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leigh.lipton\Downloads\"/>
    </mc:Choice>
  </mc:AlternateContent>
  <xr:revisionPtr revIDLastSave="0" documentId="8_{AAFA1264-3895-4A68-B27C-0C3037990EA5}" xr6:coauthVersionLast="45" xr6:coauthVersionMax="45" xr10:uidLastSave="{00000000-0000-0000-0000-000000000000}"/>
  <workbookProtection workbookAlgorithmName="SHA-512" workbookHashValue="HnAx4NXQfq0WGdCZUyhY+c/4nzby2Fm/9u0d5wHlCWhsOadB4VPAwIsE4P4f4c5naQxTZHrBwQRk9wpAwR5wxw==" workbookSaltValue="vZ8NrFNh5uS4sAoEQoUPRg==" workbookSpinCount="100000" lockStructure="1"/>
  <bookViews>
    <workbookView xWindow="-120" yWindow="-120" windowWidth="20730" windowHeight="11160" tabRatio="830" activeTab="7" xr2:uid="{00000000-000D-0000-FFFF-FFFF00000000}"/>
  </bookViews>
  <sheets>
    <sheet name="1. Introduction" sheetId="21" r:id="rId1"/>
    <sheet name="2. Instructions" sheetId="24" r:id="rId2"/>
    <sheet name="3. Assumptions" sheetId="31" r:id="rId3"/>
    <sheet name="4. User inputs" sheetId="23" r:id="rId4"/>
    <sheet name="5. Assumed constants" sheetId="22" r:id="rId5"/>
    <sheet name="6. Functions" sheetId="28" r:id="rId6"/>
    <sheet name="7. Function outputs" sheetId="25" r:id="rId7"/>
    <sheet name="8. Outputs" sheetId="26" r:id="rId8"/>
    <sheet name="NG outputs" sheetId="33" state="hidden" r:id="rId9"/>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0" i="22" l="1"/>
  <c r="Q39" i="22"/>
  <c r="Q38" i="22"/>
  <c r="Q37" i="22"/>
  <c r="Q36" i="22"/>
  <c r="D182" i="28" l="1"/>
  <c r="H11" i="25" s="1"/>
  <c r="D143" i="28"/>
  <c r="G11" i="25" s="1"/>
  <c r="D102" i="28"/>
  <c r="F11" i="25" s="1"/>
  <c r="D24" i="28"/>
  <c r="D11" i="25" s="1"/>
  <c r="D63" i="28"/>
  <c r="E11" i="25" s="1"/>
  <c r="D181" i="28"/>
  <c r="H12" i="25" s="1"/>
  <c r="D142" i="28"/>
  <c r="G12" i="25" s="1"/>
  <c r="D101" i="28"/>
  <c r="F12" i="25" s="1"/>
  <c r="D23" i="28"/>
  <c r="D12" i="25" s="1"/>
  <c r="D62" i="28"/>
  <c r="E12" i="25" s="1"/>
  <c r="D195" i="28"/>
  <c r="H28" i="25" s="1"/>
  <c r="D156" i="28"/>
  <c r="G28" i="25" s="1"/>
  <c r="D115" i="28"/>
  <c r="F28" i="25" s="1"/>
  <c r="D76" i="28"/>
  <c r="E28" i="25" s="1"/>
  <c r="D37" i="28"/>
  <c r="D28" i="25" s="1"/>
  <c r="D194" i="28"/>
  <c r="H22" i="25" s="1"/>
  <c r="D155" i="28"/>
  <c r="G22" i="25" s="1"/>
  <c r="D114" i="28"/>
  <c r="F22" i="25" s="1"/>
  <c r="D75" i="28"/>
  <c r="E22" i="25" s="1"/>
  <c r="D36" i="28"/>
  <c r="D22" i="25" s="1"/>
  <c r="D192" i="28"/>
  <c r="H27" i="25" s="1"/>
  <c r="D191" i="28"/>
  <c r="H26" i="25" s="1"/>
  <c r="D153" i="28"/>
  <c r="G27" i="25" s="1"/>
  <c r="D152" i="28"/>
  <c r="G26" i="25" s="1"/>
  <c r="D112" i="28"/>
  <c r="F27" i="25" s="1"/>
  <c r="D111" i="28"/>
  <c r="F26" i="25" s="1"/>
  <c r="D73" i="28"/>
  <c r="E27" i="25" s="1"/>
  <c r="D72" i="28"/>
  <c r="E26" i="25" s="1"/>
  <c r="D33" i="28"/>
  <c r="D26" i="25" s="1"/>
  <c r="D190" i="28"/>
  <c r="H21" i="25" s="1"/>
  <c r="D151" i="28"/>
  <c r="G21" i="25" s="1"/>
  <c r="D110" i="28"/>
  <c r="F21" i="25" s="1"/>
  <c r="D71" i="28"/>
  <c r="E21" i="25" s="1"/>
  <c r="D32" i="28"/>
  <c r="D21" i="25" s="1"/>
  <c r="D189" i="28"/>
  <c r="H20" i="25" s="1"/>
  <c r="D150" i="28"/>
  <c r="G20" i="25" s="1"/>
  <c r="D109" i="28"/>
  <c r="F20" i="25" s="1"/>
  <c r="D70" i="28"/>
  <c r="E20" i="25" s="1"/>
  <c r="D31" i="28"/>
  <c r="D20" i="25" s="1"/>
  <c r="D188" i="28"/>
  <c r="H19" i="25" s="1"/>
  <c r="D149" i="28"/>
  <c r="G19" i="25" s="1"/>
  <c r="D108" i="28"/>
  <c r="F19" i="25" s="1"/>
  <c r="D69" i="28"/>
  <c r="E19" i="25" s="1"/>
  <c r="D30" i="28"/>
  <c r="D19" i="25" s="1"/>
  <c r="D186" i="28"/>
  <c r="H14" i="25" s="1"/>
  <c r="D187" i="28"/>
  <c r="H15" i="25" s="1"/>
  <c r="D147" i="28"/>
  <c r="G14" i="25" s="1"/>
  <c r="D148" i="28"/>
  <c r="G15" i="25" s="1"/>
  <c r="D106" i="28"/>
  <c r="F14" i="25" s="1"/>
  <c r="D107" i="28"/>
  <c r="F15" i="25" s="1"/>
  <c r="D67" i="28"/>
  <c r="E14" i="25" s="1"/>
  <c r="D68" i="28"/>
  <c r="E15" i="25" s="1"/>
  <c r="D185" i="28"/>
  <c r="H13" i="25" s="1"/>
  <c r="D146" i="28"/>
  <c r="G13" i="25" s="1"/>
  <c r="D105" i="28"/>
  <c r="F13" i="25" s="1"/>
  <c r="D66" i="28"/>
  <c r="E13" i="25" s="1"/>
  <c r="D27" i="28"/>
  <c r="D13" i="25" s="1"/>
  <c r="G184" i="28"/>
  <c r="G145" i="28"/>
  <c r="G104" i="28"/>
  <c r="G65" i="28"/>
  <c r="G183" i="28"/>
  <c r="G144" i="28"/>
  <c r="G103" i="28"/>
  <c r="G64" i="28"/>
  <c r="G25" i="28"/>
  <c r="H103" i="28" s="1"/>
  <c r="G167" i="28"/>
  <c r="G168" i="28"/>
  <c r="G169" i="28"/>
  <c r="G170" i="28"/>
  <c r="G171" i="28"/>
  <c r="G172" i="28"/>
  <c r="G173" i="28"/>
  <c r="G174" i="28"/>
  <c r="G175" i="28"/>
  <c r="G176" i="28"/>
  <c r="G177" i="28"/>
  <c r="G178" i="28"/>
  <c r="G166" i="28"/>
  <c r="G128" i="28"/>
  <c r="G129" i="28"/>
  <c r="G130" i="28"/>
  <c r="G131" i="28"/>
  <c r="G132" i="28"/>
  <c r="G133" i="28"/>
  <c r="G134" i="28"/>
  <c r="G135" i="28"/>
  <c r="G136" i="28"/>
  <c r="G137" i="28"/>
  <c r="G138" i="28"/>
  <c r="G139" i="28"/>
  <c r="G127" i="28"/>
  <c r="G87" i="28"/>
  <c r="G88" i="28"/>
  <c r="G89" i="28"/>
  <c r="G90" i="28"/>
  <c r="G91" i="28"/>
  <c r="G92" i="28"/>
  <c r="G93" i="28"/>
  <c r="G94" i="28"/>
  <c r="G95" i="28"/>
  <c r="G96" i="28"/>
  <c r="G97" i="28"/>
  <c r="G98" i="28"/>
  <c r="G86" i="28"/>
  <c r="G47" i="28"/>
  <c r="G48" i="28"/>
  <c r="G49" i="28"/>
  <c r="G50" i="28"/>
  <c r="G51" i="28"/>
  <c r="G52" i="28"/>
  <c r="G53" i="28"/>
  <c r="G54" i="28"/>
  <c r="G55" i="28"/>
  <c r="G56" i="28"/>
  <c r="G57" i="28"/>
  <c r="G58" i="28"/>
  <c r="G59" i="28"/>
  <c r="G8" i="28"/>
  <c r="H86" i="28" s="1"/>
  <c r="I86" i="28" s="1"/>
  <c r="J86" i="28" s="1"/>
  <c r="D167" i="28"/>
  <c r="D168" i="28"/>
  <c r="D169" i="28"/>
  <c r="D170" i="28"/>
  <c r="D171" i="28"/>
  <c r="D172" i="28"/>
  <c r="D173" i="28"/>
  <c r="D174" i="28"/>
  <c r="D175" i="28"/>
  <c r="D176" i="28"/>
  <c r="D177" i="28"/>
  <c r="D178" i="28"/>
  <c r="D166" i="28"/>
  <c r="D128" i="28"/>
  <c r="D129" i="28"/>
  <c r="D130" i="28"/>
  <c r="D131" i="28"/>
  <c r="D132" i="28"/>
  <c r="D133" i="28"/>
  <c r="D134" i="28"/>
  <c r="D135" i="28"/>
  <c r="D136" i="28"/>
  <c r="D137" i="28"/>
  <c r="D138" i="28"/>
  <c r="D139" i="28"/>
  <c r="D127" i="28"/>
  <c r="D87" i="28"/>
  <c r="D88" i="28"/>
  <c r="D89" i="28"/>
  <c r="D90" i="28"/>
  <c r="D91" i="28"/>
  <c r="D92" i="28"/>
  <c r="D93" i="28"/>
  <c r="D94" i="28"/>
  <c r="D95" i="28"/>
  <c r="D96" i="28"/>
  <c r="D97" i="28"/>
  <c r="D98" i="28"/>
  <c r="D86" i="28"/>
  <c r="D8" i="28"/>
  <c r="E167" i="28"/>
  <c r="E168" i="28"/>
  <c r="E169" i="28"/>
  <c r="E170" i="28"/>
  <c r="E171" i="28"/>
  <c r="E172" i="28"/>
  <c r="E173" i="28"/>
  <c r="E174" i="28"/>
  <c r="E175" i="28"/>
  <c r="E176" i="28"/>
  <c r="E177" i="28"/>
  <c r="E178" i="28"/>
  <c r="E166" i="28"/>
  <c r="E128" i="28"/>
  <c r="E129" i="28"/>
  <c r="E130" i="28"/>
  <c r="E131" i="28"/>
  <c r="E132" i="28"/>
  <c r="E133" i="28"/>
  <c r="E134" i="28"/>
  <c r="E135" i="28"/>
  <c r="E136" i="28"/>
  <c r="E137" i="28"/>
  <c r="E138" i="28"/>
  <c r="E139" i="28"/>
  <c r="E127" i="28"/>
  <c r="E87" i="28"/>
  <c r="E88" i="28"/>
  <c r="E89" i="28"/>
  <c r="E90" i="28"/>
  <c r="E91" i="28"/>
  <c r="E92" i="28"/>
  <c r="E93" i="28"/>
  <c r="E94" i="28"/>
  <c r="E95" i="28"/>
  <c r="E96" i="28"/>
  <c r="E97" i="28"/>
  <c r="E98" i="28"/>
  <c r="E86" i="28"/>
  <c r="E48" i="28"/>
  <c r="E49" i="28"/>
  <c r="E50" i="28"/>
  <c r="E51" i="28"/>
  <c r="E52" i="28"/>
  <c r="E53" i="28"/>
  <c r="E54" i="28"/>
  <c r="E47" i="28"/>
  <c r="E8" i="28"/>
  <c r="D48" i="28"/>
  <c r="D49" i="28"/>
  <c r="D50" i="28"/>
  <c r="D51" i="28"/>
  <c r="D52" i="28"/>
  <c r="D53" i="28"/>
  <c r="D54" i="28"/>
  <c r="D55" i="28"/>
  <c r="D56" i="28"/>
  <c r="D57" i="28"/>
  <c r="D58" i="28"/>
  <c r="D59" i="28"/>
  <c r="D47" i="28"/>
  <c r="D34" i="28"/>
  <c r="D27" i="25" s="1"/>
  <c r="D29" i="28"/>
  <c r="D15" i="25" s="1"/>
  <c r="D28" i="28"/>
  <c r="D14" i="25" s="1"/>
  <c r="E9" i="28"/>
  <c r="E10" i="28"/>
  <c r="E11" i="28"/>
  <c r="E12" i="28"/>
  <c r="E13" i="28"/>
  <c r="E14" i="28"/>
  <c r="E15" i="28"/>
  <c r="E16" i="28"/>
  <c r="E17" i="28"/>
  <c r="E18" i="28"/>
  <c r="E19" i="28"/>
  <c r="E20" i="28"/>
  <c r="D9" i="28"/>
  <c r="D10" i="28"/>
  <c r="D11" i="28"/>
  <c r="D12" i="28"/>
  <c r="D13" i="28"/>
  <c r="D14" i="28"/>
  <c r="D15" i="28"/>
  <c r="D16" i="28"/>
  <c r="D17" i="28"/>
  <c r="D18" i="28"/>
  <c r="D19" i="28"/>
  <c r="D20" i="28"/>
  <c r="G19" i="28"/>
  <c r="H19" i="28" s="1"/>
  <c r="I19" i="28" s="1"/>
  <c r="J19" i="28" s="1"/>
  <c r="G20" i="28"/>
  <c r="H20" i="28" s="1"/>
  <c r="I20" i="28" s="1"/>
  <c r="J20" i="28" s="1"/>
  <c r="U40" i="22"/>
  <c r="T40" i="22"/>
  <c r="S40" i="22"/>
  <c r="R40" i="22"/>
  <c r="E59" i="28" s="1"/>
  <c r="U39" i="22"/>
  <c r="T39" i="22"/>
  <c r="S39" i="22"/>
  <c r="R39" i="22"/>
  <c r="E58" i="28" s="1"/>
  <c r="F66" i="22"/>
  <c r="F67" i="22"/>
  <c r="F65" i="22"/>
  <c r="D35" i="28" l="1"/>
  <c r="D17" i="25" s="1"/>
  <c r="H9" i="25"/>
  <c r="E8" i="25"/>
  <c r="G9" i="25"/>
  <c r="D8" i="25"/>
  <c r="D9" i="25"/>
  <c r="H8" i="25"/>
  <c r="G8" i="25"/>
  <c r="F9" i="25"/>
  <c r="F8" i="25"/>
  <c r="H97" i="28"/>
  <c r="I97" i="28" s="1"/>
  <c r="J97" i="28" s="1"/>
  <c r="K97" i="28" s="1"/>
  <c r="L97" i="28" s="1"/>
  <c r="M97" i="28" s="1"/>
  <c r="H166" i="28"/>
  <c r="I166" i="28" s="1"/>
  <c r="J166" i="28" s="1"/>
  <c r="K166" i="28" s="1"/>
  <c r="L166" i="28" s="1"/>
  <c r="M166" i="28" s="1"/>
  <c r="H25" i="28"/>
  <c r="H64" i="28"/>
  <c r="I64" i="28" s="1"/>
  <c r="H144" i="28"/>
  <c r="I144" i="28" s="1"/>
  <c r="H178" i="28"/>
  <c r="I178" i="28" s="1"/>
  <c r="H183" i="28"/>
  <c r="I183" i="28" s="1"/>
  <c r="H177" i="28"/>
  <c r="I177" i="28" s="1"/>
  <c r="H127" i="28"/>
  <c r="I127" i="28" s="1"/>
  <c r="H8" i="28"/>
  <c r="H139" i="28"/>
  <c r="I139" i="28" s="1"/>
  <c r="H59" i="28"/>
  <c r="I59" i="28" s="1"/>
  <c r="J59" i="28" s="1"/>
  <c r="K59" i="28" s="1"/>
  <c r="L59" i="28" s="1"/>
  <c r="N59" i="28" s="1"/>
  <c r="H47" i="28"/>
  <c r="I47" i="28" s="1"/>
  <c r="H138" i="28"/>
  <c r="I138" i="28" s="1"/>
  <c r="H58" i="28"/>
  <c r="I58" i="28" s="1"/>
  <c r="H98" i="28"/>
  <c r="I98" i="28" s="1"/>
  <c r="I103" i="28"/>
  <c r="K86" i="28"/>
  <c r="L86" i="28" s="1"/>
  <c r="N86" i="28" s="1"/>
  <c r="K20" i="28"/>
  <c r="L20" i="28" s="1"/>
  <c r="M20" i="28" s="1"/>
  <c r="K19" i="28"/>
  <c r="L19" i="28" s="1"/>
  <c r="N19" i="28" s="1"/>
  <c r="D113" i="28"/>
  <c r="F17" i="25" s="1"/>
  <c r="D154" i="28"/>
  <c r="G17" i="25" s="1"/>
  <c r="D193" i="28"/>
  <c r="H17" i="25" s="1"/>
  <c r="G12" i="28"/>
  <c r="G13" i="28"/>
  <c r="G14" i="28"/>
  <c r="G16" i="28"/>
  <c r="G17" i="28"/>
  <c r="F70" i="22"/>
  <c r="F64" i="22"/>
  <c r="F55" i="22"/>
  <c r="N9" i="26" l="1"/>
  <c r="N10" i="26" s="1"/>
  <c r="N11" i="26" s="1"/>
  <c r="O9" i="26"/>
  <c r="O10" i="26" s="1"/>
  <c r="O11" i="26" s="1"/>
  <c r="K9" i="26"/>
  <c r="K10" i="26" s="1"/>
  <c r="K11" i="26" s="1"/>
  <c r="M9" i="26"/>
  <c r="M10" i="26" s="1"/>
  <c r="M11" i="26" s="1"/>
  <c r="M86" i="28"/>
  <c r="O86" i="28" s="1"/>
  <c r="J58" i="28"/>
  <c r="K58" i="28" s="1"/>
  <c r="L58" i="28" s="1"/>
  <c r="H17" i="28"/>
  <c r="I17" i="28" s="1"/>
  <c r="J17" i="28" s="1"/>
  <c r="K17" i="28" s="1"/>
  <c r="L17" i="28" s="1"/>
  <c r="H136" i="28"/>
  <c r="I136" i="28" s="1"/>
  <c r="J136" i="28" s="1"/>
  <c r="K136" i="28" s="1"/>
  <c r="L136" i="28" s="1"/>
  <c r="H56" i="28"/>
  <c r="I56" i="28" s="1"/>
  <c r="H175" i="28"/>
  <c r="I175" i="28" s="1"/>
  <c r="J175" i="28" s="1"/>
  <c r="K175" i="28" s="1"/>
  <c r="L175" i="28" s="1"/>
  <c r="N175" i="28" s="1"/>
  <c r="H95" i="28"/>
  <c r="I95" i="28" s="1"/>
  <c r="J177" i="28"/>
  <c r="K177" i="28" s="1"/>
  <c r="L177" i="28" s="1"/>
  <c r="J98" i="28"/>
  <c r="K98" i="28" s="1"/>
  <c r="L98" i="28" s="1"/>
  <c r="H16" i="28"/>
  <c r="I16" i="28" s="1"/>
  <c r="J16" i="28" s="1"/>
  <c r="K16" i="28" s="1"/>
  <c r="L16" i="28" s="1"/>
  <c r="M16" i="28" s="1"/>
  <c r="H174" i="28"/>
  <c r="I174" i="28" s="1"/>
  <c r="J174" i="28" s="1"/>
  <c r="K174" i="28" s="1"/>
  <c r="L174" i="28" s="1"/>
  <c r="H94" i="28"/>
  <c r="I94" i="28" s="1"/>
  <c r="J94" i="28" s="1"/>
  <c r="K94" i="28" s="1"/>
  <c r="L94" i="28" s="1"/>
  <c r="N94" i="28" s="1"/>
  <c r="H135" i="28"/>
  <c r="I135" i="28" s="1"/>
  <c r="H55" i="28"/>
  <c r="I55" i="28" s="1"/>
  <c r="H14" i="28"/>
  <c r="I14" i="28" s="1"/>
  <c r="J14" i="28" s="1"/>
  <c r="K14" i="28" s="1"/>
  <c r="L14" i="28" s="1"/>
  <c r="H172" i="28"/>
  <c r="I172" i="28" s="1"/>
  <c r="H92" i="28"/>
  <c r="I92" i="28" s="1"/>
  <c r="H53" i="28"/>
  <c r="I53" i="28" s="1"/>
  <c r="H133" i="28"/>
  <c r="I133" i="28" s="1"/>
  <c r="J133" i="28" s="1"/>
  <c r="K133" i="28" s="1"/>
  <c r="L133" i="28" s="1"/>
  <c r="N97" i="28"/>
  <c r="O97" i="28" s="1"/>
  <c r="J139" i="28"/>
  <c r="K139" i="28" s="1"/>
  <c r="L139" i="28" s="1"/>
  <c r="J127" i="28"/>
  <c r="K127" i="28" s="1"/>
  <c r="L127" i="28" s="1"/>
  <c r="H13" i="28"/>
  <c r="I13" i="28" s="1"/>
  <c r="J13" i="28" s="1"/>
  <c r="K13" i="28" s="1"/>
  <c r="L13" i="28" s="1"/>
  <c r="H91" i="28"/>
  <c r="I91" i="28" s="1"/>
  <c r="H52" i="28"/>
  <c r="I52" i="28" s="1"/>
  <c r="H132" i="28"/>
  <c r="I132" i="28" s="1"/>
  <c r="H171" i="28"/>
  <c r="I171" i="28" s="1"/>
  <c r="J138" i="28"/>
  <c r="K138" i="28" s="1"/>
  <c r="L138" i="28" s="1"/>
  <c r="H12" i="28"/>
  <c r="I12" i="28" s="1"/>
  <c r="J12" i="28" s="1"/>
  <c r="K12" i="28" s="1"/>
  <c r="L12" i="28" s="1"/>
  <c r="H90" i="28"/>
  <c r="I90" i="28" s="1"/>
  <c r="H51" i="28"/>
  <c r="I51" i="28" s="1"/>
  <c r="J51" i="28" s="1"/>
  <c r="K51" i="28" s="1"/>
  <c r="L51" i="28" s="1"/>
  <c r="N51" i="28" s="1"/>
  <c r="H131" i="28"/>
  <c r="I131" i="28" s="1"/>
  <c r="H170" i="28"/>
  <c r="I170" i="28" s="1"/>
  <c r="J178" i="28"/>
  <c r="K178" i="28" s="1"/>
  <c r="L178" i="28" s="1"/>
  <c r="N166" i="28"/>
  <c r="O166" i="28" s="1"/>
  <c r="J47" i="28"/>
  <c r="K47" i="28" s="1"/>
  <c r="L47" i="28" s="1"/>
  <c r="M47" i="28" s="1"/>
  <c r="M59" i="28"/>
  <c r="O59" i="28" s="1"/>
  <c r="N20" i="28"/>
  <c r="O20" i="28" s="1"/>
  <c r="I8" i="28"/>
  <c r="J8" i="28" s="1"/>
  <c r="K8" i="28" s="1"/>
  <c r="L8" i="28" s="1"/>
  <c r="M19" i="28"/>
  <c r="O19" i="28" s="1"/>
  <c r="F71" i="22"/>
  <c r="M94" i="28" l="1"/>
  <c r="O94" i="28" s="1"/>
  <c r="N47" i="28"/>
  <c r="O47" i="28" s="1"/>
  <c r="M175" i="28"/>
  <c r="O175" i="28" s="1"/>
  <c r="M51" i="28"/>
  <c r="O51" i="28" s="1"/>
  <c r="N178" i="28"/>
  <c r="M178" i="28"/>
  <c r="M127" i="28"/>
  <c r="N127" i="28"/>
  <c r="N177" i="28"/>
  <c r="M177" i="28"/>
  <c r="M138" i="28"/>
  <c r="N138" i="28"/>
  <c r="N58" i="28"/>
  <c r="M58" i="28"/>
  <c r="M98" i="28"/>
  <c r="N98" i="28"/>
  <c r="J95" i="28"/>
  <c r="K95" i="28" s="1"/>
  <c r="L95" i="28" s="1"/>
  <c r="J131" i="28"/>
  <c r="K131" i="28" s="1"/>
  <c r="L131" i="28" s="1"/>
  <c r="J132" i="28"/>
  <c r="K132" i="28" s="1"/>
  <c r="L132" i="28" s="1"/>
  <c r="J172" i="28"/>
  <c r="K172" i="28" s="1"/>
  <c r="L172" i="28" s="1"/>
  <c r="J171" i="28"/>
  <c r="K171" i="28" s="1"/>
  <c r="L171" i="28" s="1"/>
  <c r="J52" i="28"/>
  <c r="K52" i="28" s="1"/>
  <c r="L52" i="28" s="1"/>
  <c r="N133" i="28"/>
  <c r="M133" i="28"/>
  <c r="M174" i="28"/>
  <c r="N174" i="28"/>
  <c r="J56" i="28"/>
  <c r="K56" i="28" s="1"/>
  <c r="L56" i="28" s="1"/>
  <c r="J170" i="28"/>
  <c r="K170" i="28" s="1"/>
  <c r="L170" i="28" s="1"/>
  <c r="M139" i="28"/>
  <c r="N139" i="28"/>
  <c r="J90" i="28"/>
  <c r="K90" i="28" s="1"/>
  <c r="L90" i="28" s="1"/>
  <c r="J91" i="28"/>
  <c r="K91" i="28" s="1"/>
  <c r="L91" i="28" s="1"/>
  <c r="J53" i="28"/>
  <c r="K53" i="28" s="1"/>
  <c r="L53" i="28" s="1"/>
  <c r="N136" i="28"/>
  <c r="M136" i="28"/>
  <c r="J135" i="28"/>
  <c r="K135" i="28" s="1"/>
  <c r="L135" i="28" s="1"/>
  <c r="J92" i="28"/>
  <c r="K92" i="28" s="1"/>
  <c r="L92" i="28" s="1"/>
  <c r="J55" i="28"/>
  <c r="K55" i="28" s="1"/>
  <c r="L55" i="28" s="1"/>
  <c r="M17" i="28"/>
  <c r="N17" i="28"/>
  <c r="M13" i="28"/>
  <c r="N13" i="28"/>
  <c r="M14" i="28"/>
  <c r="N14" i="28"/>
  <c r="M8" i="28"/>
  <c r="N8" i="28"/>
  <c r="M12" i="28"/>
  <c r="N12" i="28"/>
  <c r="N16" i="28"/>
  <c r="O16" i="28" s="1"/>
  <c r="I25" i="28"/>
  <c r="G26" i="28"/>
  <c r="U26" i="22"/>
  <c r="T26" i="22"/>
  <c r="S26" i="22"/>
  <c r="R26" i="22"/>
  <c r="Q26" i="22"/>
  <c r="U25" i="22"/>
  <c r="T25" i="22"/>
  <c r="S25" i="22"/>
  <c r="R25" i="22"/>
  <c r="Q25" i="22"/>
  <c r="F62" i="22"/>
  <c r="F63" i="22"/>
  <c r="F60" i="22"/>
  <c r="F61" i="22"/>
  <c r="F59" i="22"/>
  <c r="F56" i="22"/>
  <c r="F57" i="22"/>
  <c r="F58" i="22"/>
  <c r="O177" i="28" l="1"/>
  <c r="O139" i="28"/>
  <c r="O98" i="28"/>
  <c r="O127" i="28"/>
  <c r="O174" i="28"/>
  <c r="N53" i="28"/>
  <c r="M53" i="28"/>
  <c r="M55" i="28"/>
  <c r="N55" i="28"/>
  <c r="N131" i="28"/>
  <c r="M131" i="28"/>
  <c r="M91" i="28"/>
  <c r="N91" i="28"/>
  <c r="N95" i="28"/>
  <c r="M95" i="28"/>
  <c r="M56" i="28"/>
  <c r="N56" i="28"/>
  <c r="M92" i="28"/>
  <c r="N92" i="28"/>
  <c r="M52" i="28"/>
  <c r="N52" i="28"/>
  <c r="N170" i="28"/>
  <c r="M170" i="28"/>
  <c r="N171" i="28"/>
  <c r="M171" i="28"/>
  <c r="H184" i="28"/>
  <c r="I184" i="28" s="1"/>
  <c r="H145" i="28"/>
  <c r="I145" i="28" s="1"/>
  <c r="H104" i="28"/>
  <c r="I104" i="28" s="1"/>
  <c r="H65" i="28"/>
  <c r="I65" i="28" s="1"/>
  <c r="H26" i="28"/>
  <c r="J25" i="28"/>
  <c r="K25" i="28" s="1"/>
  <c r="L25" i="28" s="1"/>
  <c r="M25" i="28" s="1"/>
  <c r="N25" i="28" s="1"/>
  <c r="O25" i="28" s="1"/>
  <c r="J183" i="28"/>
  <c r="K183" i="28" s="1"/>
  <c r="L183" i="28" s="1"/>
  <c r="M183" i="28" s="1"/>
  <c r="N183" i="28" s="1"/>
  <c r="O183" i="28" s="1"/>
  <c r="J144" i="28"/>
  <c r="K144" i="28" s="1"/>
  <c r="L144" i="28" s="1"/>
  <c r="M144" i="28" s="1"/>
  <c r="N144" i="28" s="1"/>
  <c r="O144" i="28" s="1"/>
  <c r="J64" i="28"/>
  <c r="K64" i="28" s="1"/>
  <c r="L64" i="28" s="1"/>
  <c r="M64" i="28" s="1"/>
  <c r="N64" i="28" s="1"/>
  <c r="O64" i="28" s="1"/>
  <c r="J103" i="28"/>
  <c r="K103" i="28" s="1"/>
  <c r="L103" i="28" s="1"/>
  <c r="M103" i="28" s="1"/>
  <c r="N103" i="28" s="1"/>
  <c r="O103" i="28" s="1"/>
  <c r="O138" i="28"/>
  <c r="N135" i="28"/>
  <c r="M135" i="28"/>
  <c r="M90" i="28"/>
  <c r="N90" i="28"/>
  <c r="N172" i="28"/>
  <c r="M172" i="28"/>
  <c r="N132" i="28"/>
  <c r="M132" i="28"/>
  <c r="O136" i="28"/>
  <c r="O133" i="28"/>
  <c r="O58" i="28"/>
  <c r="O178" i="28"/>
  <c r="O13" i="28"/>
  <c r="O12" i="28"/>
  <c r="O14" i="28"/>
  <c r="O17" i="28"/>
  <c r="O8" i="28"/>
  <c r="G15" i="28"/>
  <c r="G11" i="28"/>
  <c r="G10" i="28"/>
  <c r="G18" i="28"/>
  <c r="G9" i="28"/>
  <c r="O135" i="28" l="1"/>
  <c r="O92" i="28"/>
  <c r="O170" i="28"/>
  <c r="O95" i="28"/>
  <c r="O53" i="28"/>
  <c r="O55" i="28"/>
  <c r="O90" i="28"/>
  <c r="O132" i="28"/>
  <c r="O56" i="28"/>
  <c r="O52" i="28"/>
  <c r="O91" i="28"/>
  <c r="H11" i="28"/>
  <c r="I11" i="28" s="1"/>
  <c r="J11" i="28" s="1"/>
  <c r="K11" i="28" s="1"/>
  <c r="L11" i="28" s="1"/>
  <c r="H50" i="28"/>
  <c r="I50" i="28" s="1"/>
  <c r="H130" i="28"/>
  <c r="I130" i="28" s="1"/>
  <c r="H89" i="28"/>
  <c r="I89" i="28" s="1"/>
  <c r="H169" i="28"/>
  <c r="I169" i="28" s="1"/>
  <c r="H9" i="28"/>
  <c r="I9" i="28" s="1"/>
  <c r="J9" i="28" s="1"/>
  <c r="K9" i="28" s="1"/>
  <c r="L9" i="28" s="1"/>
  <c r="H128" i="28"/>
  <c r="I128" i="28" s="1"/>
  <c r="J128" i="28" s="1"/>
  <c r="K128" i="28" s="1"/>
  <c r="L128" i="28" s="1"/>
  <c r="H167" i="28"/>
  <c r="I167" i="28" s="1"/>
  <c r="J167" i="28" s="1"/>
  <c r="K167" i="28" s="1"/>
  <c r="L167" i="28" s="1"/>
  <c r="H87" i="28"/>
  <c r="I87" i="28" s="1"/>
  <c r="H48" i="28"/>
  <c r="I48" i="28" s="1"/>
  <c r="O172" i="28"/>
  <c r="O131" i="28"/>
  <c r="H18" i="28"/>
  <c r="I18" i="28" s="1"/>
  <c r="J18" i="28" s="1"/>
  <c r="K18" i="28" s="1"/>
  <c r="L18" i="28" s="1"/>
  <c r="H57" i="28"/>
  <c r="I57" i="28" s="1"/>
  <c r="H137" i="28"/>
  <c r="I137" i="28" s="1"/>
  <c r="J137" i="28" s="1"/>
  <c r="K137" i="28" s="1"/>
  <c r="L137" i="28" s="1"/>
  <c r="H176" i="28"/>
  <c r="I176" i="28" s="1"/>
  <c r="H96" i="28"/>
  <c r="I96" i="28" s="1"/>
  <c r="H10" i="28"/>
  <c r="I10" i="28" s="1"/>
  <c r="J10" i="28" s="1"/>
  <c r="K10" i="28" s="1"/>
  <c r="L10" i="28" s="1"/>
  <c r="H49" i="28"/>
  <c r="I49" i="28" s="1"/>
  <c r="H129" i="28"/>
  <c r="I129" i="28" s="1"/>
  <c r="J129" i="28" s="1"/>
  <c r="K129" i="28" s="1"/>
  <c r="L129" i="28" s="1"/>
  <c r="H168" i="28"/>
  <c r="I168" i="28" s="1"/>
  <c r="H88" i="28"/>
  <c r="I88" i="28" s="1"/>
  <c r="O171" i="28"/>
  <c r="H15" i="28"/>
  <c r="I15" i="28" s="1"/>
  <c r="J15" i="28" s="1"/>
  <c r="K15" i="28" s="1"/>
  <c r="L15" i="28" s="1"/>
  <c r="H173" i="28"/>
  <c r="I173" i="28" s="1"/>
  <c r="H93" i="28"/>
  <c r="I93" i="28" s="1"/>
  <c r="H54" i="28"/>
  <c r="I54" i="28" s="1"/>
  <c r="H134" i="28"/>
  <c r="I134" i="28" s="1"/>
  <c r="I26" i="28"/>
  <c r="J168" i="28" l="1"/>
  <c r="K168" i="28" s="1"/>
  <c r="L168" i="28" s="1"/>
  <c r="M128" i="28"/>
  <c r="N128" i="28"/>
  <c r="J134" i="28"/>
  <c r="K134" i="28" s="1"/>
  <c r="L134" i="28" s="1"/>
  <c r="N129" i="28"/>
  <c r="M129" i="28"/>
  <c r="J169" i="28"/>
  <c r="K169" i="28" s="1"/>
  <c r="L169" i="28" s="1"/>
  <c r="J54" i="28"/>
  <c r="K54" i="28" s="1"/>
  <c r="L54" i="28" s="1"/>
  <c r="J49" i="28"/>
  <c r="K49" i="28" s="1"/>
  <c r="L49" i="28" s="1"/>
  <c r="J89" i="28"/>
  <c r="K89" i="28" s="1"/>
  <c r="L89" i="28" s="1"/>
  <c r="J93" i="28"/>
  <c r="K93" i="28" s="1"/>
  <c r="L93" i="28" s="1"/>
  <c r="J130" i="28"/>
  <c r="K130" i="28" s="1"/>
  <c r="L130" i="28" s="1"/>
  <c r="M167" i="28"/>
  <c r="N167" i="28"/>
  <c r="O167" i="28" s="1"/>
  <c r="J57" i="28"/>
  <c r="K57" i="28" s="1"/>
  <c r="L57" i="28" s="1"/>
  <c r="J173" i="28"/>
  <c r="K173" i="28" s="1"/>
  <c r="L173" i="28" s="1"/>
  <c r="J96" i="28"/>
  <c r="K96" i="28" s="1"/>
  <c r="L96" i="28" s="1"/>
  <c r="J48" i="28"/>
  <c r="K48" i="28" s="1"/>
  <c r="L48" i="28" s="1"/>
  <c r="J50" i="28"/>
  <c r="K50" i="28" s="1"/>
  <c r="L50" i="28" s="1"/>
  <c r="N137" i="28"/>
  <c r="M137" i="28"/>
  <c r="J88" i="28"/>
  <c r="K88" i="28" s="1"/>
  <c r="L88" i="28" s="1"/>
  <c r="J26" i="28"/>
  <c r="K26" i="28" s="1"/>
  <c r="L26" i="28" s="1"/>
  <c r="M26" i="28" s="1"/>
  <c r="N26" i="28" s="1"/>
  <c r="O26" i="28" s="1"/>
  <c r="J184" i="28"/>
  <c r="K184" i="28" s="1"/>
  <c r="L184" i="28" s="1"/>
  <c r="M184" i="28" s="1"/>
  <c r="N184" i="28" s="1"/>
  <c r="O184" i="28" s="1"/>
  <c r="J145" i="28"/>
  <c r="K145" i="28" s="1"/>
  <c r="L145" i="28" s="1"/>
  <c r="M145" i="28" s="1"/>
  <c r="N145" i="28" s="1"/>
  <c r="O145" i="28" s="1"/>
  <c r="J104" i="28"/>
  <c r="K104" i="28" s="1"/>
  <c r="L104" i="28" s="1"/>
  <c r="M104" i="28" s="1"/>
  <c r="N104" i="28" s="1"/>
  <c r="O104" i="28" s="1"/>
  <c r="J65" i="28"/>
  <c r="K65" i="28" s="1"/>
  <c r="L65" i="28" s="1"/>
  <c r="M65" i="28" s="1"/>
  <c r="N65" i="28" s="1"/>
  <c r="O65" i="28" s="1"/>
  <c r="J176" i="28"/>
  <c r="K176" i="28" s="1"/>
  <c r="L176" i="28" s="1"/>
  <c r="J87" i="28"/>
  <c r="K87" i="28" s="1"/>
  <c r="L87" i="28" s="1"/>
  <c r="N10" i="28"/>
  <c r="M10" i="28"/>
  <c r="M11" i="28"/>
  <c r="N11" i="28"/>
  <c r="N15" i="28"/>
  <c r="M15" i="28"/>
  <c r="N18" i="28"/>
  <c r="M18" i="28"/>
  <c r="N9" i="28"/>
  <c r="M9" i="28"/>
  <c r="R37" i="22"/>
  <c r="E56" i="28" s="1"/>
  <c r="S37" i="22"/>
  <c r="T37" i="22"/>
  <c r="U37" i="22"/>
  <c r="R38" i="22"/>
  <c r="E57" i="28" s="1"/>
  <c r="S38" i="22"/>
  <c r="T38" i="22"/>
  <c r="U38" i="22"/>
  <c r="R36" i="22"/>
  <c r="E55" i="28" s="1"/>
  <c r="S36" i="22"/>
  <c r="T36" i="22"/>
  <c r="U36" i="22"/>
  <c r="R23" i="22"/>
  <c r="S23" i="22"/>
  <c r="T23" i="22"/>
  <c r="U23" i="22"/>
  <c r="V23" i="22"/>
  <c r="Q23" i="22"/>
  <c r="E9" i="25" l="1"/>
  <c r="D74" i="28"/>
  <c r="E17" i="25" s="1"/>
  <c r="O15" i="28"/>
  <c r="O137" i="28"/>
  <c r="O129" i="28"/>
  <c r="O128" i="28"/>
  <c r="O18" i="28"/>
  <c r="N169" i="28"/>
  <c r="M169" i="28"/>
  <c r="N57" i="28"/>
  <c r="M57" i="28"/>
  <c r="M87" i="28"/>
  <c r="N87" i="28"/>
  <c r="N176" i="28"/>
  <c r="M176" i="28"/>
  <c r="M48" i="28"/>
  <c r="N48" i="28"/>
  <c r="N134" i="28"/>
  <c r="M134" i="28"/>
  <c r="M168" i="28"/>
  <c r="N168" i="28"/>
  <c r="N50" i="28"/>
  <c r="M50" i="28"/>
  <c r="M93" i="28"/>
  <c r="N93" i="28"/>
  <c r="M89" i="28"/>
  <c r="N89" i="28"/>
  <c r="M173" i="28"/>
  <c r="N173" i="28"/>
  <c r="M49" i="28"/>
  <c r="N49" i="28"/>
  <c r="N96" i="28"/>
  <c r="M96" i="28"/>
  <c r="M54" i="28"/>
  <c r="N54" i="28"/>
  <c r="N88" i="28"/>
  <c r="M88" i="28"/>
  <c r="N130" i="28"/>
  <c r="M130" i="28"/>
  <c r="O9" i="28"/>
  <c r="O10" i="28"/>
  <c r="O11" i="28"/>
  <c r="L9" i="26" l="1"/>
  <c r="L10" i="26" s="1"/>
  <c r="L11" i="26" s="1"/>
  <c r="O88" i="28"/>
  <c r="O96" i="28"/>
  <c r="O169" i="28"/>
  <c r="O130" i="28"/>
  <c r="O50" i="28"/>
  <c r="O176" i="28"/>
  <c r="O54" i="28"/>
  <c r="O89" i="28"/>
  <c r="O49" i="28"/>
  <c r="O93" i="28"/>
  <c r="O173" i="28"/>
  <c r="O87" i="28"/>
  <c r="O48" i="28"/>
  <c r="O168" i="28"/>
  <c r="O134" i="28"/>
  <c r="O57" i="28"/>
  <c r="O38" i="28"/>
  <c r="O39" i="28" s="1"/>
  <c r="O40" i="28" l="1"/>
  <c r="D24" i="25"/>
  <c r="O157" i="28"/>
  <c r="O158" i="28" s="1"/>
  <c r="O196" i="28"/>
  <c r="O197" i="28" s="1"/>
  <c r="O77" i="28"/>
  <c r="O78" i="28" s="1"/>
  <c r="O116" i="28"/>
  <c r="O117" i="28" s="1"/>
  <c r="O159" i="28" l="1"/>
  <c r="G24" i="25"/>
  <c r="C9" i="26"/>
  <c r="C15" i="26" s="1"/>
  <c r="O118" i="28"/>
  <c r="F24" i="25"/>
  <c r="O79" i="28"/>
  <c r="E24" i="25"/>
  <c r="D9" i="26" s="1"/>
  <c r="O198" i="28"/>
  <c r="H24" i="25"/>
  <c r="D10" i="26" l="1"/>
  <c r="D11" i="26" s="1"/>
  <c r="C16" i="26"/>
  <c r="C10" i="26"/>
  <c r="C11" i="26" s="1"/>
  <c r="F9" i="26"/>
  <c r="G9" i="26"/>
  <c r="E9" i="26"/>
  <c r="C18" i="26" l="1"/>
  <c r="F10" i="26"/>
  <c r="F11" i="26" s="1"/>
  <c r="C17" i="26"/>
  <c r="E10" i="26"/>
  <c r="E11" i="26" s="1"/>
  <c r="C19" i="26"/>
  <c r="G10" i="26"/>
  <c r="G11" i="26" s="1"/>
</calcChain>
</file>

<file path=xl/sharedStrings.xml><?xml version="1.0" encoding="utf-8"?>
<sst xmlns="http://schemas.openxmlformats.org/spreadsheetml/2006/main" count="819" uniqueCount="215">
  <si>
    <t>Unit</t>
  </si>
  <si>
    <t>Vessel traffic</t>
  </si>
  <si>
    <t>Reference</t>
  </si>
  <si>
    <t>Buildings</t>
  </si>
  <si>
    <t>Vehicles</t>
  </si>
  <si>
    <t>Vessels</t>
  </si>
  <si>
    <t>Cruise</t>
  </si>
  <si>
    <t>Dry Bulk</t>
  </si>
  <si>
    <t>Hydrogen</t>
  </si>
  <si>
    <t>HGV - Arctic</t>
  </si>
  <si>
    <t>HGV - Rigid</t>
  </si>
  <si>
    <t>n/a</t>
  </si>
  <si>
    <t>kW</t>
  </si>
  <si>
    <t>MW</t>
  </si>
  <si>
    <t>Output</t>
  </si>
  <si>
    <t>Calculation</t>
  </si>
  <si>
    <t>Vessel charging</t>
  </si>
  <si>
    <t>Liquid Bulk</t>
  </si>
  <si>
    <t>Other General Cargo</t>
  </si>
  <si>
    <t>Ro-Ro</t>
  </si>
  <si>
    <t>Nomenclature</t>
  </si>
  <si>
    <t>Lift-on/Lift-off</t>
  </si>
  <si>
    <t>Other equipment</t>
  </si>
  <si>
    <t>Number</t>
  </si>
  <si>
    <t>Vessel chargers</t>
  </si>
  <si>
    <t>Reefers</t>
  </si>
  <si>
    <t>Port infrastrucutre</t>
  </si>
  <si>
    <t>Car parking spaces</t>
  </si>
  <si>
    <t>Container Lo-Lo</t>
  </si>
  <si>
    <t>Coach parking spaces</t>
  </si>
  <si>
    <t xml:space="preserve">Rail infrastrucutre </t>
  </si>
  <si>
    <t>Berth type</t>
  </si>
  <si>
    <t>Coach</t>
  </si>
  <si>
    <t>Car</t>
  </si>
  <si>
    <t>Trailer</t>
  </si>
  <si>
    <t>Fuel requirements</t>
  </si>
  <si>
    <t>Deisel (per vehicle)</t>
  </si>
  <si>
    <t>Port asset power rating</t>
  </si>
  <si>
    <t>Port infractruture</t>
  </si>
  <si>
    <t>Car chargers</t>
  </si>
  <si>
    <t>Coach chargers</t>
  </si>
  <si>
    <t>Refrigerators</t>
  </si>
  <si>
    <t>Shore-to-ship</t>
  </si>
  <si>
    <t>Optional</t>
  </si>
  <si>
    <t>Refuelling requirement</t>
  </si>
  <si>
    <t>Vehicle charging</t>
  </si>
  <si>
    <t>Vessel charger power rating</t>
  </si>
  <si>
    <t>Charger power rating</t>
  </si>
  <si>
    <t>Power rating</t>
  </si>
  <si>
    <t>%</t>
  </si>
  <si>
    <t>Shore-to-ship power rating</t>
  </si>
  <si>
    <t>Trailers</t>
  </si>
  <si>
    <t>Tractors</t>
  </si>
  <si>
    <t>Forklifts</t>
  </si>
  <si>
    <t>Number / day</t>
  </si>
  <si>
    <t>Specialist equipment</t>
  </si>
  <si>
    <t>Offshore Support Vessels</t>
  </si>
  <si>
    <t>Crane - Rubber Tyred Gantry</t>
  </si>
  <si>
    <t>Crane - Ship-to-shore</t>
  </si>
  <si>
    <t>HGV - Artic</t>
  </si>
  <si>
    <t>Crane - Mobile harbour</t>
  </si>
  <si>
    <t>Refrigerated container</t>
  </si>
  <si>
    <t>ICCT 2015</t>
  </si>
  <si>
    <t>BPA 2020</t>
  </si>
  <si>
    <t>EMSA 2020</t>
  </si>
  <si>
    <t>Ferry / RoPAX</t>
  </si>
  <si>
    <t>WBCSD2020</t>
  </si>
  <si>
    <t>Assumed</t>
  </si>
  <si>
    <t>Ro-Ro (unaccompanied)</t>
  </si>
  <si>
    <t>Ro-Ro (vehicle carriers)</t>
  </si>
  <si>
    <t>Siemens 2020</t>
  </si>
  <si>
    <t>Siemens 2021</t>
  </si>
  <si>
    <t>EPRI 2015</t>
  </si>
  <si>
    <t>WSDoE1994</t>
  </si>
  <si>
    <t>Tank capacity</t>
  </si>
  <si>
    <t>Fuel type</t>
  </si>
  <si>
    <t>CSB2020</t>
  </si>
  <si>
    <t>JFMS2021</t>
  </si>
  <si>
    <t>Crew Transfer Vessels</t>
  </si>
  <si>
    <t>CWind2020</t>
  </si>
  <si>
    <t>HijosDJ2021</t>
  </si>
  <si>
    <t>CT 2018</t>
  </si>
  <si>
    <t>Litres</t>
  </si>
  <si>
    <t>DAF 2021</t>
  </si>
  <si>
    <t>Marine deisel</t>
  </si>
  <si>
    <t>EFTE2018</t>
  </si>
  <si>
    <t>Renault 2013</t>
  </si>
  <si>
    <t>Berths</t>
  </si>
  <si>
    <t>Peak power</t>
  </si>
  <si>
    <t>Traffic</t>
  </si>
  <si>
    <t>Outbound HGV traffic</t>
  </si>
  <si>
    <t>Optional inputs</t>
  </si>
  <si>
    <t>Yes</t>
  </si>
  <si>
    <t>hours / day</t>
  </si>
  <si>
    <t>IRENA 2018</t>
  </si>
  <si>
    <t>IDEALHY 2013</t>
  </si>
  <si>
    <t>TE 2021</t>
  </si>
  <si>
    <t>ABS 2020</t>
  </si>
  <si>
    <t>Coach parking spaces with charging</t>
  </si>
  <si>
    <t>Car parking spaces with charging</t>
  </si>
  <si>
    <t>Port tenant (e.g. industrial processes)</t>
  </si>
  <si>
    <t>Yes / No</t>
  </si>
  <si>
    <t>TEN2020</t>
  </si>
  <si>
    <t>Vehicle</t>
  </si>
  <si>
    <t xml:space="preserve">Liquid Hydrogen conversion </t>
  </si>
  <si>
    <t>Conversion</t>
  </si>
  <si>
    <t>LIEB 2020</t>
  </si>
  <si>
    <t>LIEBMHC 2020</t>
  </si>
  <si>
    <t>EFTE 2018</t>
  </si>
  <si>
    <t>US Gallons</t>
  </si>
  <si>
    <t>Value</t>
  </si>
  <si>
    <t>Proportion of vessels refuelling at port</t>
  </si>
  <si>
    <t>Proportion of HGV refuelling  at port</t>
  </si>
  <si>
    <t>Total building power demand / total site power demand</t>
  </si>
  <si>
    <t>Refrigerated containers</t>
  </si>
  <si>
    <t>eTrailer chargers</t>
  </si>
  <si>
    <t>eTractor chargers</t>
  </si>
  <si>
    <t>eForklift chargers</t>
  </si>
  <si>
    <t xml:space="preserve">Tractor </t>
  </si>
  <si>
    <t>Forklift</t>
  </si>
  <si>
    <t>Total energy required - production / day (kWh)</t>
  </si>
  <si>
    <t>Total energy requirement - liquification / day (kWh)</t>
  </si>
  <si>
    <t>Total energy / day (kWh)</t>
  </si>
  <si>
    <t>Plant peak power (kW)</t>
  </si>
  <si>
    <t>Plant peak power (MW)</t>
  </si>
  <si>
    <t>Total peak power (kW)</t>
  </si>
  <si>
    <t>GW</t>
  </si>
  <si>
    <t>HGV diesel</t>
  </si>
  <si>
    <t>Vessel / berth</t>
  </si>
  <si>
    <t>Data entry fields are colour coded for guidance:</t>
  </si>
  <si>
    <t xml:space="preserve">User input </t>
  </si>
  <si>
    <t>Lo Lo</t>
  </si>
  <si>
    <t>Electrification rate</t>
  </si>
  <si>
    <t>RoPax</t>
  </si>
  <si>
    <t>HGV</t>
  </si>
  <si>
    <t>Ammonia</t>
  </si>
  <si>
    <t>Kilowatt</t>
  </si>
  <si>
    <t>Megawatt</t>
  </si>
  <si>
    <t>Gigawatt</t>
  </si>
  <si>
    <t>Heavy Goods Vehicles</t>
  </si>
  <si>
    <t>Roll-on/roll-off passenger</t>
  </si>
  <si>
    <t>Roll-on/roll-off</t>
  </si>
  <si>
    <t>Operation</t>
  </si>
  <si>
    <t>Lower band (kW)</t>
  </si>
  <si>
    <t>Upper band (kW)</t>
  </si>
  <si>
    <t>National Grid comments</t>
  </si>
  <si>
    <t>National Grid guidance</t>
  </si>
  <si>
    <t>infinite</t>
  </si>
  <si>
    <t>Hydrogen production onsite for vessel refuelling</t>
  </si>
  <si>
    <t>Total port tenant peak power</t>
  </si>
  <si>
    <t>2021 (baseload)</t>
  </si>
  <si>
    <r>
      <t>H</t>
    </r>
    <r>
      <rPr>
        <vertAlign val="subscript"/>
        <sz val="11"/>
        <color theme="1"/>
        <rFont val="Siemens Sans"/>
      </rPr>
      <t>2</t>
    </r>
  </si>
  <si>
    <r>
      <t>NH</t>
    </r>
    <r>
      <rPr>
        <vertAlign val="subscript"/>
        <sz val="11"/>
        <color theme="1"/>
        <rFont val="Siemens Sans"/>
      </rPr>
      <t>3</t>
    </r>
  </si>
  <si>
    <r>
      <t>H</t>
    </r>
    <r>
      <rPr>
        <b/>
        <vertAlign val="subscript"/>
        <sz val="9"/>
        <color theme="0"/>
        <rFont val="Siemens Sans"/>
      </rPr>
      <t>2</t>
    </r>
    <r>
      <rPr>
        <b/>
        <sz val="9"/>
        <color theme="0"/>
        <rFont val="Siemens Sans"/>
      </rPr>
      <t xml:space="preserve"> / NH</t>
    </r>
    <r>
      <rPr>
        <b/>
        <vertAlign val="subscript"/>
        <sz val="9"/>
        <color theme="0"/>
        <rFont val="Siemens Sans"/>
      </rPr>
      <t>3</t>
    </r>
    <r>
      <rPr>
        <b/>
        <sz val="9"/>
        <color theme="0"/>
        <rFont val="Siemens Sans"/>
      </rPr>
      <t xml:space="preserve"> uptake rate</t>
    </r>
  </si>
  <si>
    <r>
      <t>H</t>
    </r>
    <r>
      <rPr>
        <vertAlign val="subscript"/>
        <sz val="9"/>
        <color theme="1"/>
        <rFont val="Siemens Sans"/>
      </rPr>
      <t xml:space="preserve">2 </t>
    </r>
    <r>
      <rPr>
        <sz val="9"/>
        <color theme="1"/>
        <rFont val="Siemens Sans"/>
      </rPr>
      <t>/ NH</t>
    </r>
    <r>
      <rPr>
        <vertAlign val="subscript"/>
        <sz val="9"/>
        <color theme="1"/>
        <rFont val="Siemens Sans"/>
      </rPr>
      <t>3</t>
    </r>
    <r>
      <rPr>
        <sz val="9"/>
        <color theme="1"/>
        <rFont val="Siemens Sans"/>
      </rPr>
      <t xml:space="preserve"> fuel ready</t>
    </r>
  </si>
  <si>
    <r>
      <t>m</t>
    </r>
    <r>
      <rPr>
        <vertAlign val="superscript"/>
        <sz val="9"/>
        <color theme="1"/>
        <rFont val="Siemens Sans"/>
      </rPr>
      <t>3</t>
    </r>
  </si>
  <si>
    <r>
      <t>m</t>
    </r>
    <r>
      <rPr>
        <vertAlign val="superscript"/>
        <sz val="9"/>
        <color theme="1"/>
        <rFont val="Siemens Sans"/>
      </rPr>
      <t>3</t>
    </r>
    <r>
      <rPr>
        <sz val="11"/>
        <color theme="1"/>
        <rFont val="Arial"/>
        <family val="2"/>
        <scheme val="minor"/>
      </rPr>
      <t/>
    </r>
  </si>
  <si>
    <r>
      <t>HGV diesel (m</t>
    </r>
    <r>
      <rPr>
        <vertAlign val="superscript"/>
        <sz val="9"/>
        <color theme="1"/>
        <rFont val="Siemens Sans"/>
      </rPr>
      <t>3</t>
    </r>
    <r>
      <rPr>
        <sz val="9"/>
        <color theme="1"/>
        <rFont val="Siemens Sans"/>
      </rPr>
      <t>) : H</t>
    </r>
    <r>
      <rPr>
        <vertAlign val="subscript"/>
        <sz val="9"/>
        <color theme="1"/>
        <rFont val="Siemens Sans"/>
      </rPr>
      <t>2</t>
    </r>
    <r>
      <rPr>
        <sz val="9"/>
        <color theme="1"/>
        <rFont val="Siemens Sans"/>
      </rPr>
      <t>/NH</t>
    </r>
    <r>
      <rPr>
        <vertAlign val="subscript"/>
        <sz val="9"/>
        <color theme="1"/>
        <rFont val="Siemens Sans"/>
      </rPr>
      <t xml:space="preserve">3 </t>
    </r>
    <r>
      <rPr>
        <sz val="9"/>
        <color theme="1"/>
        <rFont val="Siemens Sans"/>
      </rPr>
      <t>(m</t>
    </r>
    <r>
      <rPr>
        <vertAlign val="superscript"/>
        <sz val="9"/>
        <color theme="1"/>
        <rFont val="Siemens Sans"/>
      </rPr>
      <t>3</t>
    </r>
    <r>
      <rPr>
        <sz val="9"/>
        <color theme="1"/>
        <rFont val="Siemens Sans"/>
      </rPr>
      <t>)</t>
    </r>
  </si>
  <si>
    <r>
      <t>Marine diesel (m</t>
    </r>
    <r>
      <rPr>
        <vertAlign val="superscript"/>
        <sz val="9"/>
        <color theme="1"/>
        <rFont val="Siemens Sans"/>
      </rPr>
      <t>3</t>
    </r>
    <r>
      <rPr>
        <sz val="9"/>
        <color theme="1"/>
        <rFont val="Siemens Sans"/>
      </rPr>
      <t>) : H</t>
    </r>
    <r>
      <rPr>
        <vertAlign val="subscript"/>
        <sz val="9"/>
        <color theme="1"/>
        <rFont val="Siemens Sans"/>
      </rPr>
      <t>2</t>
    </r>
    <r>
      <rPr>
        <sz val="9"/>
        <color theme="1"/>
        <rFont val="Siemens Sans"/>
      </rPr>
      <t>/NH</t>
    </r>
    <r>
      <rPr>
        <vertAlign val="subscript"/>
        <sz val="9"/>
        <color theme="1"/>
        <rFont val="Siemens Sans"/>
      </rPr>
      <t>3</t>
    </r>
    <r>
      <rPr>
        <sz val="9"/>
        <color theme="1"/>
        <rFont val="Siemens Sans"/>
      </rPr>
      <t xml:space="preserve"> (m</t>
    </r>
    <r>
      <rPr>
        <vertAlign val="superscript"/>
        <sz val="9"/>
        <color theme="1"/>
        <rFont val="Siemens Sans"/>
      </rPr>
      <t>3</t>
    </r>
    <r>
      <rPr>
        <sz val="9"/>
        <color theme="1"/>
        <rFont val="Siemens Sans"/>
      </rPr>
      <t>)</t>
    </r>
  </si>
  <si>
    <r>
      <t>US Gallon to m</t>
    </r>
    <r>
      <rPr>
        <vertAlign val="superscript"/>
        <sz val="9"/>
        <color theme="1"/>
        <rFont val="Siemens Sans"/>
      </rPr>
      <t>3</t>
    </r>
  </si>
  <si>
    <r>
      <t>Liter to m</t>
    </r>
    <r>
      <rPr>
        <vertAlign val="superscript"/>
        <sz val="9"/>
        <color theme="1"/>
        <rFont val="Siemens Sans"/>
      </rPr>
      <t>3</t>
    </r>
  </si>
  <si>
    <r>
      <t>H</t>
    </r>
    <r>
      <rPr>
        <b/>
        <vertAlign val="subscript"/>
        <sz val="9"/>
        <color theme="1"/>
        <rFont val="Siemens Sans"/>
      </rPr>
      <t>2</t>
    </r>
    <r>
      <rPr>
        <b/>
        <sz val="9"/>
        <color theme="1"/>
        <rFont val="Siemens Sans"/>
      </rPr>
      <t xml:space="preserve"> production</t>
    </r>
  </si>
  <si>
    <r>
      <t>Proportion of H</t>
    </r>
    <r>
      <rPr>
        <vertAlign val="subscript"/>
        <sz val="9"/>
        <color theme="1"/>
        <rFont val="Siemens Sans"/>
      </rPr>
      <t>2</t>
    </r>
    <r>
      <rPr>
        <sz val="9"/>
        <color theme="1"/>
        <rFont val="Siemens Sans"/>
      </rPr>
      <t xml:space="preserve"> production onsite</t>
    </r>
  </si>
  <si>
    <r>
      <t>H</t>
    </r>
    <r>
      <rPr>
        <vertAlign val="subscript"/>
        <sz val="9"/>
        <color theme="1"/>
        <rFont val="Siemens Sans"/>
      </rPr>
      <t>2</t>
    </r>
    <r>
      <rPr>
        <sz val="9"/>
        <color theme="1"/>
        <rFont val="Siemens Sans"/>
      </rPr>
      <t xml:space="preserve"> plant operating profile</t>
    </r>
  </si>
  <si>
    <r>
      <t>H</t>
    </r>
    <r>
      <rPr>
        <vertAlign val="subscript"/>
        <sz val="9"/>
        <color theme="1"/>
        <rFont val="Siemens Sans"/>
      </rPr>
      <t>2</t>
    </r>
    <r>
      <rPr>
        <sz val="9"/>
        <color theme="1"/>
        <rFont val="Siemens Sans"/>
      </rPr>
      <t xml:space="preserve"> production energy consumption</t>
    </r>
  </si>
  <si>
    <r>
      <t>kWh</t>
    </r>
    <r>
      <rPr>
        <vertAlign val="subscript"/>
        <sz val="9"/>
        <color theme="1"/>
        <rFont val="Siemens Sans"/>
      </rPr>
      <t>e</t>
    </r>
    <r>
      <rPr>
        <sz val="9"/>
        <color theme="1"/>
        <rFont val="Siemens Sans"/>
      </rPr>
      <t xml:space="preserve"> / kg</t>
    </r>
  </si>
  <si>
    <r>
      <t>H</t>
    </r>
    <r>
      <rPr>
        <vertAlign val="subscript"/>
        <sz val="9"/>
        <color theme="1"/>
        <rFont val="Siemens Sans"/>
      </rPr>
      <t>2</t>
    </r>
    <r>
      <rPr>
        <sz val="9"/>
        <color theme="1"/>
        <rFont val="Siemens Sans"/>
      </rPr>
      <t xml:space="preserve"> liquification energy consumption</t>
    </r>
  </si>
  <si>
    <r>
      <t>kg / m</t>
    </r>
    <r>
      <rPr>
        <vertAlign val="superscript"/>
        <sz val="9"/>
        <color theme="1"/>
        <rFont val="Siemens Sans"/>
      </rPr>
      <t>3</t>
    </r>
  </si>
  <si>
    <r>
      <t>Max diesel requirement / day (m</t>
    </r>
    <r>
      <rPr>
        <vertAlign val="superscript"/>
        <sz val="9"/>
        <color theme="1"/>
        <rFont val="Siemens Sans"/>
      </rPr>
      <t>3</t>
    </r>
    <r>
      <rPr>
        <sz val="9"/>
        <color theme="1"/>
        <rFont val="Siemens Sans"/>
      </rPr>
      <t>)</t>
    </r>
  </si>
  <si>
    <r>
      <t>Max H</t>
    </r>
    <r>
      <rPr>
        <vertAlign val="subscript"/>
        <sz val="9"/>
        <color theme="1"/>
        <rFont val="Siemens Sans"/>
      </rPr>
      <t>2</t>
    </r>
    <r>
      <rPr>
        <sz val="9"/>
        <color theme="1"/>
        <rFont val="Siemens Sans"/>
      </rPr>
      <t xml:space="preserve"> requirement / day (m</t>
    </r>
    <r>
      <rPr>
        <vertAlign val="superscript"/>
        <sz val="9"/>
        <color theme="1"/>
        <rFont val="Siemens Sans"/>
      </rPr>
      <t>3</t>
    </r>
    <r>
      <rPr>
        <sz val="9"/>
        <color theme="1"/>
        <rFont val="Siemens Sans"/>
      </rPr>
      <t>)</t>
    </r>
  </si>
  <si>
    <r>
      <t>Actual H</t>
    </r>
    <r>
      <rPr>
        <vertAlign val="subscript"/>
        <sz val="9"/>
        <color theme="1"/>
        <rFont val="Siemens Sans"/>
      </rPr>
      <t>2</t>
    </r>
    <r>
      <rPr>
        <sz val="9"/>
        <color theme="1"/>
        <rFont val="Siemens Sans"/>
      </rPr>
      <t xml:space="preserve"> requirement / day (m</t>
    </r>
    <r>
      <rPr>
        <vertAlign val="superscript"/>
        <sz val="9"/>
        <color theme="1"/>
        <rFont val="Siemens Sans"/>
      </rPr>
      <t>3</t>
    </r>
    <r>
      <rPr>
        <sz val="9"/>
        <color theme="1"/>
        <rFont val="Siemens Sans"/>
      </rPr>
      <t>)</t>
    </r>
  </si>
  <si>
    <r>
      <t>H</t>
    </r>
    <r>
      <rPr>
        <vertAlign val="subscript"/>
        <sz val="9"/>
        <color theme="1"/>
        <rFont val="Siemens Sans"/>
      </rPr>
      <t>2</t>
    </r>
    <r>
      <rPr>
        <sz val="9"/>
        <color theme="1"/>
        <rFont val="Siemens Sans"/>
      </rPr>
      <t xml:space="preserve"> produced at port / day (m</t>
    </r>
    <r>
      <rPr>
        <vertAlign val="superscript"/>
        <sz val="9"/>
        <color theme="1"/>
        <rFont val="Siemens Sans"/>
      </rPr>
      <t>3</t>
    </r>
    <r>
      <rPr>
        <sz val="9"/>
        <color theme="1"/>
        <rFont val="Siemens Sans"/>
      </rPr>
      <t>)</t>
    </r>
  </si>
  <si>
    <r>
      <t>H</t>
    </r>
    <r>
      <rPr>
        <vertAlign val="subscript"/>
        <sz val="9"/>
        <color theme="1"/>
        <rFont val="Siemens Sans"/>
      </rPr>
      <t>2</t>
    </r>
    <r>
      <rPr>
        <sz val="9"/>
        <color theme="1"/>
        <rFont val="Siemens Sans"/>
      </rPr>
      <t xml:space="preserve"> produced at port / day (kg)</t>
    </r>
  </si>
  <si>
    <r>
      <t>H</t>
    </r>
    <r>
      <rPr>
        <vertAlign val="subscript"/>
        <sz val="9"/>
        <color theme="1"/>
        <rFont val="Siemens Sans"/>
      </rPr>
      <t>2</t>
    </r>
    <r>
      <rPr>
        <sz val="9"/>
        <color theme="1"/>
        <rFont val="Siemens Sans"/>
      </rPr>
      <t xml:space="preserve"> production plant</t>
    </r>
  </si>
  <si>
    <t>NG Tool</t>
  </si>
  <si>
    <t>Refridgerated containters</t>
  </si>
  <si>
    <t>Pilot boats &amp; harbour craft</t>
  </si>
  <si>
    <t>N.B. if user inputs are not an exact match use the most similar alternative</t>
  </si>
  <si>
    <t>Specialist equipment 1</t>
  </si>
  <si>
    <t>Specialist equipment 2</t>
  </si>
  <si>
    <t>Specialist equipment 3</t>
  </si>
  <si>
    <t>Specialist equipment 4</t>
  </si>
  <si>
    <t>Specialist equipment 5</t>
  </si>
  <si>
    <t>Specialist equipment 6</t>
  </si>
  <si>
    <t>Specialist equipment 7</t>
  </si>
  <si>
    <t>Specialist equipment 8</t>
  </si>
  <si>
    <t>Specialist equipment 9</t>
  </si>
  <si>
    <t>Rigs</t>
  </si>
  <si>
    <t>2021 hydrogen plant peak power</t>
  </si>
  <si>
    <t>2025 hydrogen plant peak power</t>
  </si>
  <si>
    <t>2030 hydrogen plant peak power</t>
  </si>
  <si>
    <t>2035 hydrogen plant peak power</t>
  </si>
  <si>
    <t>2040 hydrogen plant peak power</t>
  </si>
  <si>
    <t>2040 asset peak power (kW)</t>
  </si>
  <si>
    <t>Conversion factors</t>
  </si>
  <si>
    <t>Base case</t>
  </si>
  <si>
    <r>
      <t>Actual diesel requirement / day (m</t>
    </r>
    <r>
      <rPr>
        <vertAlign val="superscript"/>
        <sz val="9"/>
        <color theme="1"/>
        <rFont val="Siemens Sans"/>
      </rPr>
      <t>3</t>
    </r>
    <r>
      <rPr>
        <sz val="9"/>
        <color theme="1"/>
        <rFont val="Siemens Sans"/>
      </rPr>
      <t>)</t>
    </r>
  </si>
  <si>
    <t>Vessel chargers (kW)</t>
  </si>
  <si>
    <t>Peak power (kW)</t>
  </si>
  <si>
    <t>Port operating capacity</t>
  </si>
  <si>
    <t>N.B. Input an estmate of how much of the port is used at its businest times (this value would typically be below 80-90%)</t>
  </si>
  <si>
    <t>Shore-to-ship (kW)</t>
  </si>
  <si>
    <t>2021 asset peak power</t>
  </si>
  <si>
    <t>2025 asset peak power</t>
  </si>
  <si>
    <t>2030 asset peak power</t>
  </si>
  <si>
    <t>2035 asset peak power</t>
  </si>
  <si>
    <r>
      <rPr>
        <b/>
        <i/>
        <sz val="9"/>
        <color theme="1"/>
        <rFont val="Arial"/>
        <family val="2"/>
        <scheme val="minor"/>
      </rPr>
      <t xml:space="preserve">Connection solution: </t>
    </r>
    <r>
      <rPr>
        <i/>
        <sz val="9"/>
        <color theme="1"/>
        <rFont val="Arial"/>
        <family val="2"/>
        <scheme val="minor"/>
      </rPr>
      <t xml:space="preserve">A Distribution Network Operator connection is considered more efficient for this level of demand.
</t>
    </r>
    <r>
      <rPr>
        <b/>
        <i/>
        <sz val="9"/>
        <color theme="1"/>
        <rFont val="Arial"/>
        <family val="2"/>
        <scheme val="minor"/>
      </rPr>
      <t>Advice:</t>
    </r>
    <r>
      <rPr>
        <i/>
        <sz val="9"/>
        <color theme="1"/>
        <rFont val="Arial"/>
        <family val="2"/>
        <scheme val="minor"/>
      </rPr>
      <t xml:space="preserve">	A discussion with Distribution Network Operator is suggested to check if remaining network capacity is available or any reinforcement works are required to accommodate your demand. </t>
    </r>
    <r>
      <rPr>
        <b/>
        <i/>
        <sz val="9"/>
        <color theme="1"/>
        <rFont val="Arial"/>
        <family val="2"/>
        <scheme val="minor"/>
      </rPr>
      <t xml:space="preserve">
Action:</t>
    </r>
    <r>
      <rPr>
        <i/>
        <sz val="9"/>
        <color theme="1"/>
        <rFont val="Arial"/>
        <family val="2"/>
        <scheme val="minor"/>
      </rPr>
      <t xml:space="preserve">	Discussion with your Distribution Network Operator. Submit connection application if required.	</t>
    </r>
    <r>
      <rPr>
        <b/>
        <i/>
        <sz val="9"/>
        <color theme="1"/>
        <rFont val="Arial"/>
        <family val="2"/>
        <scheme val="minor"/>
      </rPr>
      <t xml:space="preserve">
Time to act: </t>
    </r>
    <r>
      <rPr>
        <i/>
        <sz val="9"/>
        <color theme="1"/>
        <rFont val="Arial"/>
        <family val="2"/>
        <scheme val="minor"/>
      </rPr>
      <t>Now</t>
    </r>
  </si>
  <si>
    <t>N.B. if user inputs are not an exact match use the most similar alternative. 
N.B. Consider they berth type as the largest vessel the berth can hold.</t>
  </si>
  <si>
    <t>Total port peak power (with Hydrogen production)</t>
  </si>
  <si>
    <t>Total port peak power (without Hydrogen production)</t>
  </si>
  <si>
    <t>Referenced assumed constant</t>
  </si>
  <si>
    <t>Unreferenced assumed constant</t>
  </si>
  <si>
    <r>
      <rPr>
        <b/>
        <i/>
        <sz val="9"/>
        <color theme="1"/>
        <rFont val="Arial"/>
        <family val="2"/>
        <scheme val="minor"/>
      </rPr>
      <t xml:space="preserve">Connection solution: </t>
    </r>
    <r>
      <rPr>
        <i/>
        <sz val="9"/>
        <color theme="1"/>
        <rFont val="Arial"/>
        <family val="2"/>
        <scheme val="minor"/>
      </rPr>
      <t xml:space="preserve">Either a distribution or direct transmission connection could be most efficient depending on network conditions and development plans in your region.
</t>
    </r>
    <r>
      <rPr>
        <b/>
        <i/>
        <sz val="9"/>
        <color theme="1"/>
        <rFont val="Arial"/>
        <family val="2"/>
        <scheme val="minor"/>
      </rPr>
      <t xml:space="preserve">Advice: </t>
    </r>
    <r>
      <rPr>
        <i/>
        <sz val="9"/>
        <color theme="1"/>
        <rFont val="Arial"/>
        <family val="2"/>
        <scheme val="minor"/>
      </rPr>
      <t xml:space="preserve">It's worthwhile evaluating both connection solutions with your current Distribution Network Operator connection provider and Transmission System Operator. Significant network reinforcement works might be involved which require multiple year delivery times. We therefore encourage you to contact Distribution Network Operator and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and Distribution Network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Five years before this date</t>
    </r>
  </si>
  <si>
    <r>
      <rPr>
        <b/>
        <i/>
        <sz val="9"/>
        <color theme="1"/>
        <rFont val="Arial"/>
        <family val="2"/>
        <scheme val="minor"/>
      </rPr>
      <t xml:space="preserve">Connection solution: </t>
    </r>
    <r>
      <rPr>
        <i/>
        <sz val="9"/>
        <color theme="1"/>
        <rFont val="Arial"/>
        <family val="2"/>
        <scheme val="minor"/>
      </rPr>
      <t xml:space="preserve">A direct transmission connection is likely to be most efficient way to access grid supplied energy.
</t>
    </r>
    <r>
      <rPr>
        <b/>
        <i/>
        <sz val="9"/>
        <color theme="1"/>
        <rFont val="Arial"/>
        <family val="2"/>
        <scheme val="minor"/>
      </rPr>
      <t xml:space="preserve">Advice: </t>
    </r>
    <r>
      <rPr>
        <i/>
        <sz val="9"/>
        <color theme="1"/>
        <rFont val="Arial"/>
        <family val="2"/>
        <scheme val="minor"/>
      </rPr>
      <t xml:space="preserve">Significant network reinforcement works might be involved which require multiple year delivery times. We therefore encourage you to contact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 xml:space="preserve">Five years before this date </t>
    </r>
  </si>
  <si>
    <r>
      <rPr>
        <b/>
        <i/>
        <sz val="9"/>
        <color theme="1"/>
        <rFont val="Arial"/>
        <family val="2"/>
        <scheme val="minor"/>
      </rPr>
      <t xml:space="preserve">Connection solution: </t>
    </r>
    <r>
      <rPr>
        <i/>
        <sz val="9"/>
        <color theme="1"/>
        <rFont val="Arial"/>
        <family val="2"/>
        <scheme val="minor"/>
      </rPr>
      <t xml:space="preserve">Either a distribution or direct transmission connection could be most efficient depending on network conditions and development plans in your region.
</t>
    </r>
    <r>
      <rPr>
        <b/>
        <i/>
        <sz val="9"/>
        <color theme="1"/>
        <rFont val="Arial"/>
        <family val="2"/>
        <scheme val="minor"/>
      </rPr>
      <t xml:space="preserve">Advice: </t>
    </r>
    <r>
      <rPr>
        <i/>
        <sz val="9"/>
        <color theme="1"/>
        <rFont val="Arial"/>
        <family val="2"/>
        <scheme val="minor"/>
      </rPr>
      <t xml:space="preserve">It's worthwhile evaluating both connection solutions with your current Distribution Network Operator connection provider and Transmission System Operator. Significant network reinforcement works might be involved which require multiple year delivery times. We therefore encourage you to contact Distribution Network Operator and Transmission System Operator as soon as possible.
</t>
    </r>
    <r>
      <rPr>
        <b/>
        <i/>
        <sz val="9"/>
        <color theme="1"/>
        <rFont val="Arial"/>
        <family val="2"/>
        <scheme val="minor"/>
      </rPr>
      <t xml:space="preserve">Action: </t>
    </r>
    <r>
      <rPr>
        <i/>
        <sz val="9"/>
        <color theme="1"/>
        <rFont val="Arial"/>
        <family val="2"/>
        <scheme val="minor"/>
      </rPr>
      <t xml:space="preserve">Start the conversation with Transmission System Operator and Distribution Network Operator. Contact: box.DecarbTransport@nationalgrid.com. Submit connection application and develop site specific solution and delivery plan.
</t>
    </r>
    <r>
      <rPr>
        <b/>
        <i/>
        <sz val="9"/>
        <color theme="1"/>
        <rFont val="Arial"/>
        <family val="2"/>
        <scheme val="minor"/>
      </rPr>
      <t xml:space="preserve">Time to act: </t>
    </r>
    <r>
      <rPr>
        <i/>
        <sz val="9"/>
        <color theme="1"/>
        <rFont val="Arial"/>
        <family val="2"/>
        <scheme val="minor"/>
      </rPr>
      <t>Five years before this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</si>
</sst>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0000"/>
    <numFmt numFmtId="166" formatCode="0.000000"/>
    <numFmt numFmtId="167" formatCode="_-* #,##0.0_-;\-* #,##0.0_-;_-* &quot;-&quot;??_-;_-@_-"/>
    <numFmt numFmtId="168" formatCode="_-* #,##0.000_-;\-* #,##0.000_-;_-* &quot;-&quot;??_-;_-@_-"/>
  </numFmts>
  <fonts count="40">
    <font>
      <sz val="11"/>
      <color theme="1"/>
      <name val="Arial"/>
      <family val="2"/>
      <scheme val="minor"/>
    </font>
    <font>
      <sz val="11"/>
      <color theme="1"/>
      <name val="Arial"/>
      <family val="2"/>
      <scheme val="minor"/>
    </font>
    <font>
      <sz val="9"/>
      <color theme="1"/>
      <name val="Arial"/>
      <family val="2"/>
      <scheme val="minor"/>
    </font>
    <font>
      <b/>
      <u/>
      <sz val="10"/>
      <color theme="1"/>
      <name val="Arial"/>
      <family val="2"/>
      <scheme val="minor"/>
    </font>
    <font>
      <sz val="8"/>
      <name val="Arial"/>
      <family val="2"/>
      <scheme val="minor"/>
    </font>
    <font>
      <b/>
      <sz val="9"/>
      <color theme="1"/>
      <name val="Siemens Sans"/>
    </font>
    <font>
      <sz val="9"/>
      <color theme="1"/>
      <name val="Siemens Sans"/>
    </font>
    <font>
      <sz val="11"/>
      <color theme="1"/>
      <name val="Siemens Sans"/>
    </font>
    <font>
      <b/>
      <u/>
      <sz val="10"/>
      <color theme="1"/>
      <name val="Siemens Sans"/>
    </font>
    <font>
      <b/>
      <sz val="11"/>
      <color theme="1"/>
      <name val="Siemens Sans"/>
    </font>
    <font>
      <sz val="11"/>
      <name val="Siemens Sans"/>
    </font>
    <font>
      <vertAlign val="subscript"/>
      <sz val="11"/>
      <color theme="1"/>
      <name val="Siemens Sans"/>
    </font>
    <font>
      <b/>
      <sz val="9"/>
      <color theme="0"/>
      <name val="Siemens Sans"/>
    </font>
    <font>
      <b/>
      <u/>
      <sz val="9"/>
      <color theme="1"/>
      <name val="Siemens Sans"/>
    </font>
    <font>
      <i/>
      <sz val="9"/>
      <color theme="1"/>
      <name val="Siemens Sans"/>
    </font>
    <font>
      <sz val="9"/>
      <name val="Siemens Sans"/>
    </font>
    <font>
      <strike/>
      <sz val="9"/>
      <color theme="1"/>
      <name val="Siemens Sans"/>
    </font>
    <font>
      <b/>
      <sz val="9"/>
      <name val="Siemens Sans"/>
    </font>
    <font>
      <sz val="9"/>
      <color rgb="FF00B050"/>
      <name val="Siemens Sans"/>
    </font>
    <font>
      <b/>
      <vertAlign val="subscript"/>
      <sz val="9"/>
      <color theme="0"/>
      <name val="Siemens Sans"/>
    </font>
    <font>
      <sz val="9"/>
      <color rgb="FFC00000"/>
      <name val="Siemens Sans"/>
    </font>
    <font>
      <vertAlign val="subscript"/>
      <sz val="9"/>
      <color theme="1"/>
      <name val="Siemens Sans"/>
    </font>
    <font>
      <sz val="9"/>
      <color rgb="FF0070C0"/>
      <name val="Siemens Sans"/>
    </font>
    <font>
      <sz val="9"/>
      <color theme="0"/>
      <name val="Siemens Sans"/>
    </font>
    <font>
      <vertAlign val="superscript"/>
      <sz val="9"/>
      <color theme="1"/>
      <name val="Siemens Sans"/>
    </font>
    <font>
      <b/>
      <vertAlign val="subscript"/>
      <sz val="9"/>
      <color theme="1"/>
      <name val="Siemens Sans"/>
    </font>
    <font>
      <sz val="11"/>
      <color rgb="FF00B050"/>
      <name val="Siemens Sans"/>
    </font>
    <font>
      <b/>
      <sz val="14"/>
      <color theme="1"/>
      <name val="Siemens Sans"/>
    </font>
    <font>
      <sz val="9"/>
      <color rgb="FF000000"/>
      <name val="Siemens Sans"/>
    </font>
    <font>
      <i/>
      <sz val="9"/>
      <color rgb="FF000000"/>
      <name val="Siemens Sans"/>
    </font>
    <font>
      <i/>
      <u/>
      <sz val="9"/>
      <color theme="0" tint="-0.499984740745262"/>
      <name val="Siemens Sans"/>
    </font>
    <font>
      <b/>
      <sz val="14"/>
      <color theme="0"/>
      <name val="Siemens Sans"/>
    </font>
    <font>
      <sz val="8"/>
      <color theme="1"/>
      <name val="Siemens Sans"/>
    </font>
    <font>
      <sz val="14"/>
      <color theme="1"/>
      <name val="Siemens Sans"/>
    </font>
    <font>
      <i/>
      <sz val="9"/>
      <color theme="1"/>
      <name val="Arial"/>
      <family val="2"/>
      <scheme val="minor"/>
    </font>
    <font>
      <b/>
      <sz val="9"/>
      <color rgb="FF000000"/>
      <name val="Siemens Sans"/>
    </font>
    <font>
      <sz val="14"/>
      <color theme="0"/>
      <name val="Siemens Sans"/>
    </font>
    <font>
      <sz val="11"/>
      <color theme="0"/>
      <name val="Siemens Sans"/>
    </font>
    <font>
      <b/>
      <i/>
      <sz val="9"/>
      <color theme="1"/>
      <name val="Arial"/>
      <family val="2"/>
      <scheme val="minor"/>
    </font>
    <font>
      <u/>
      <sz val="9"/>
      <color rgb="FF00B050"/>
      <name val="Siemens Sans"/>
    </font>
  </fonts>
  <fills count="11">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00E6E6"/>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s>
  <borders count="36">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28">
    <xf numFmtId="0" fontId="0" fillId="0" borderId="0" xfId="0"/>
    <xf numFmtId="0" fontId="0" fillId="0" borderId="0" xfId="0" applyAlignment="1"/>
    <xf numFmtId="0" fontId="2" fillId="0" borderId="0" xfId="0" applyFont="1"/>
    <xf numFmtId="20" fontId="2" fillId="0" borderId="0" xfId="0" applyNumberFormat="1" applyFont="1"/>
    <xf numFmtId="0" fontId="3" fillId="0" borderId="0" xfId="0" applyFont="1"/>
    <xf numFmtId="0" fontId="2" fillId="0" borderId="0" xfId="0" applyFont="1" applyAlignment="1">
      <alignment vertical="center"/>
    </xf>
    <xf numFmtId="0" fontId="2" fillId="0" borderId="0" xfId="0" applyFont="1" applyFill="1"/>
    <xf numFmtId="9" fontId="2" fillId="0" borderId="0" xfId="1" applyFont="1"/>
    <xf numFmtId="0" fontId="0" fillId="0" borderId="0" xfId="0" applyFill="1"/>
    <xf numFmtId="0" fontId="2" fillId="0" borderId="0" xfId="0" applyFont="1" applyFill="1" applyAlignment="1">
      <alignment vertical="center"/>
    </xf>
    <xf numFmtId="9" fontId="2" fillId="0" borderId="0" xfId="1" applyFont="1" applyFill="1"/>
    <xf numFmtId="0" fontId="6" fillId="0" borderId="0" xfId="0" applyFont="1" applyAlignment="1">
      <alignment vertical="center"/>
    </xf>
    <xf numFmtId="0" fontId="6" fillId="0" borderId="0" xfId="0" applyFont="1"/>
    <xf numFmtId="9" fontId="6" fillId="0" borderId="0" xfId="1" applyFont="1"/>
    <xf numFmtId="0" fontId="7" fillId="0" borderId="0" xfId="0" applyFont="1"/>
    <xf numFmtId="0" fontId="8" fillId="0" borderId="0" xfId="0" applyFont="1"/>
    <xf numFmtId="20" fontId="6" fillId="0" borderId="0" xfId="0" applyNumberFormat="1" applyFont="1"/>
    <xf numFmtId="0" fontId="7" fillId="0" borderId="0" xfId="0" applyFont="1" applyAlignment="1"/>
    <xf numFmtId="0" fontId="7" fillId="0" borderId="0" xfId="0" applyFont="1" applyBorder="1"/>
    <xf numFmtId="0" fontId="6" fillId="0" borderId="0" xfId="0" applyFont="1" applyFill="1" applyAlignment="1">
      <alignment vertical="center"/>
    </xf>
    <xf numFmtId="0" fontId="6" fillId="0" borderId="0" xfId="0" applyFont="1" applyFill="1"/>
    <xf numFmtId="0" fontId="7" fillId="0" borderId="0" xfId="0" applyFont="1" applyFill="1"/>
    <xf numFmtId="9" fontId="6" fillId="0" borderId="0" xfId="1" applyFont="1" applyFill="1"/>
    <xf numFmtId="20" fontId="6" fillId="0" borderId="0" xfId="0" applyNumberFormat="1" applyFont="1" applyFill="1"/>
    <xf numFmtId="0" fontId="9" fillId="0" borderId="0" xfId="0" applyFont="1"/>
    <xf numFmtId="0" fontId="7" fillId="7" borderId="0" xfId="0" applyFont="1" applyFill="1" applyBorder="1"/>
    <xf numFmtId="0" fontId="7" fillId="2" borderId="0" xfId="0" applyFont="1" applyFill="1"/>
    <xf numFmtId="0" fontId="10" fillId="8" borderId="0" xfId="0" applyFont="1" applyFill="1" applyBorder="1"/>
    <xf numFmtId="0" fontId="7" fillId="3" borderId="0" xfId="0" applyFont="1" applyFill="1" applyBorder="1" applyAlignment="1"/>
    <xf numFmtId="0" fontId="7" fillId="4" borderId="0" xfId="0" applyFont="1" applyFill="1" applyBorder="1" applyAlignment="1"/>
    <xf numFmtId="0" fontId="9" fillId="0" borderId="0" xfId="0" applyFont="1" applyFill="1"/>
    <xf numFmtId="0" fontId="13" fillId="0" borderId="0" xfId="0" applyFont="1"/>
    <xf numFmtId="0" fontId="6" fillId="0" borderId="0" xfId="0" applyFont="1" applyBorder="1" applyAlignment="1">
      <alignment vertical="center"/>
    </xf>
    <xf numFmtId="0" fontId="13" fillId="0" borderId="0" xfId="0" applyFont="1" applyAlignment="1">
      <alignment vertical="center"/>
    </xf>
    <xf numFmtId="0" fontId="14" fillId="0" borderId="2" xfId="0" applyFont="1" applyBorder="1"/>
    <xf numFmtId="0" fontId="14" fillId="0" borderId="1" xfId="0" applyFont="1" applyBorder="1"/>
    <xf numFmtId="0" fontId="5" fillId="0" borderId="9" xfId="0" applyFont="1" applyBorder="1" applyAlignment="1">
      <alignment vertical="center"/>
    </xf>
    <xf numFmtId="0" fontId="14" fillId="0" borderId="10" xfId="0" applyFont="1" applyBorder="1"/>
    <xf numFmtId="0" fontId="14" fillId="0" borderId="11" xfId="0" applyFont="1" applyBorder="1"/>
    <xf numFmtId="0" fontId="6" fillId="0" borderId="3" xfId="0" applyFont="1" applyBorder="1" applyAlignment="1">
      <alignment vertical="center"/>
    </xf>
    <xf numFmtId="0" fontId="6" fillId="7" borderId="2" xfId="0" applyFont="1" applyFill="1" applyBorder="1" applyAlignment="1" applyProtection="1">
      <protection locked="0"/>
    </xf>
    <xf numFmtId="0" fontId="6" fillId="0" borderId="2" xfId="0" applyFont="1" applyBorder="1"/>
    <xf numFmtId="0" fontId="6" fillId="0" borderId="5" xfId="0" applyFont="1" applyBorder="1" applyAlignment="1">
      <alignment vertical="center"/>
    </xf>
    <xf numFmtId="0" fontId="6" fillId="7" borderId="0" xfId="0" applyFont="1" applyFill="1" applyBorder="1" applyAlignment="1" applyProtection="1">
      <protection locked="0"/>
    </xf>
    <xf numFmtId="0" fontId="6" fillId="0" borderId="0" xfId="0" applyFont="1" applyBorder="1"/>
    <xf numFmtId="0" fontId="6" fillId="0" borderId="5" xfId="0" applyFont="1" applyBorder="1"/>
    <xf numFmtId="0" fontId="6" fillId="0" borderId="6" xfId="0" applyFont="1" applyBorder="1"/>
    <xf numFmtId="0" fontId="6" fillId="7" borderId="7" xfId="0" applyFont="1" applyFill="1" applyBorder="1" applyAlignment="1" applyProtection="1">
      <protection locked="0"/>
    </xf>
    <xf numFmtId="0" fontId="6" fillId="0" borderId="7" xfId="0" applyFont="1" applyBorder="1"/>
    <xf numFmtId="0" fontId="5" fillId="0" borderId="3"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14" fillId="0" borderId="0" xfId="0" applyFont="1" applyFill="1" applyBorder="1"/>
    <xf numFmtId="9" fontId="6" fillId="0" borderId="0" xfId="1" applyFont="1" applyFill="1" applyBorder="1"/>
    <xf numFmtId="0" fontId="18" fillId="0" borderId="0" xfId="0" applyFont="1" applyFill="1" applyBorder="1" applyAlignment="1">
      <alignment vertical="center"/>
    </xf>
    <xf numFmtId="0" fontId="6" fillId="0" borderId="0" xfId="0" applyFont="1" applyFill="1" applyBorder="1"/>
    <xf numFmtId="0" fontId="15" fillId="0" borderId="7" xfId="0" applyFont="1" applyBorder="1"/>
    <xf numFmtId="0" fontId="7" fillId="0" borderId="0" xfId="0" applyFont="1" applyFill="1" applyBorder="1"/>
    <xf numFmtId="0" fontId="15" fillId="0" borderId="0" xfId="0" applyFont="1" applyFill="1" applyBorder="1"/>
    <xf numFmtId="0" fontId="12" fillId="0" borderId="0" xfId="0" applyFont="1" applyFill="1" applyAlignment="1">
      <alignment vertical="center"/>
    </xf>
    <xf numFmtId="0" fontId="14" fillId="0" borderId="3" xfId="0" applyFont="1" applyBorder="1"/>
    <xf numFmtId="20" fontId="14" fillId="0" borderId="0" xfId="0" applyNumberFormat="1" applyFont="1" applyFill="1" applyBorder="1"/>
    <xf numFmtId="1" fontId="6" fillId="0" borderId="0" xfId="0" applyNumberFormat="1" applyFont="1"/>
    <xf numFmtId="0" fontId="14" fillId="0" borderId="0" xfId="0" applyFont="1" applyFill="1"/>
    <xf numFmtId="164" fontId="15" fillId="2" borderId="3" xfId="2" applyNumberFormat="1" applyFont="1" applyFill="1" applyBorder="1"/>
    <xf numFmtId="0" fontId="6" fillId="2" borderId="1" xfId="0" applyFont="1" applyFill="1" applyBorder="1"/>
    <xf numFmtId="1" fontId="20" fillId="0" borderId="0" xfId="0" applyNumberFormat="1" applyFont="1" applyFill="1" applyBorder="1" applyAlignment="1"/>
    <xf numFmtId="20" fontId="6" fillId="0" borderId="0" xfId="0" applyNumberFormat="1" applyFont="1" applyFill="1" applyBorder="1" applyAlignment="1"/>
    <xf numFmtId="9" fontId="6" fillId="8" borderId="2" xfId="1" applyFont="1" applyFill="1" applyBorder="1"/>
    <xf numFmtId="0" fontId="6" fillId="8" borderId="1" xfId="0" applyFont="1" applyFill="1" applyBorder="1"/>
    <xf numFmtId="9" fontId="15" fillId="2" borderId="2" xfId="1" applyFont="1" applyFill="1" applyBorder="1"/>
    <xf numFmtId="9" fontId="15" fillId="2" borderId="1" xfId="1" applyFont="1" applyFill="1" applyBorder="1"/>
    <xf numFmtId="164" fontId="15" fillId="2" borderId="5" xfId="2" applyNumberFormat="1" applyFont="1" applyFill="1" applyBorder="1"/>
    <xf numFmtId="0" fontId="6" fillId="2" borderId="4" xfId="0" applyFont="1" applyFill="1" applyBorder="1"/>
    <xf numFmtId="1" fontId="20" fillId="0" borderId="0" xfId="0" applyNumberFormat="1" applyFont="1" applyFill="1" applyBorder="1"/>
    <xf numFmtId="9" fontId="6" fillId="8" borderId="0" xfId="1" applyFont="1" applyFill="1" applyBorder="1"/>
    <xf numFmtId="0" fontId="6" fillId="8" borderId="4" xfId="0" applyFont="1" applyFill="1" applyBorder="1"/>
    <xf numFmtId="9" fontId="15" fillId="2" borderId="0" xfId="1" applyFont="1" applyFill="1" applyBorder="1"/>
    <xf numFmtId="9" fontId="15" fillId="2" borderId="4" xfId="1" applyFont="1" applyFill="1" applyBorder="1"/>
    <xf numFmtId="164" fontId="6" fillId="2" borderId="5" xfId="2" applyNumberFormat="1" applyFont="1" applyFill="1" applyBorder="1"/>
    <xf numFmtId="1" fontId="20" fillId="0" borderId="0" xfId="1" applyNumberFormat="1" applyFont="1" applyFill="1" applyBorder="1"/>
    <xf numFmtId="9" fontId="6" fillId="2" borderId="0" xfId="1" applyFont="1" applyFill="1" applyBorder="1"/>
    <xf numFmtId="164" fontId="6" fillId="8" borderId="5" xfId="2" applyNumberFormat="1" applyFont="1" applyFill="1" applyBorder="1"/>
    <xf numFmtId="0" fontId="15" fillId="8" borderId="4" xfId="0" applyFont="1" applyFill="1" applyBorder="1"/>
    <xf numFmtId="0" fontId="6" fillId="2" borderId="8" xfId="0" applyFont="1" applyFill="1" applyBorder="1"/>
    <xf numFmtId="9" fontId="6" fillId="8" borderId="7" xfId="1" applyFont="1" applyFill="1" applyBorder="1"/>
    <xf numFmtId="0" fontId="7" fillId="8" borderId="8" xfId="0" applyFont="1" applyFill="1" applyBorder="1"/>
    <xf numFmtId="0" fontId="7" fillId="0" borderId="5" xfId="0" applyFont="1" applyBorder="1"/>
    <xf numFmtId="0" fontId="7" fillId="8" borderId="4" xfId="0" applyFont="1" applyFill="1" applyBorder="1"/>
    <xf numFmtId="0" fontId="6" fillId="0" borderId="3" xfId="0" applyFont="1" applyFill="1" applyBorder="1" applyAlignment="1">
      <alignment vertical="center"/>
    </xf>
    <xf numFmtId="164" fontId="6" fillId="2" borderId="2" xfId="2" applyNumberFormat="1" applyFont="1" applyFill="1" applyBorder="1"/>
    <xf numFmtId="0" fontId="6" fillId="0" borderId="5" xfId="0" applyFont="1" applyFill="1" applyBorder="1" applyAlignment="1">
      <alignment vertical="center"/>
    </xf>
    <xf numFmtId="9" fontId="15" fillId="2" borderId="0" xfId="0" applyNumberFormat="1" applyFont="1" applyFill="1" applyBorder="1"/>
    <xf numFmtId="9" fontId="15" fillId="2" borderId="4" xfId="0" applyNumberFormat="1" applyFont="1" applyFill="1" applyBorder="1"/>
    <xf numFmtId="164" fontId="6" fillId="2" borderId="0" xfId="2" applyNumberFormat="1" applyFont="1" applyFill="1" applyBorder="1"/>
    <xf numFmtId="9" fontId="15" fillId="8" borderId="0" xfId="1" applyFont="1" applyFill="1" applyBorder="1"/>
    <xf numFmtId="0" fontId="7" fillId="0" borderId="6" xfId="0" applyFont="1" applyBorder="1"/>
    <xf numFmtId="0" fontId="6" fillId="0" borderId="6" xfId="0" applyFont="1" applyFill="1" applyBorder="1" applyAlignment="1">
      <alignment vertical="center"/>
    </xf>
    <xf numFmtId="0" fontId="6" fillId="0" borderId="5" xfId="0" applyFont="1" applyFill="1" applyBorder="1"/>
    <xf numFmtId="0" fontId="5" fillId="0" borderId="0" xfId="0" applyFont="1" applyFill="1" applyBorder="1"/>
    <xf numFmtId="9" fontId="15" fillId="8" borderId="7" xfId="1" applyFont="1" applyFill="1" applyBorder="1"/>
    <xf numFmtId="0" fontId="15" fillId="8" borderId="8" xfId="0" applyFont="1" applyFill="1" applyBorder="1"/>
    <xf numFmtId="164" fontId="22" fillId="8" borderId="0" xfId="2" applyNumberFormat="1" applyFont="1" applyFill="1" applyBorder="1"/>
    <xf numFmtId="9" fontId="6" fillId="0" borderId="0" xfId="1" quotePrefix="1" applyFont="1" applyFill="1" applyBorder="1"/>
    <xf numFmtId="164" fontId="22" fillId="8" borderId="7" xfId="2" applyNumberFormat="1" applyFont="1" applyFill="1" applyBorder="1"/>
    <xf numFmtId="0" fontId="5" fillId="0" borderId="9" xfId="0" applyFont="1" applyFill="1" applyBorder="1"/>
    <xf numFmtId="164" fontId="6" fillId="0" borderId="10" xfId="2" applyNumberFormat="1" applyFont="1" applyFill="1" applyBorder="1"/>
    <xf numFmtId="0" fontId="6" fillId="0" borderId="10" xfId="0" applyFont="1" applyFill="1" applyBorder="1"/>
    <xf numFmtId="0" fontId="6" fillId="0" borderId="11" xfId="0" applyFont="1" applyFill="1" applyBorder="1"/>
    <xf numFmtId="0" fontId="6" fillId="0" borderId="6" xfId="0" applyFont="1" applyFill="1" applyBorder="1"/>
    <xf numFmtId="0" fontId="6" fillId="0" borderId="7" xfId="0" applyFont="1" applyFill="1" applyBorder="1"/>
    <xf numFmtId="0" fontId="6" fillId="8" borderId="8" xfId="0" applyFont="1" applyFill="1" applyBorder="1"/>
    <xf numFmtId="164" fontId="15" fillId="2" borderId="2" xfId="2" applyNumberFormat="1" applyFont="1" applyFill="1" applyBorder="1"/>
    <xf numFmtId="0" fontId="6" fillId="0" borderId="2" xfId="0" applyFont="1" applyFill="1" applyBorder="1"/>
    <xf numFmtId="0" fontId="15" fillId="2" borderId="1" xfId="0" applyFont="1" applyFill="1" applyBorder="1"/>
    <xf numFmtId="0" fontId="18" fillId="0" borderId="0" xfId="0" applyFont="1" applyFill="1"/>
    <xf numFmtId="0" fontId="15" fillId="8" borderId="0" xfId="0" applyFont="1" applyFill="1" applyBorder="1"/>
    <xf numFmtId="164" fontId="15" fillId="2" borderId="0" xfId="2" applyNumberFormat="1" applyFont="1" applyFill="1" applyBorder="1"/>
    <xf numFmtId="0" fontId="14" fillId="0" borderId="0" xfId="0" applyFont="1"/>
    <xf numFmtId="164" fontId="6" fillId="2" borderId="7" xfId="2" applyNumberFormat="1" applyFont="1" applyFill="1" applyBorder="1"/>
    <xf numFmtId="0" fontId="15" fillId="8" borderId="7" xfId="0" applyFont="1" applyFill="1" applyBorder="1"/>
    <xf numFmtId="164" fontId="6" fillId="0" borderId="0" xfId="2" applyNumberFormat="1" applyFont="1" applyFill="1" applyBorder="1"/>
    <xf numFmtId="0" fontId="6" fillId="0" borderId="12" xfId="0" applyFont="1" applyBorder="1" applyAlignment="1">
      <alignment vertical="center"/>
    </xf>
    <xf numFmtId="0" fontId="5" fillId="0" borderId="0" xfId="0" applyFont="1" applyBorder="1" applyAlignment="1">
      <alignment vertical="center"/>
    </xf>
    <xf numFmtId="167" fontId="6" fillId="0" borderId="0" xfId="2" applyNumberFormat="1" applyFont="1" applyFill="1" applyBorder="1"/>
    <xf numFmtId="0" fontId="6" fillId="0" borderId="13" xfId="0" applyFont="1" applyBorder="1" applyAlignment="1">
      <alignment vertical="center"/>
    </xf>
    <xf numFmtId="0" fontId="6" fillId="0" borderId="14" xfId="0" applyFont="1" applyBorder="1" applyAlignment="1">
      <alignment vertical="center"/>
    </xf>
    <xf numFmtId="0" fontId="6" fillId="0" borderId="7" xfId="0" applyFont="1" applyBorder="1" applyAlignment="1">
      <alignment vertical="center"/>
    </xf>
    <xf numFmtId="0" fontId="12" fillId="0" borderId="0" xfId="0" applyFont="1" applyFill="1" applyAlignment="1"/>
    <xf numFmtId="0" fontId="14" fillId="0" borderId="1" xfId="0" applyFont="1" applyFill="1" applyBorder="1"/>
    <xf numFmtId="164" fontId="23" fillId="3" borderId="3" xfId="2" applyNumberFormat="1" applyFont="1" applyFill="1" applyBorder="1" applyAlignment="1"/>
    <xf numFmtId="0" fontId="6" fillId="0" borderId="1" xfId="0" applyFont="1" applyBorder="1"/>
    <xf numFmtId="9" fontId="15" fillId="8" borderId="2" xfId="1" applyFont="1" applyFill="1" applyBorder="1"/>
    <xf numFmtId="0" fontId="15" fillId="8" borderId="1" xfId="0" applyFont="1" applyFill="1" applyBorder="1"/>
    <xf numFmtId="164" fontId="23" fillId="3" borderId="5" xfId="2" applyNumberFormat="1" applyFont="1" applyFill="1" applyBorder="1" applyAlignment="1"/>
    <xf numFmtId="0" fontId="6" fillId="0" borderId="4" xfId="0" applyFont="1" applyBorder="1"/>
    <xf numFmtId="0" fontId="23" fillId="0" borderId="0" xfId="0" applyFont="1" applyFill="1" applyBorder="1" applyAlignment="1"/>
    <xf numFmtId="3" fontId="15" fillId="8" borderId="0" xfId="0" applyNumberFormat="1" applyFont="1" applyFill="1" applyBorder="1"/>
    <xf numFmtId="164" fontId="23" fillId="3" borderId="6" xfId="2" applyNumberFormat="1" applyFont="1" applyFill="1" applyBorder="1" applyAlignment="1"/>
    <xf numFmtId="0" fontId="6" fillId="0" borderId="8" xfId="0" applyFont="1" applyBorder="1"/>
    <xf numFmtId="0" fontId="6" fillId="2" borderId="2" xfId="0" applyFont="1" applyFill="1" applyBorder="1"/>
    <xf numFmtId="0" fontId="15" fillId="2" borderId="2" xfId="0" applyFont="1" applyFill="1" applyBorder="1"/>
    <xf numFmtId="168" fontId="23" fillId="3" borderId="3" xfId="2" applyNumberFormat="1" applyFont="1" applyFill="1" applyBorder="1" applyAlignment="1"/>
    <xf numFmtId="0" fontId="15" fillId="2" borderId="7" xfId="0" applyFont="1" applyFill="1" applyBorder="1"/>
    <xf numFmtId="0" fontId="6" fillId="2" borderId="7" xfId="0" applyFont="1" applyFill="1" applyBorder="1"/>
    <xf numFmtId="43" fontId="23" fillId="3" borderId="6" xfId="2" applyNumberFormat="1" applyFont="1" applyFill="1" applyBorder="1" applyAlignment="1"/>
    <xf numFmtId="0" fontId="5" fillId="0" borderId="0" xfId="0" applyFont="1" applyFill="1"/>
    <xf numFmtId="0" fontId="15" fillId="2" borderId="0" xfId="0" applyFont="1" applyFill="1" applyBorder="1"/>
    <xf numFmtId="0" fontId="15" fillId="2" borderId="4" xfId="0" applyFont="1" applyFill="1" applyBorder="1"/>
    <xf numFmtId="0" fontId="15" fillId="0" borderId="4" xfId="0" applyFont="1" applyFill="1" applyBorder="1"/>
    <xf numFmtId="165" fontId="6" fillId="0" borderId="0" xfId="1" applyNumberFormat="1" applyFont="1" applyFill="1"/>
    <xf numFmtId="1" fontId="6" fillId="0" borderId="0" xfId="1" applyNumberFormat="1" applyFont="1" applyFill="1"/>
    <xf numFmtId="166" fontId="6" fillId="0" borderId="0" xfId="0" applyNumberFormat="1" applyFont="1"/>
    <xf numFmtId="43" fontId="6" fillId="0" borderId="0" xfId="0" applyNumberFormat="1" applyFont="1" applyFill="1"/>
    <xf numFmtId="0" fontId="6" fillId="2" borderId="0" xfId="0" applyFont="1" applyFill="1" applyBorder="1"/>
    <xf numFmtId="164" fontId="6" fillId="0" borderId="0" xfId="2" applyNumberFormat="1" applyFont="1"/>
    <xf numFmtId="0" fontId="6" fillId="0" borderId="0" xfId="0" applyFont="1" applyBorder="1" applyAlignment="1"/>
    <xf numFmtId="9" fontId="6" fillId="0" borderId="0" xfId="1" applyFont="1" applyBorder="1"/>
    <xf numFmtId="0" fontId="5" fillId="0" borderId="9" xfId="0" applyFont="1" applyBorder="1"/>
    <xf numFmtId="1" fontId="5" fillId="0" borderId="10" xfId="0" applyNumberFormat="1" applyFont="1" applyBorder="1"/>
    <xf numFmtId="1" fontId="5" fillId="0" borderId="11" xfId="0" applyNumberFormat="1" applyFont="1" applyBorder="1"/>
    <xf numFmtId="164" fontId="7" fillId="4" borderId="3" xfId="2" applyNumberFormat="1" applyFont="1" applyFill="1" applyBorder="1" applyAlignment="1"/>
    <xf numFmtId="164" fontId="7" fillId="4" borderId="2" xfId="2" applyNumberFormat="1" applyFont="1" applyFill="1" applyBorder="1" applyAlignment="1"/>
    <xf numFmtId="164" fontId="7" fillId="4" borderId="1" xfId="2" applyNumberFormat="1" applyFont="1" applyFill="1" applyBorder="1" applyAlignment="1"/>
    <xf numFmtId="164" fontId="7" fillId="4" borderId="6" xfId="2" applyNumberFormat="1" applyFont="1" applyFill="1" applyBorder="1" applyAlignment="1"/>
    <xf numFmtId="164" fontId="7" fillId="4" borderId="7" xfId="2" applyNumberFormat="1" applyFont="1" applyFill="1" applyBorder="1" applyAlignment="1"/>
    <xf numFmtId="164" fontId="7" fillId="4" borderId="8" xfId="2" applyNumberFormat="1" applyFont="1" applyFill="1" applyBorder="1" applyAlignment="1"/>
    <xf numFmtId="164" fontId="6" fillId="0" borderId="0" xfId="2" applyNumberFormat="1" applyFont="1" applyAlignment="1"/>
    <xf numFmtId="20" fontId="6" fillId="0" borderId="0" xfId="0" applyNumberFormat="1" applyFont="1" applyAlignment="1"/>
    <xf numFmtId="20" fontId="6" fillId="0" borderId="0" xfId="0" applyNumberFormat="1" applyFont="1" applyFill="1" applyAlignment="1"/>
    <xf numFmtId="20" fontId="6" fillId="0" borderId="0" xfId="0" applyNumberFormat="1" applyFont="1" applyBorder="1" applyAlignment="1"/>
    <xf numFmtId="20" fontId="6" fillId="0" borderId="0" xfId="0" applyNumberFormat="1" applyFont="1" applyBorder="1"/>
    <xf numFmtId="20" fontId="6" fillId="0" borderId="0" xfId="0" applyNumberFormat="1" applyFont="1" applyFill="1" applyBorder="1"/>
    <xf numFmtId="164" fontId="7" fillId="4" borderId="5" xfId="2" applyNumberFormat="1" applyFont="1" applyFill="1" applyBorder="1" applyAlignment="1"/>
    <xf numFmtId="164" fontId="7" fillId="4" borderId="0" xfId="2" applyNumberFormat="1" applyFont="1" applyFill="1" applyBorder="1" applyAlignment="1"/>
    <xf numFmtId="164" fontId="7" fillId="4" borderId="4" xfId="2" applyNumberFormat="1" applyFont="1" applyFill="1" applyBorder="1" applyAlignment="1"/>
    <xf numFmtId="0" fontId="6" fillId="0" borderId="7" xfId="0" applyFont="1" applyBorder="1" applyAlignment="1"/>
    <xf numFmtId="164" fontId="6" fillId="0" borderId="0" xfId="2" applyNumberFormat="1" applyFont="1" applyAlignment="1">
      <alignment vertical="center"/>
    </xf>
    <xf numFmtId="164" fontId="7" fillId="4" borderId="9" xfId="2" applyNumberFormat="1" applyFont="1" applyFill="1" applyBorder="1" applyAlignment="1"/>
    <xf numFmtId="164" fontId="7" fillId="4" borderId="10" xfId="2" applyNumberFormat="1" applyFont="1" applyFill="1" applyBorder="1" applyAlignment="1"/>
    <xf numFmtId="0" fontId="20" fillId="0" borderId="0" xfId="0" applyFont="1"/>
    <xf numFmtId="0" fontId="27" fillId="0" borderId="0" xfId="0" applyFont="1" applyFill="1"/>
    <xf numFmtId="0" fontId="6" fillId="0" borderId="0" xfId="0" applyFont="1" applyAlignment="1">
      <alignment horizontal="center" vertical="center"/>
    </xf>
    <xf numFmtId="0" fontId="5" fillId="5" borderId="22" xfId="0" applyFont="1" applyFill="1" applyBorder="1" applyAlignment="1">
      <alignment horizontal="center" vertical="center"/>
    </xf>
    <xf numFmtId="1" fontId="5" fillId="0" borderId="23" xfId="0" applyNumberFormat="1" applyFont="1" applyBorder="1" applyAlignment="1">
      <alignment horizontal="center" vertical="center"/>
    </xf>
    <xf numFmtId="1" fontId="5" fillId="0" borderId="24" xfId="0" applyNumberFormat="1" applyFont="1" applyBorder="1" applyAlignment="1">
      <alignment horizontal="center" vertical="center"/>
    </xf>
    <xf numFmtId="0" fontId="5" fillId="0" borderId="28" xfId="0" applyFont="1" applyBorder="1" applyAlignment="1">
      <alignment vertical="center"/>
    </xf>
    <xf numFmtId="164" fontId="6" fillId="4" borderId="25" xfId="2" applyNumberFormat="1" applyFont="1" applyFill="1" applyBorder="1" applyAlignment="1"/>
    <xf numFmtId="164" fontId="6" fillId="4" borderId="17" xfId="2" applyNumberFormat="1" applyFont="1" applyFill="1" applyBorder="1" applyAlignment="1"/>
    <xf numFmtId="164" fontId="6" fillId="4" borderId="18" xfId="2" applyNumberFormat="1" applyFont="1" applyFill="1" applyBorder="1" applyAlignment="1"/>
    <xf numFmtId="0" fontId="5" fillId="0" borderId="29" xfId="0" applyFont="1" applyBorder="1" applyAlignment="1">
      <alignment vertical="center"/>
    </xf>
    <xf numFmtId="164" fontId="6" fillId="4" borderId="26" xfId="2" applyNumberFormat="1" applyFont="1" applyFill="1" applyBorder="1" applyAlignment="1"/>
    <xf numFmtId="164" fontId="6" fillId="4" borderId="16" xfId="2" applyNumberFormat="1" applyFont="1" applyFill="1" applyBorder="1" applyAlignment="1"/>
    <xf numFmtId="164" fontId="6" fillId="4" borderId="19" xfId="2" applyNumberFormat="1" applyFont="1" applyFill="1" applyBorder="1" applyAlignment="1"/>
    <xf numFmtId="0" fontId="5" fillId="0" borderId="30" xfId="0" applyFont="1" applyBorder="1" applyAlignment="1">
      <alignment vertical="center"/>
    </xf>
    <xf numFmtId="164" fontId="6" fillId="4" borderId="27" xfId="2" applyNumberFormat="1" applyFont="1" applyFill="1" applyBorder="1" applyAlignment="1"/>
    <xf numFmtId="164" fontId="6" fillId="4" borderId="20" xfId="2" applyNumberFormat="1" applyFont="1" applyFill="1" applyBorder="1" applyAlignment="1"/>
    <xf numFmtId="164" fontId="6" fillId="4" borderId="21" xfId="2" applyNumberFormat="1" applyFont="1" applyFill="1" applyBorder="1" applyAlignment="1"/>
    <xf numFmtId="0" fontId="6" fillId="5" borderId="14" xfId="0" applyFont="1" applyFill="1" applyBorder="1" applyAlignment="1">
      <alignment horizontal="center" vertical="center"/>
    </xf>
    <xf numFmtId="0" fontId="28" fillId="0" borderId="0" xfId="0" applyFont="1" applyBorder="1"/>
    <xf numFmtId="0" fontId="29" fillId="0" borderId="0" xfId="0" applyFont="1" applyBorder="1"/>
    <xf numFmtId="0" fontId="14" fillId="0" borderId="0" xfId="0" applyFont="1" applyAlignment="1">
      <alignment vertical="center"/>
    </xf>
    <xf numFmtId="0" fontId="7" fillId="0" borderId="13" xfId="0" applyFont="1" applyBorder="1"/>
    <xf numFmtId="0" fontId="7" fillId="0" borderId="14" xfId="0" applyFont="1" applyBorder="1"/>
    <xf numFmtId="20" fontId="6" fillId="0" borderId="12" xfId="0" applyNumberFormat="1" applyFont="1" applyFill="1" applyBorder="1" applyAlignment="1">
      <alignment vertical="center"/>
    </xf>
    <xf numFmtId="20" fontId="6" fillId="0" borderId="13" xfId="0" applyNumberFormat="1" applyFont="1" applyFill="1" applyBorder="1" applyAlignment="1">
      <alignment vertical="center"/>
    </xf>
    <xf numFmtId="0" fontId="15" fillId="8" borderId="5" xfId="0" applyFont="1" applyFill="1" applyBorder="1"/>
    <xf numFmtId="0" fontId="15" fillId="8" borderId="6" xfId="0" applyFont="1" applyFill="1" applyBorder="1"/>
    <xf numFmtId="0" fontId="15" fillId="0" borderId="7" xfId="0" applyFont="1" applyFill="1" applyBorder="1"/>
    <xf numFmtId="9" fontId="6" fillId="8" borderId="4" xfId="1" applyFont="1" applyFill="1" applyBorder="1"/>
    <xf numFmtId="9" fontId="6" fillId="8" borderId="8" xfId="1" applyFont="1" applyFill="1" applyBorder="1"/>
    <xf numFmtId="0" fontId="15" fillId="0" borderId="10" xfId="0" applyFont="1" applyBorder="1" applyAlignment="1">
      <alignment vertical="center"/>
    </xf>
    <xf numFmtId="164" fontId="10" fillId="4" borderId="9" xfId="2" applyNumberFormat="1" applyFont="1" applyFill="1" applyBorder="1" applyAlignment="1"/>
    <xf numFmtId="164" fontId="10" fillId="4" borderId="10" xfId="2" applyNumberFormat="1" applyFont="1" applyFill="1" applyBorder="1" applyAlignment="1"/>
    <xf numFmtId="164" fontId="10" fillId="4" borderId="11" xfId="2" applyNumberFormat="1" applyFont="1" applyFill="1" applyBorder="1" applyAlignment="1"/>
    <xf numFmtId="0" fontId="6" fillId="0" borderId="0" xfId="0" applyFont="1" applyFill="1" applyBorder="1" applyAlignment="1">
      <alignment vertical="center" textRotation="90"/>
    </xf>
    <xf numFmtId="164" fontId="26" fillId="0" borderId="0" xfId="2" applyNumberFormat="1" applyFont="1" applyFill="1" applyBorder="1" applyAlignment="1"/>
    <xf numFmtId="164" fontId="10" fillId="4" borderId="6" xfId="2" applyNumberFormat="1" applyFont="1" applyFill="1" applyBorder="1" applyAlignment="1"/>
    <xf numFmtId="164" fontId="10" fillId="4" borderId="7" xfId="2" applyNumberFormat="1" applyFont="1" applyFill="1" applyBorder="1" applyAlignment="1"/>
    <xf numFmtId="164" fontId="10" fillId="4" borderId="8" xfId="2" applyNumberFormat="1" applyFont="1" applyFill="1" applyBorder="1" applyAlignment="1"/>
    <xf numFmtId="164" fontId="8" fillId="0" borderId="0" xfId="2" applyNumberFormat="1" applyFont="1"/>
    <xf numFmtId="164" fontId="5" fillId="0" borderId="0" xfId="2" applyNumberFormat="1" applyFont="1"/>
    <xf numFmtId="0" fontId="5" fillId="0" borderId="3" xfId="0" applyFont="1" applyFill="1" applyBorder="1" applyAlignment="1">
      <alignment vertical="center" wrapText="1"/>
    </xf>
    <xf numFmtId="0" fontId="15" fillId="2" borderId="8" xfId="0" applyFont="1" applyFill="1" applyBorder="1"/>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5" fillId="0" borderId="27" xfId="0" applyFont="1" applyBorder="1" applyAlignment="1">
      <alignment horizontal="center" vertical="center"/>
    </xf>
    <xf numFmtId="0" fontId="15" fillId="0" borderId="14" xfId="0" applyFont="1" applyFill="1" applyBorder="1" applyAlignment="1">
      <alignment vertical="center"/>
    </xf>
    <xf numFmtId="164" fontId="7" fillId="4" borderId="11" xfId="2" applyNumberFormat="1" applyFont="1" applyFill="1" applyBorder="1" applyAlignment="1"/>
    <xf numFmtId="164" fontId="15" fillId="8" borderId="0" xfId="2" applyNumberFormat="1" applyFont="1" applyFill="1" applyBorder="1"/>
    <xf numFmtId="0" fontId="7" fillId="0" borderId="0" xfId="0" applyFont="1" applyProtection="1">
      <protection hidden="1"/>
    </xf>
    <xf numFmtId="0" fontId="5" fillId="0" borderId="22" xfId="0" applyFont="1" applyBorder="1" applyProtection="1">
      <protection hidden="1"/>
    </xf>
    <xf numFmtId="0" fontId="5" fillId="0" borderId="23" xfId="0" applyFont="1" applyBorder="1" applyProtection="1">
      <protection hidden="1"/>
    </xf>
    <xf numFmtId="0" fontId="5" fillId="0" borderId="24" xfId="0" applyFont="1" applyBorder="1" applyAlignment="1" applyProtection="1">
      <alignment vertical="center"/>
      <protection hidden="1"/>
    </xf>
    <xf numFmtId="0" fontId="0" fillId="0" borderId="0" xfId="0" applyProtection="1">
      <protection hidden="1"/>
    </xf>
    <xf numFmtId="164" fontId="6" fillId="0" borderId="17" xfId="2" applyNumberFormat="1" applyFont="1" applyBorder="1" applyAlignment="1" applyProtection="1">
      <alignment horizontal="left" vertical="top"/>
      <protection hidden="1"/>
    </xf>
    <xf numFmtId="0" fontId="34" fillId="0" borderId="18" xfId="0" applyFont="1" applyBorder="1" applyAlignment="1" applyProtection="1">
      <alignment horizontal="left" vertical="top" wrapText="1"/>
      <protection hidden="1"/>
    </xf>
    <xf numFmtId="164" fontId="6" fillId="0" borderId="16" xfId="2" applyNumberFormat="1" applyFont="1" applyBorder="1" applyAlignment="1" applyProtection="1">
      <alignment horizontal="left" vertical="top"/>
      <protection hidden="1"/>
    </xf>
    <xf numFmtId="0" fontId="34" fillId="0" borderId="19" xfId="0" applyFont="1" applyBorder="1" applyAlignment="1" applyProtection="1">
      <alignment horizontal="left" vertical="top" wrapText="1"/>
      <protection hidden="1"/>
    </xf>
    <xf numFmtId="0" fontId="7" fillId="0" borderId="0" xfId="0" applyFont="1" applyFill="1" applyBorder="1" applyProtection="1">
      <protection hidden="1"/>
    </xf>
    <xf numFmtId="164" fontId="6" fillId="0" borderId="20" xfId="2" applyNumberFormat="1" applyFont="1" applyBorder="1" applyAlignment="1" applyProtection="1">
      <alignment horizontal="left" vertical="top"/>
      <protection hidden="1"/>
    </xf>
    <xf numFmtId="0" fontId="34" fillId="0" borderId="21" xfId="0" applyFont="1" applyBorder="1" applyAlignment="1" applyProtection="1">
      <alignment horizontal="left" vertical="top" wrapText="1"/>
      <protection hidden="1"/>
    </xf>
    <xf numFmtId="0" fontId="0" fillId="0" borderId="0" xfId="0" applyFill="1" applyProtection="1">
      <protection hidden="1"/>
    </xf>
    <xf numFmtId="0" fontId="2" fillId="0" borderId="0" xfId="0" applyFont="1" applyFill="1" applyProtection="1">
      <protection hidden="1"/>
    </xf>
    <xf numFmtId="0" fontId="6" fillId="0" borderId="0" xfId="0" applyFont="1" applyProtection="1"/>
    <xf numFmtId="0" fontId="6" fillId="0" borderId="0" xfId="0" applyFont="1" applyFill="1" applyProtection="1"/>
    <xf numFmtId="0" fontId="7" fillId="0" borderId="0" xfId="0" applyFont="1" applyFill="1" applyProtection="1"/>
    <xf numFmtId="0" fontId="7" fillId="0" borderId="0" xfId="0" applyFont="1" applyProtection="1"/>
    <xf numFmtId="20" fontId="6" fillId="0" borderId="0" xfId="0" applyNumberFormat="1" applyFont="1" applyProtection="1"/>
    <xf numFmtId="9" fontId="6" fillId="0" borderId="0" xfId="1" applyFont="1" applyProtection="1"/>
    <xf numFmtId="20" fontId="6" fillId="0" borderId="0" xfId="0" applyNumberFormat="1" applyFont="1" applyFill="1" applyProtection="1"/>
    <xf numFmtId="0" fontId="30" fillId="0" borderId="0" xfId="0" applyFont="1" applyProtection="1"/>
    <xf numFmtId="0" fontId="12" fillId="0" borderId="0" xfId="0" applyFont="1" applyFill="1" applyAlignment="1" applyProtection="1">
      <alignment horizontal="left"/>
    </xf>
    <xf numFmtId="0" fontId="6" fillId="0" borderId="0" xfId="0" applyFont="1" applyBorder="1" applyAlignment="1" applyProtection="1">
      <alignment vertical="center"/>
    </xf>
    <xf numFmtId="0" fontId="39" fillId="0" borderId="0" xfId="0" applyFont="1" applyFill="1" applyProtection="1"/>
    <xf numFmtId="0" fontId="5" fillId="0" borderId="3" xfId="0" applyFont="1" applyBorder="1" applyProtection="1"/>
    <xf numFmtId="0" fontId="14" fillId="0" borderId="2" xfId="0" applyFont="1" applyBorder="1" applyProtection="1"/>
    <xf numFmtId="0" fontId="14" fillId="0" borderId="1" xfId="0" applyFont="1" applyBorder="1" applyProtection="1"/>
    <xf numFmtId="0" fontId="5" fillId="0" borderId="3" xfId="0" applyFont="1" applyBorder="1" applyAlignment="1" applyProtection="1">
      <alignment vertical="center"/>
    </xf>
    <xf numFmtId="0" fontId="6" fillId="0" borderId="2" xfId="0" applyFont="1" applyBorder="1" applyProtection="1"/>
    <xf numFmtId="0" fontId="6" fillId="0" borderId="3" xfId="0" applyFont="1" applyBorder="1" applyAlignment="1" applyProtection="1">
      <alignment vertical="center"/>
    </xf>
    <xf numFmtId="0" fontId="6" fillId="0" borderId="0" xfId="0" applyFont="1" applyAlignment="1" applyProtection="1">
      <alignment vertical="center"/>
    </xf>
    <xf numFmtId="0" fontId="15" fillId="0" borderId="2" xfId="0" applyFont="1" applyBorder="1" applyAlignment="1" applyProtection="1">
      <alignment vertical="center"/>
    </xf>
    <xf numFmtId="9" fontId="6" fillId="0" borderId="0" xfId="1" applyFont="1" applyFill="1" applyProtection="1"/>
    <xf numFmtId="0" fontId="6" fillId="0" borderId="5" xfId="0" applyFont="1" applyBorder="1" applyAlignment="1" applyProtection="1">
      <alignment vertical="center"/>
    </xf>
    <xf numFmtId="0" fontId="6" fillId="0" borderId="0" xfId="0" applyFont="1" applyBorder="1" applyProtection="1"/>
    <xf numFmtId="0" fontId="15" fillId="0" borderId="0" xfId="0" applyFont="1" applyBorder="1" applyAlignment="1" applyProtection="1">
      <alignment vertical="center"/>
    </xf>
    <xf numFmtId="0" fontId="6" fillId="0" borderId="5" xfId="0" applyFont="1" applyBorder="1" applyProtection="1"/>
    <xf numFmtId="1" fontId="6" fillId="0" borderId="0" xfId="1" applyNumberFormat="1" applyFont="1" applyProtection="1"/>
    <xf numFmtId="0" fontId="6" fillId="0" borderId="6" xfId="0" applyFont="1" applyBorder="1" applyProtection="1"/>
    <xf numFmtId="0" fontId="6" fillId="0" borderId="7" xfId="0" applyFont="1" applyBorder="1" applyProtection="1"/>
    <xf numFmtId="0" fontId="6" fillId="0" borderId="2" xfId="0" applyFont="1" applyBorder="1" applyAlignment="1" applyProtection="1">
      <alignment vertical="center"/>
    </xf>
    <xf numFmtId="0" fontId="5" fillId="0" borderId="9" xfId="0" applyFont="1" applyBorder="1" applyAlignment="1" applyProtection="1">
      <alignment vertical="center"/>
    </xf>
    <xf numFmtId="0" fontId="6" fillId="0" borderId="10" xfId="0" applyFont="1" applyBorder="1" applyAlignment="1" applyProtection="1">
      <alignment vertical="center"/>
    </xf>
    <xf numFmtId="0" fontId="14" fillId="0" borderId="10" xfId="0" applyFont="1" applyBorder="1" applyProtection="1"/>
    <xf numFmtId="0" fontId="14" fillId="0" borderId="11" xfId="0" applyFont="1" applyBorder="1" applyProtection="1"/>
    <xf numFmtId="0" fontId="15" fillId="0" borderId="3" xfId="0" applyFont="1" applyBorder="1" applyAlignment="1" applyProtection="1">
      <alignment vertical="center"/>
    </xf>
    <xf numFmtId="0" fontId="6" fillId="0" borderId="6" xfId="0" applyFont="1" applyBorder="1" applyAlignment="1" applyProtection="1">
      <alignment vertical="center"/>
    </xf>
    <xf numFmtId="0" fontId="15" fillId="0" borderId="6" xfId="0" applyFont="1" applyBorder="1" applyAlignment="1" applyProtection="1">
      <alignment vertical="center"/>
    </xf>
    <xf numFmtId="0" fontId="15" fillId="0" borderId="7"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Protection="1"/>
    <xf numFmtId="0" fontId="14" fillId="0" borderId="0" xfId="0" applyFont="1" applyFill="1" applyBorder="1" applyProtection="1"/>
    <xf numFmtId="9" fontId="6" fillId="0" borderId="0" xfId="1" applyFont="1" applyFill="1" applyBorder="1" applyProtection="1"/>
    <xf numFmtId="0" fontId="14" fillId="0" borderId="10" xfId="0" applyFont="1" applyBorder="1" applyAlignment="1" applyProtection="1">
      <alignment vertical="center"/>
    </xf>
    <xf numFmtId="20" fontId="6" fillId="0" borderId="3" xfId="0" applyNumberFormat="1" applyFont="1" applyBorder="1" applyProtection="1"/>
    <xf numFmtId="20" fontId="6" fillId="0" borderId="5" xfId="0" applyNumberFormat="1" applyFont="1" applyBorder="1" applyProtection="1"/>
    <xf numFmtId="0" fontId="13" fillId="0" borderId="0" xfId="0" applyFont="1" applyAlignment="1" applyProtection="1">
      <alignment vertical="center"/>
    </xf>
    <xf numFmtId="20" fontId="6" fillId="0" borderId="6" xfId="0" applyNumberFormat="1" applyFont="1" applyBorder="1" applyProtection="1"/>
    <xf numFmtId="0" fontId="17" fillId="0" borderId="9" xfId="0" applyFont="1" applyBorder="1" applyAlignment="1" applyProtection="1">
      <alignment vertical="center"/>
    </xf>
    <xf numFmtId="0" fontId="18" fillId="0" borderId="10" xfId="0" applyFont="1" applyBorder="1" applyAlignment="1" applyProtection="1">
      <alignment vertical="center"/>
    </xf>
    <xf numFmtId="0" fontId="15" fillId="0" borderId="7" xfId="0" applyFont="1" applyBorder="1" applyProtection="1"/>
    <xf numFmtId="0" fontId="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8" fillId="0" borderId="0" xfId="0" applyFont="1" applyBorder="1" applyProtection="1"/>
    <xf numFmtId="0" fontId="6" fillId="0" borderId="0" xfId="0" applyFont="1" applyFill="1" applyBorder="1" applyProtection="1"/>
    <xf numFmtId="0" fontId="17" fillId="0" borderId="9" xfId="0" applyFont="1" applyFill="1" applyBorder="1" applyAlignment="1" applyProtection="1">
      <alignment vertical="center"/>
    </xf>
    <xf numFmtId="0" fontId="18" fillId="0" borderId="10" xfId="0" applyFont="1" applyFill="1" applyBorder="1" applyAlignment="1" applyProtection="1">
      <alignment vertical="center"/>
    </xf>
    <xf numFmtId="0" fontId="14" fillId="0" borderId="10" xfId="0" applyFont="1" applyFill="1" applyBorder="1" applyProtection="1"/>
    <xf numFmtId="0" fontId="14" fillId="0" borderId="11" xfId="0" applyFont="1" applyFill="1" applyBorder="1" applyProtection="1"/>
    <xf numFmtId="0" fontId="15" fillId="10" borderId="9" xfId="0" applyFont="1" applyFill="1" applyBorder="1" applyAlignment="1" applyProtection="1">
      <alignment vertical="center"/>
    </xf>
    <xf numFmtId="0" fontId="15" fillId="0" borderId="10" xfId="0" applyFont="1" applyFill="1" applyBorder="1" applyProtection="1"/>
    <xf numFmtId="0" fontId="15" fillId="0" borderId="0" xfId="0" applyFont="1" applyFill="1" applyBorder="1" applyProtection="1"/>
    <xf numFmtId="0" fontId="18" fillId="0" borderId="0" xfId="0" applyFont="1" applyAlignment="1" applyProtection="1">
      <alignment vertical="center"/>
    </xf>
    <xf numFmtId="0" fontId="18" fillId="0" borderId="0" xfId="0" applyFont="1" applyProtection="1"/>
    <xf numFmtId="0" fontId="6" fillId="0" borderId="0" xfId="1" applyNumberFormat="1" applyFont="1" applyProtection="1"/>
    <xf numFmtId="0" fontId="6" fillId="0" borderId="0" xfId="0" applyFont="1" applyFill="1" applyAlignment="1" applyProtection="1">
      <alignment vertical="center"/>
    </xf>
    <xf numFmtId="0" fontId="7" fillId="0" borderId="0" xfId="0" applyFont="1" applyAlignment="1" applyProtection="1"/>
    <xf numFmtId="0" fontId="6" fillId="7" borderId="2" xfId="0" applyFont="1" applyFill="1" applyBorder="1" applyAlignment="1" applyProtection="1">
      <alignment vertical="center"/>
      <protection locked="0"/>
    </xf>
    <xf numFmtId="0" fontId="6" fillId="7" borderId="0" xfId="0" applyFont="1" applyFill="1" applyBorder="1" applyAlignment="1" applyProtection="1">
      <alignment vertical="center"/>
      <protection locked="0"/>
    </xf>
    <xf numFmtId="0" fontId="6" fillId="7" borderId="7" xfId="0" applyFont="1" applyFill="1" applyBorder="1" applyAlignment="1" applyProtection="1">
      <alignment vertical="center"/>
      <protection locked="0"/>
    </xf>
    <xf numFmtId="1" fontId="15" fillId="7" borderId="7" xfId="0" applyNumberFormat="1" applyFont="1" applyFill="1" applyBorder="1" applyProtection="1">
      <protection locked="0"/>
    </xf>
    <xf numFmtId="9" fontId="6" fillId="7" borderId="10" xfId="1" applyFont="1" applyFill="1" applyBorder="1" applyAlignment="1" applyProtection="1">
      <alignment vertical="center"/>
      <protection locked="0"/>
    </xf>
    <xf numFmtId="0" fontId="36" fillId="9" borderId="0" xfId="0" applyFont="1" applyFill="1" applyAlignment="1" applyProtection="1">
      <alignment vertical="center"/>
    </xf>
    <xf numFmtId="0" fontId="37" fillId="0" borderId="0" xfId="0" applyFont="1" applyFill="1" applyAlignment="1" applyProtection="1">
      <alignment vertical="center"/>
    </xf>
    <xf numFmtId="0" fontId="31" fillId="9" borderId="0" xfId="0" applyFont="1" applyFill="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xf numFmtId="0" fontId="6" fillId="0" borderId="0" xfId="0" applyFont="1" applyAlignment="1" applyProtection="1">
      <alignment vertical="top"/>
    </xf>
    <xf numFmtId="0" fontId="7" fillId="0" borderId="0" xfId="0" applyFont="1" applyAlignment="1" applyProtection="1">
      <alignment vertical="top"/>
    </xf>
    <xf numFmtId="0" fontId="6" fillId="0" borderId="3" xfId="0" applyFont="1" applyFill="1" applyBorder="1" applyAlignment="1" applyProtection="1">
      <alignment vertical="top" textRotation="180"/>
    </xf>
    <xf numFmtId="0" fontId="6" fillId="0" borderId="1" xfId="0" applyFont="1" applyFill="1" applyBorder="1" applyAlignment="1" applyProtection="1">
      <alignment vertical="top" textRotation="180"/>
    </xf>
    <xf numFmtId="0" fontId="6" fillId="0" borderId="3" xfId="0" applyFont="1" applyBorder="1" applyAlignment="1" applyProtection="1">
      <alignment horizontal="center" vertical="top" textRotation="180" wrapText="1"/>
    </xf>
    <xf numFmtId="0" fontId="6" fillId="0" borderId="2" xfId="0" applyFont="1" applyBorder="1" applyAlignment="1" applyProtection="1">
      <alignment horizontal="center" vertical="top" textRotation="180" wrapText="1"/>
    </xf>
    <xf numFmtId="0" fontId="6" fillId="0" borderId="2" xfId="0" applyFont="1" applyFill="1" applyBorder="1" applyAlignment="1" applyProtection="1">
      <alignment horizontal="center" vertical="top" textRotation="180" wrapText="1"/>
    </xf>
    <xf numFmtId="0" fontId="6" fillId="0" borderId="1" xfId="0" applyFont="1" applyBorder="1" applyAlignment="1" applyProtection="1">
      <alignment horizontal="center" vertical="top" textRotation="180" wrapText="1"/>
    </xf>
    <xf numFmtId="164" fontId="23" fillId="3" borderId="3" xfId="2" applyNumberFormat="1" applyFont="1" applyFill="1" applyBorder="1" applyAlignment="1" applyProtection="1"/>
    <xf numFmtId="164" fontId="23" fillId="3" borderId="1" xfId="2" applyNumberFormat="1" applyFont="1" applyFill="1" applyBorder="1" applyAlignment="1" applyProtection="1"/>
    <xf numFmtId="164" fontId="23" fillId="3" borderId="2" xfId="2" applyNumberFormat="1" applyFont="1" applyFill="1" applyBorder="1" applyAlignment="1" applyProtection="1"/>
    <xf numFmtId="164" fontId="23" fillId="3" borderId="5" xfId="2" applyNumberFormat="1" applyFont="1" applyFill="1" applyBorder="1" applyAlignment="1" applyProtection="1"/>
    <xf numFmtId="164" fontId="23" fillId="3" borderId="4" xfId="2" applyNumberFormat="1" applyFont="1" applyFill="1" applyBorder="1" applyAlignment="1" applyProtection="1"/>
    <xf numFmtId="164" fontId="23" fillId="3" borderId="0" xfId="2" applyNumberFormat="1" applyFont="1" applyFill="1" applyBorder="1" applyAlignment="1" applyProtection="1"/>
    <xf numFmtId="164" fontId="23" fillId="3" borderId="6" xfId="2" applyNumberFormat="1" applyFont="1" applyFill="1" applyBorder="1" applyAlignment="1" applyProtection="1"/>
    <xf numFmtId="164" fontId="23" fillId="3" borderId="8" xfId="2" applyNumberFormat="1" applyFont="1" applyFill="1" applyBorder="1" applyAlignment="1" applyProtection="1"/>
    <xf numFmtId="164" fontId="23" fillId="3" borderId="7" xfId="2" applyNumberFormat="1" applyFont="1" applyFill="1" applyBorder="1" applyAlignment="1" applyProtection="1"/>
    <xf numFmtId="0" fontId="6" fillId="0" borderId="0" xfId="0" applyFont="1" applyBorder="1" applyAlignment="1" applyProtection="1">
      <alignment horizontal="center" vertical="center" textRotation="90"/>
    </xf>
    <xf numFmtId="0" fontId="7" fillId="0" borderId="0" xfId="0" applyFont="1" applyBorder="1" applyProtection="1"/>
    <xf numFmtId="164" fontId="6" fillId="0" borderId="5" xfId="2" applyNumberFormat="1" applyFont="1" applyFill="1" applyBorder="1" applyProtection="1"/>
    <xf numFmtId="164" fontId="6" fillId="0" borderId="0" xfId="2" applyNumberFormat="1" applyFont="1" applyFill="1" applyBorder="1" applyProtection="1"/>
    <xf numFmtId="164" fontId="6" fillId="0" borderId="4" xfId="2" applyNumberFormat="1" applyFont="1" applyFill="1" applyBorder="1" applyProtection="1"/>
    <xf numFmtId="0" fontId="32" fillId="0" borderId="15" xfId="0" applyFont="1" applyFill="1" applyBorder="1" applyAlignment="1" applyProtection="1">
      <alignment horizontal="center" vertical="center" wrapText="1"/>
    </xf>
    <xf numFmtId="0" fontId="7" fillId="0" borderId="0" xfId="0" applyFont="1" applyFill="1" applyBorder="1" applyProtection="1"/>
    <xf numFmtId="0" fontId="6" fillId="0" borderId="12" xfId="0" applyFont="1" applyBorder="1" applyAlignment="1" applyProtection="1">
      <alignment vertical="center"/>
    </xf>
    <xf numFmtId="164" fontId="23" fillId="3" borderId="12" xfId="2" applyNumberFormat="1" applyFont="1" applyFill="1" applyBorder="1" applyAlignment="1" applyProtection="1"/>
    <xf numFmtId="164" fontId="6" fillId="6" borderId="3" xfId="2" applyNumberFormat="1" applyFont="1" applyFill="1" applyBorder="1" applyProtection="1"/>
    <xf numFmtId="164" fontId="6" fillId="6" borderId="2" xfId="2" applyNumberFormat="1" applyFont="1" applyFill="1" applyBorder="1" applyProtection="1"/>
    <xf numFmtId="164" fontId="6" fillId="6" borderId="1" xfId="2" applyNumberFormat="1" applyFont="1" applyFill="1" applyBorder="1" applyProtection="1"/>
    <xf numFmtId="0" fontId="6" fillId="0" borderId="13" xfId="0" applyFont="1" applyBorder="1" applyAlignment="1" applyProtection="1">
      <alignment vertical="center"/>
    </xf>
    <xf numFmtId="164" fontId="23" fillId="3" borderId="13" xfId="2" applyNumberFormat="1" applyFont="1" applyFill="1" applyBorder="1" applyAlignment="1" applyProtection="1"/>
    <xf numFmtId="164" fontId="13" fillId="0" borderId="0" xfId="2" applyNumberFormat="1" applyFont="1" applyFill="1" applyBorder="1" applyProtection="1"/>
    <xf numFmtId="164" fontId="6" fillId="6" borderId="5" xfId="2" applyNumberFormat="1" applyFont="1" applyFill="1" applyBorder="1" applyProtection="1"/>
    <xf numFmtId="164" fontId="6" fillId="6" borderId="0" xfId="2" applyNumberFormat="1" applyFont="1" applyFill="1" applyBorder="1" applyProtection="1"/>
    <xf numFmtId="164" fontId="6" fillId="6" borderId="4" xfId="2" applyNumberFormat="1" applyFont="1" applyFill="1" applyBorder="1" applyProtection="1"/>
    <xf numFmtId="164" fontId="6" fillId="6" borderId="13" xfId="2" applyNumberFormat="1" applyFont="1" applyFill="1" applyBorder="1" applyProtection="1"/>
    <xf numFmtId="0" fontId="6" fillId="0" borderId="14" xfId="0" applyFont="1" applyBorder="1" applyAlignment="1" applyProtection="1">
      <alignment vertical="center"/>
    </xf>
    <xf numFmtId="164" fontId="6" fillId="6" borderId="14" xfId="2" applyNumberFormat="1" applyFont="1" applyFill="1" applyBorder="1" applyProtection="1"/>
    <xf numFmtId="0" fontId="6" fillId="0" borderId="13" xfId="0" applyFont="1" applyBorder="1" applyProtection="1"/>
    <xf numFmtId="0" fontId="15" fillId="0" borderId="13" xfId="0" applyFont="1" applyBorder="1" applyAlignment="1" applyProtection="1">
      <alignment vertical="center"/>
    </xf>
    <xf numFmtId="164" fontId="6" fillId="0" borderId="0" xfId="2" applyNumberFormat="1" applyFont="1" applyFill="1" applyBorder="1" applyAlignment="1" applyProtection="1">
      <alignment vertical="center"/>
    </xf>
    <xf numFmtId="0" fontId="15" fillId="0" borderId="14" xfId="0" applyFont="1" applyBorder="1" applyAlignment="1" applyProtection="1">
      <alignment vertical="center"/>
    </xf>
    <xf numFmtId="164" fontId="23" fillId="3" borderId="14" xfId="2" applyNumberFormat="1" applyFont="1" applyFill="1" applyBorder="1" applyAlignment="1" applyProtection="1"/>
    <xf numFmtId="164" fontId="6" fillId="6" borderId="6" xfId="2" applyNumberFormat="1" applyFont="1" applyFill="1" applyBorder="1" applyProtection="1"/>
    <xf numFmtId="164" fontId="6" fillId="6" borderId="7" xfId="2" applyNumberFormat="1" applyFont="1" applyFill="1" applyBorder="1" applyProtection="1"/>
    <xf numFmtId="164" fontId="6" fillId="6" borderId="8" xfId="2" applyNumberFormat="1" applyFont="1" applyFill="1" applyBorder="1" applyProtection="1"/>
    <xf numFmtId="164" fontId="18" fillId="0" borderId="0" xfId="2" applyNumberFormat="1" applyFont="1" applyFill="1" applyBorder="1" applyProtection="1"/>
    <xf numFmtId="164" fontId="18" fillId="0" borderId="0" xfId="2" applyNumberFormat="1" applyFont="1" applyFill="1" applyProtection="1"/>
    <xf numFmtId="0" fontId="6" fillId="0" borderId="0" xfId="0" applyFont="1" applyBorder="1" applyAlignment="1" applyProtection="1">
      <alignment horizontal="center"/>
    </xf>
    <xf numFmtId="164" fontId="23" fillId="0" borderId="0" xfId="2" applyNumberFormat="1" applyFont="1" applyFill="1" applyBorder="1" applyAlignment="1" applyProtection="1"/>
    <xf numFmtId="0" fontId="33" fillId="0" borderId="0" xfId="0" applyFont="1" applyProtection="1"/>
    <xf numFmtId="0" fontId="12" fillId="0" borderId="0" xfId="0" applyFont="1" applyFill="1" applyAlignment="1" applyProtection="1">
      <alignment vertical="center"/>
    </xf>
    <xf numFmtId="0" fontId="36" fillId="9" borderId="0" xfId="0" applyFont="1" applyFill="1" applyAlignment="1" applyProtection="1">
      <alignment horizontal="left" vertical="center"/>
    </xf>
    <xf numFmtId="0" fontId="7" fillId="0" borderId="0" xfId="0" applyFont="1" applyFill="1" applyAlignment="1" applyProtection="1"/>
    <xf numFmtId="0" fontId="12" fillId="9" borderId="0" xfId="0" applyFont="1" applyFill="1" applyAlignment="1" applyProtection="1">
      <alignment vertical="center"/>
    </xf>
    <xf numFmtId="0" fontId="32" fillId="0" borderId="15" xfId="0" applyFont="1" applyBorder="1" applyAlignment="1" applyProtection="1">
      <alignment vertical="center"/>
    </xf>
    <xf numFmtId="0" fontId="6" fillId="7" borderId="1" xfId="0" applyFont="1" applyFill="1" applyBorder="1" applyProtection="1">
      <protection locked="0"/>
    </xf>
    <xf numFmtId="0" fontId="6" fillId="7" borderId="4" xfId="0" applyFont="1" applyFill="1" applyBorder="1" applyProtection="1">
      <protection locked="0"/>
    </xf>
    <xf numFmtId="0" fontId="6" fillId="7" borderId="8" xfId="0" applyFont="1" applyFill="1" applyBorder="1" applyProtection="1">
      <protection locked="0"/>
    </xf>
    <xf numFmtId="0" fontId="15" fillId="7" borderId="1" xfId="0" applyFont="1" applyFill="1" applyBorder="1" applyProtection="1">
      <protection locked="0"/>
    </xf>
    <xf numFmtId="0" fontId="15" fillId="7" borderId="8" xfId="0" applyFont="1" applyFill="1" applyBorder="1" applyProtection="1">
      <protection locked="0"/>
    </xf>
    <xf numFmtId="0" fontId="6" fillId="7" borderId="11" xfId="0" applyFont="1" applyFill="1" applyBorder="1" applyProtection="1">
      <protection locked="0"/>
    </xf>
    <xf numFmtId="20" fontId="6" fillId="0" borderId="0" xfId="0" applyNumberFormat="1" applyFont="1" applyAlignment="1">
      <alignment horizontal="center"/>
    </xf>
    <xf numFmtId="20" fontId="2" fillId="0" borderId="0" xfId="0" applyNumberFormat="1" applyFont="1" applyAlignment="1">
      <alignment horizontal="center"/>
    </xf>
    <xf numFmtId="0" fontId="12" fillId="9" borderId="0" xfId="0" applyFont="1" applyFill="1" applyAlignment="1" applyProtection="1">
      <alignment horizontal="left"/>
    </xf>
    <xf numFmtId="0" fontId="39" fillId="0" borderId="7" xfId="0" applyFont="1" applyFill="1" applyBorder="1" applyAlignment="1" applyProtection="1">
      <alignment horizontal="left" vertical="center" wrapText="1"/>
    </xf>
    <xf numFmtId="0" fontId="12" fillId="9" borderId="0" xfId="0" applyFont="1" applyFill="1" applyAlignment="1">
      <alignment horizontal="left" vertical="center"/>
    </xf>
    <xf numFmtId="0" fontId="6" fillId="0" borderId="12" xfId="0" applyFont="1" applyBorder="1" applyAlignment="1" applyProtection="1">
      <alignment horizontal="center" vertical="center" textRotation="90"/>
    </xf>
    <xf numFmtId="0" fontId="6" fillId="0" borderId="13" xfId="0" applyFont="1" applyBorder="1" applyAlignment="1" applyProtection="1">
      <alignment horizontal="center" vertical="center" textRotation="90"/>
    </xf>
    <xf numFmtId="0" fontId="6" fillId="0" borderId="14" xfId="0" applyFont="1" applyBorder="1" applyAlignment="1" applyProtection="1">
      <alignment horizontal="center" vertical="center" textRotation="90"/>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4" xfId="0" applyFont="1" applyBorder="1" applyAlignment="1" applyProtection="1">
      <alignment horizontal="center"/>
    </xf>
    <xf numFmtId="0" fontId="6" fillId="0" borderId="3" xfId="0" applyFont="1" applyBorder="1" applyAlignment="1" applyProtection="1">
      <alignment horizontal="center"/>
    </xf>
    <xf numFmtId="0" fontId="6" fillId="0" borderId="2" xfId="0" applyFont="1" applyBorder="1" applyAlignment="1" applyProtection="1">
      <alignment horizontal="center"/>
    </xf>
    <xf numFmtId="0" fontId="6" fillId="0" borderId="1" xfId="0" applyFont="1" applyBorder="1" applyAlignment="1" applyProtection="1">
      <alignment horizontal="center"/>
    </xf>
    <xf numFmtId="0" fontId="36" fillId="9" borderId="0" xfId="0" applyFont="1" applyFill="1" applyAlignment="1" applyProtection="1">
      <alignment horizontal="left"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32" fillId="0" borderId="12" xfId="0" applyFont="1" applyBorder="1" applyAlignment="1">
      <alignment horizontal="center" vertical="center" textRotation="90"/>
    </xf>
    <xf numFmtId="0" fontId="32" fillId="0" borderId="13" xfId="0" applyFont="1" applyBorder="1" applyAlignment="1">
      <alignment horizontal="center" vertical="center" textRotation="90"/>
    </xf>
    <xf numFmtId="0" fontId="32" fillId="0" borderId="14" xfId="0" applyFont="1" applyBorder="1" applyAlignment="1">
      <alignment horizontal="center" vertical="center" textRotation="9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6" fillId="4" borderId="20" xfId="2" applyNumberFormat="1" applyFont="1" applyFill="1" applyBorder="1" applyAlignment="1">
      <alignment horizontal="left" vertical="top" wrapText="1"/>
    </xf>
    <xf numFmtId="49" fontId="6" fillId="4" borderId="21" xfId="2" applyNumberFormat="1" applyFont="1" applyFill="1" applyBorder="1" applyAlignment="1">
      <alignment horizontal="left" vertical="top" wrapText="1"/>
    </xf>
    <xf numFmtId="49" fontId="6" fillId="4" borderId="16" xfId="2" applyNumberFormat="1" applyFont="1" applyFill="1" applyBorder="1" applyAlignment="1">
      <alignment horizontal="left" vertical="top" wrapText="1"/>
    </xf>
    <xf numFmtId="49" fontId="6" fillId="4" borderId="19" xfId="2" applyNumberFormat="1" applyFont="1" applyFill="1" applyBorder="1" applyAlignment="1">
      <alignment horizontal="left" vertical="top" wrapText="1"/>
    </xf>
    <xf numFmtId="0" fontId="6" fillId="4" borderId="33" xfId="2" applyNumberFormat="1" applyFont="1" applyFill="1" applyBorder="1" applyAlignment="1">
      <alignment horizontal="left" vertical="top" wrapText="1"/>
    </xf>
    <xf numFmtId="0" fontId="6" fillId="4" borderId="34" xfId="2" applyNumberFormat="1" applyFont="1" applyFill="1" applyBorder="1" applyAlignment="1">
      <alignment horizontal="left" vertical="top" wrapText="1"/>
    </xf>
    <xf numFmtId="0" fontId="6" fillId="4" borderId="35" xfId="2" applyNumberFormat="1" applyFont="1" applyFill="1" applyBorder="1" applyAlignment="1">
      <alignment horizontal="left" vertical="top" wrapText="1"/>
    </xf>
    <xf numFmtId="49" fontId="6" fillId="4" borderId="17" xfId="2" applyNumberFormat="1" applyFont="1" applyFill="1" applyBorder="1" applyAlignment="1">
      <alignment horizontal="left" vertical="top" wrapText="1"/>
    </xf>
    <xf numFmtId="49" fontId="6" fillId="4" borderId="18" xfId="2" applyNumberFormat="1" applyFont="1" applyFill="1" applyBorder="1" applyAlignment="1">
      <alignment horizontal="left" vertical="top" wrapText="1"/>
    </xf>
    <xf numFmtId="0" fontId="6" fillId="0" borderId="25" xfId="0" applyFont="1" applyFill="1" applyBorder="1" applyAlignment="1" applyProtection="1">
      <alignment horizontal="left" vertical="center"/>
      <protection hidden="1"/>
    </xf>
    <xf numFmtId="0" fontId="6" fillId="0" borderId="26" xfId="0" applyFont="1" applyFill="1" applyBorder="1" applyAlignment="1" applyProtection="1">
      <alignment horizontal="left" vertical="center"/>
      <protection hidden="1"/>
    </xf>
    <xf numFmtId="0" fontId="6" fillId="0" borderId="27" xfId="0" applyFont="1" applyFill="1" applyBorder="1" applyAlignment="1" applyProtection="1">
      <alignment horizontal="left" vertical="center"/>
      <protection hidden="1"/>
    </xf>
    <xf numFmtId="0" fontId="6" fillId="0" borderId="2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339218513178809"/>
          <c:y val="0.13549873368074652"/>
          <c:w val="0.85565036412701934"/>
          <c:h val="0.75083363980120799"/>
        </c:manualLayout>
      </c:layout>
      <c:scatterChart>
        <c:scatterStyle val="smoothMarker"/>
        <c:varyColors val="0"/>
        <c:ser>
          <c:idx val="0"/>
          <c:order val="0"/>
          <c:tx>
            <c:strRef>
              <c:f>'8. Outputs'!$C$7:$G$7</c:f>
              <c:strCache>
                <c:ptCount val="5"/>
                <c:pt idx="0">
                  <c:v>Total port peak power (with Hydrogen production)</c:v>
                </c:pt>
              </c:strCache>
            </c:strRef>
          </c:tx>
          <c:spPr>
            <a:ln w="38100" cap="rnd">
              <a:solidFill>
                <a:schemeClr val="accent1"/>
              </a:solidFill>
              <a:round/>
            </a:ln>
            <a:effectLst/>
          </c:spPr>
          <c:marker>
            <c:symbol val="circle"/>
            <c:size val="5"/>
            <c:spPr>
              <a:solidFill>
                <a:schemeClr val="accent1"/>
              </a:solidFill>
              <a:ln w="38100">
                <a:solidFill>
                  <a:schemeClr val="accent1"/>
                </a:solidFill>
              </a:ln>
              <a:effectLst/>
            </c:spPr>
          </c:marker>
          <c:xVal>
            <c:numRef>
              <c:f>'8. Outputs'!$C$8:$G$8</c:f>
              <c:numCache>
                <c:formatCode>0</c:formatCode>
                <c:ptCount val="5"/>
                <c:pt idx="0" formatCode="General">
                  <c:v>2021</c:v>
                </c:pt>
                <c:pt idx="1">
                  <c:v>2025</c:v>
                </c:pt>
                <c:pt idx="2">
                  <c:v>2030</c:v>
                </c:pt>
                <c:pt idx="3">
                  <c:v>2035</c:v>
                </c:pt>
                <c:pt idx="4">
                  <c:v>2040</c:v>
                </c:pt>
              </c:numCache>
            </c:numRef>
          </c:xVal>
          <c:yVal>
            <c:numRef>
              <c:f>'8. Outputs'!$C$10:$G$10</c:f>
              <c:numCache>
                <c:formatCode>_-* #,##0_-;\-* #,##0_-;_-* "-"??_-;_-@_-</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07-4FAB-4FF6-B370-7448940C670D}"/>
            </c:ext>
          </c:extLst>
        </c:ser>
        <c:ser>
          <c:idx val="1"/>
          <c:order val="1"/>
          <c:tx>
            <c:strRef>
              <c:f>'8. Outputs'!$K$7:$O$7</c:f>
              <c:strCache>
                <c:ptCount val="5"/>
                <c:pt idx="0">
                  <c:v>Total port peak power (without Hydrogen production)</c:v>
                </c:pt>
              </c:strCache>
            </c:strRef>
          </c:tx>
          <c:spPr>
            <a:ln w="38100" cap="rnd">
              <a:solidFill>
                <a:schemeClr val="accent2"/>
              </a:solidFill>
              <a:round/>
            </a:ln>
            <a:effectLst/>
          </c:spPr>
          <c:marker>
            <c:symbol val="circle"/>
            <c:size val="5"/>
            <c:spPr>
              <a:solidFill>
                <a:schemeClr val="accent2"/>
              </a:solidFill>
              <a:ln w="38100">
                <a:solidFill>
                  <a:schemeClr val="accent2"/>
                </a:solidFill>
              </a:ln>
              <a:effectLst/>
            </c:spPr>
          </c:marker>
          <c:xVal>
            <c:numRef>
              <c:f>'8. Outputs'!$C$8:$G$8</c:f>
              <c:numCache>
                <c:formatCode>0</c:formatCode>
                <c:ptCount val="5"/>
                <c:pt idx="0" formatCode="General">
                  <c:v>2021</c:v>
                </c:pt>
                <c:pt idx="1">
                  <c:v>2025</c:v>
                </c:pt>
                <c:pt idx="2">
                  <c:v>2030</c:v>
                </c:pt>
                <c:pt idx="3">
                  <c:v>2035</c:v>
                </c:pt>
                <c:pt idx="4">
                  <c:v>2040</c:v>
                </c:pt>
              </c:numCache>
            </c:numRef>
          </c:xVal>
          <c:yVal>
            <c:numRef>
              <c:f>'8. Outputs'!$K$10:$O$10</c:f>
              <c:numCache>
                <c:formatCode>_-* #,##0_-;\-* #,##0_-;_-* "-"??_-;_-@_-</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08-4FAB-4FF6-B370-7448940C670D}"/>
            </c:ext>
          </c:extLst>
        </c:ser>
        <c:dLbls>
          <c:showLegendKey val="0"/>
          <c:showVal val="0"/>
          <c:showCatName val="0"/>
          <c:showSerName val="0"/>
          <c:showPercent val="0"/>
          <c:showBubbleSize val="0"/>
        </c:dLbls>
        <c:axId val="701888488"/>
        <c:axId val="701889472"/>
      </c:scatterChart>
      <c:valAx>
        <c:axId val="701888488"/>
        <c:scaling>
          <c:orientation val="minMax"/>
          <c:max val="204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crossAx val="701889472"/>
        <c:crosses val="autoZero"/>
        <c:crossBetween val="midCat"/>
        <c:majorUnit val="5"/>
      </c:valAx>
      <c:valAx>
        <c:axId val="70188947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r>
                  <a:rPr lang="en-US"/>
                  <a:t>Peak demand (MW)</a:t>
                </a:r>
              </a:p>
            </c:rich>
          </c:tx>
          <c:overlay val="0"/>
          <c:spPr>
            <a:noFill/>
            <a:ln>
              <a:noFill/>
            </a:ln>
            <a:effectLst/>
          </c:spPr>
          <c:txPr>
            <a:bodyPr rot="-54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title>
        <c:numFmt formatCode="_-* #,##0_-;\-* #,##0_-;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Siemens Sans" pitchFamily="2" charset="0"/>
                <a:ea typeface="+mn-ea"/>
                <a:cs typeface="+mn-cs"/>
              </a:defRPr>
            </a:pPr>
            <a:endParaRPr lang="en-US"/>
          </a:p>
        </c:txPr>
        <c:crossAx val="701888488"/>
        <c:crosses val="autoZero"/>
        <c:crossBetween val="midCat"/>
      </c:valAx>
      <c:spPr>
        <a:noFill/>
        <a:ln>
          <a:noFill/>
        </a:ln>
        <a:effectLst/>
      </c:spPr>
    </c:plotArea>
    <c:legend>
      <c:legendPos val="t"/>
      <c:layout>
        <c:manualLayout>
          <c:xMode val="edge"/>
          <c:yMode val="edge"/>
          <c:x val="0.1755704410188163"/>
          <c:y val="0.94982925728915302"/>
          <c:w val="0.82442955898118364"/>
          <c:h val="4.636416060193543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Siemens Sans"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2000">
          <a:latin typeface="Siemens Sans" pitchFamily="2" charset="0"/>
        </a:defRPr>
      </a:pPr>
      <a:endParaRPr lang="en-US"/>
    </a:p>
  </c:txPr>
  <c:printSettings>
    <c:headerFooter>
      <c:oddFooter>&amp;L&amp;"Arial,Regular"&amp;8&amp;K000000Restricted © Siemens 2021
Page &amp;P    2021-06-21&amp;R&amp;"Arial,Regular"&amp;8&amp;K000000
Energy Business Advisory / Power Technologies International</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7. Function outputs'!A1"/><Relationship Id="rId1" Type="http://schemas.openxmlformats.org/officeDocument/2006/relationships/hyperlink" Target="#'3. Assumptions'!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2.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4. User input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5. Assumed constants'!A1"/><Relationship Id="rId5" Type="http://schemas.openxmlformats.org/officeDocument/2006/relationships/hyperlink" Target="#'6. Functions'!A1"/><Relationship Id="rId4" Type="http://schemas.openxmlformats.org/officeDocument/2006/relationships/hyperlink" Target="#'8. Outputs'!A1"/></Relationships>
</file>

<file path=xl/drawings/_rels/drawing3.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7. Function output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4.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5. Assumed constants'!A1"/><Relationship Id="rId5" Type="http://schemas.openxmlformats.org/officeDocument/2006/relationships/hyperlink" Target="#'6. Functions'!A1"/><Relationship Id="rId4" Type="http://schemas.openxmlformats.org/officeDocument/2006/relationships/hyperlink" Target="#'8. Outputs'!A1"/></Relationships>
</file>

<file path=xl/drawings/_rels/drawing5.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6. Functions'!A1"/><Relationship Id="rId4" Type="http://schemas.openxmlformats.org/officeDocument/2006/relationships/hyperlink" Target="#'8. Outputs'!A1"/></Relationships>
</file>

<file path=xl/drawings/_rels/drawing6.xml.rels><?xml version="1.0" encoding="UTF-8" standalone="yes"?>
<Relationships xmlns="http://schemas.openxmlformats.org/package/2006/relationships"><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8. Outputs'!A1"/></Relationships>
</file>

<file path=xl/drawings/_rels/drawing7.xml.rels><?xml version="1.0" encoding="UTF-8" standalone="yes"?>
<Relationships xmlns="http://schemas.openxmlformats.org/package/2006/relationships"><Relationship Id="rId3" Type="http://schemas.openxmlformats.org/officeDocument/2006/relationships/hyperlink" Target="#'8.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drawing8.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hyperlink" Target="#'7. Function outputs'!A1"/><Relationship Id="rId7" Type="http://schemas.openxmlformats.org/officeDocument/2006/relationships/hyperlink" Target="#'2. Instructions'!A1"/><Relationship Id="rId2" Type="http://schemas.openxmlformats.org/officeDocument/2006/relationships/hyperlink" Target="#'3. Assumptions'!A1"/><Relationship Id="rId1" Type="http://schemas.openxmlformats.org/officeDocument/2006/relationships/hyperlink" Target="#'1. Introduction'!A1"/><Relationship Id="rId6" Type="http://schemas.openxmlformats.org/officeDocument/2006/relationships/hyperlink" Target="#'4. User inputs'!A1"/><Relationship Id="rId5" Type="http://schemas.openxmlformats.org/officeDocument/2006/relationships/hyperlink" Target="#'5. Assumed constants'!A1"/><Relationship Id="rId4" Type="http://schemas.openxmlformats.org/officeDocument/2006/relationships/hyperlink" Target="#'6. Functions'!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431878</xdr:colOff>
      <xdr:row>4</xdr:row>
      <xdr:rowOff>181084</xdr:rowOff>
    </xdr:from>
    <xdr:to>
      <xdr:col>16</xdr:col>
      <xdr:colOff>104544</xdr:colOff>
      <xdr:row>28</xdr:row>
      <xdr:rowOff>53771</xdr:rowOff>
    </xdr:to>
    <xdr:sp macro="" textlink="">
      <xdr:nvSpPr>
        <xdr:cNvPr id="27" name="TextBox 26">
          <a:extLst>
            <a:ext uri="{FF2B5EF4-FFF2-40B4-BE49-F238E27FC236}">
              <a16:creationId xmlns:a16="http://schemas.microsoft.com/office/drawing/2014/main" id="{99931D04-ACF2-4173-92ED-8410AF2191A5}"/>
            </a:ext>
          </a:extLst>
        </xdr:cNvPr>
        <xdr:cNvSpPr txBox="1"/>
      </xdr:nvSpPr>
      <xdr:spPr>
        <a:xfrm>
          <a:off x="600870" y="872415"/>
          <a:ext cx="13645226" cy="395153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Welcome to the National Grid's Port Peak Power Demand Calculation Tool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Background</a:t>
          </a: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Electrical infrastructure will be affected by the electrification of shipping and ports, as well as the shift to onsite production of alternative low-carbon fuels. Understanding potential increases in peak power demand is of primary importance because infrastructure must be sufficiently sized to accommodate it.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Future needs must be considered and planned for now in order for the Transmission Systems Operator and Distribution Systems Operators to plan works effectively.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This tool is designed to make preliminary estimates of peak power demand up to 2040, in 5 year intervals, from a set of simplified user inputs.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It should be considered a simple “peak power calculator” for ports and stakeholders to indicate at a high level the demands which may be coming down the line and potential implications.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Users</a:t>
          </a:r>
          <a:endParaRPr kumimoji="0" lang="en-GB" sz="1100" b="0" i="0" u="none" strike="noStrike" kern="0" cap="none" spc="0" normalizeH="0" baseline="0" noProof="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Primary users: Ports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Secondary users: Energy network operators, Government, and Regulators.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rgbClr val="000000"/>
              </a:solidFill>
              <a:effectLst/>
              <a:uLnTx/>
              <a:uFillTx/>
              <a:latin typeface="Siemens Sans" pitchFamily="2" charset="0"/>
              <a:ea typeface="+mn-ea"/>
              <a:cs typeface="+mn-cs"/>
            </a:rPr>
            <a:t>Design Principles</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Simple tool</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User inputs minimised</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Assumptions and references communicated clearly </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Limitations of output communicated clearly</a:t>
          </a:r>
        </a:p>
        <a:p>
          <a:pPr marL="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0000"/>
              </a:solidFill>
              <a:effectLst/>
              <a:uLnTx/>
              <a:uFillTx/>
              <a:latin typeface="Siemens Sans" pitchFamily="2" charset="0"/>
              <a:ea typeface="+mn-ea"/>
              <a:cs typeface="+mn-cs"/>
            </a:rPr>
            <a:t>High level implications, advice and recommendations made by National Grid</a:t>
          </a:r>
        </a:p>
      </xdr:txBody>
    </xdr:sp>
    <xdr:clientData/>
  </xdr:twoCellAnchor>
  <xdr:twoCellAnchor>
    <xdr:from>
      <xdr:col>1</xdr:col>
      <xdr:colOff>435502</xdr:colOff>
      <xdr:row>35</xdr:row>
      <xdr:rowOff>83344</xdr:rowOff>
    </xdr:from>
    <xdr:to>
      <xdr:col>16</xdr:col>
      <xdr:colOff>98643</xdr:colOff>
      <xdr:row>50</xdr:row>
      <xdr:rowOff>136168</xdr:rowOff>
    </xdr:to>
    <xdr:sp macro="" textlink="">
      <xdr:nvSpPr>
        <xdr:cNvPr id="28" name="TextBox 27">
          <a:extLst>
            <a:ext uri="{FF2B5EF4-FFF2-40B4-BE49-F238E27FC236}">
              <a16:creationId xmlns:a16="http://schemas.microsoft.com/office/drawing/2014/main" id="{58936027-705D-4058-8A97-EB6604D2E96F}"/>
            </a:ext>
          </a:extLst>
        </xdr:cNvPr>
        <xdr:cNvSpPr txBox="1"/>
      </xdr:nvSpPr>
      <xdr:spPr>
        <a:xfrm>
          <a:off x="602190" y="5965032"/>
          <a:ext cx="13617266" cy="2553136"/>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0D7A0">
                  <a:lumMod val="50000"/>
                </a:srgbClr>
              </a:solidFill>
              <a:effectLst/>
              <a:uLnTx/>
              <a:uFillTx/>
              <a:latin typeface="Siemens Sans" pitchFamily="2" charset="0"/>
              <a:ea typeface="+mn-ea"/>
              <a:cs typeface="+mn-cs"/>
            </a:rPr>
            <a:t>Siemens Disclaimer</a:t>
          </a:r>
          <a:endParaRPr kumimoji="0" lang="en-GB" sz="1400" b="1" i="0" u="none" strike="noStrike" kern="0" cap="none" spc="0" normalizeH="0" baseline="0" noProof="0">
            <a:ln>
              <a:noFill/>
            </a:ln>
            <a:solidFill>
              <a:srgbClr val="00D7A0">
                <a:lumMod val="50000"/>
              </a:srgb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rPr>
            <a:t>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was produced by Siemens for publication on National Grid Electricity Transmission plc’s (“NGET”) website and use by port owners / operators who access NGET’s website to work out their approximate peak demand for future years (“Stated Purpose”). This Tool is meant to be used as a whole and in conjunction with this disclaimer. Any use of this Tool other than as a whole and in conjunction with this disclaimer is forbidden. Any use of this Tool outside of its Stated Purpose without the prior written consent of Siemens is forbidden. Except for its Stated Purpose, this Tool may not be copied or distributed in whole or in part without Siemens' prior written consent.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and the information and statements herein are based in whole or in part on information obtained from various sources as of 30/07/2021. While Siemens and NGET believes such information to be accurate, they make no assurances, endorsements or warranties, express or implied, as to the validity, accuracy or completeness of any such information, any conclusions based thereon, or any methods disclosed in this Tool. Siemens and NGET assume no responsibility for the results of any actions and inactions taken on the basis of this Tool. By a party using, acting or relying on this Tool, such party consents and agrees that Siemens and NGET, their employees, directors, officers, contractors, advisors, members, affiliates, successors and agents shall have no liability with respect to such use, actions, inactions, or reliance.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does contain some forward-looking opinions. Certain unanticipated factors could cause actual results to differ from the opinions contained herein. Forward-looking opinions are based on historical and/or current information that relate to future operations, strategies, financial results or other developments. Some of the technological changes, competitive conditions, new products, general economic conditions, changes in tax laws, adequacy of reserves, credit and other risks associated with Corning and/or other third parties, significant changes in interest rates and fluctuations in foreign currency exchange rates. Further, certain statements, findings and conclusions in this Tool are based on Siemens' interpretations of various contracts. Interpretations of these contracts by legal counsel or a jurisdictional body could differ.</a:t>
          </a:r>
        </a:p>
      </xdr:txBody>
    </xdr:sp>
    <xdr:clientData/>
  </xdr:twoCellAnchor>
  <xdr:twoCellAnchor>
    <xdr:from>
      <xdr:col>0</xdr:col>
      <xdr:colOff>35720</xdr:colOff>
      <xdr:row>1</xdr:row>
      <xdr:rowOff>53340</xdr:rowOff>
    </xdr:from>
    <xdr:to>
      <xdr:col>16</xdr:col>
      <xdr:colOff>440531</xdr:colOff>
      <xdr:row>3</xdr:row>
      <xdr:rowOff>57199</xdr:rowOff>
    </xdr:to>
    <xdr:grpSp>
      <xdr:nvGrpSpPr>
        <xdr:cNvPr id="12" name="Group 11">
          <a:extLst>
            <a:ext uri="{FF2B5EF4-FFF2-40B4-BE49-F238E27FC236}">
              <a16:creationId xmlns:a16="http://schemas.microsoft.com/office/drawing/2014/main" id="{504BEA34-C86C-4BEC-A5B7-3C96C8B5112F}"/>
            </a:ext>
          </a:extLst>
        </xdr:cNvPr>
        <xdr:cNvGrpSpPr/>
      </xdr:nvGrpSpPr>
      <xdr:grpSpPr>
        <a:xfrm>
          <a:off x="35720" y="165399"/>
          <a:ext cx="14636282" cy="377388"/>
          <a:chOff x="15029633" y="239349"/>
          <a:chExt cx="14080399" cy="396289"/>
        </a:xfrm>
      </xdr:grpSpPr>
      <xdr:sp macro="" textlink="">
        <xdr:nvSpPr>
          <xdr:cNvPr id="18" name="Rectangle 17">
            <a:extLst>
              <a:ext uri="{FF2B5EF4-FFF2-40B4-BE49-F238E27FC236}">
                <a16:creationId xmlns:a16="http://schemas.microsoft.com/office/drawing/2014/main" id="{0C360338-2B01-43B0-A0BA-80B23430D091}"/>
              </a:ext>
            </a:extLst>
          </xdr:cNvPr>
          <xdr:cNvSpPr>
            <a:spLocks noChangeArrowheads="1"/>
          </xdr:cNvSpPr>
        </xdr:nvSpPr>
        <xdr:spPr bwMode="auto">
          <a:xfrm>
            <a:off x="15029633" y="245153"/>
            <a:ext cx="1775188" cy="389444"/>
          </a:xfrm>
          <a:prstGeom prst="rect">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1. Introduction</a:t>
            </a:r>
          </a:p>
        </xdr:txBody>
      </xdr:sp>
      <xdr:sp macro="" textlink="">
        <xdr:nvSpPr>
          <xdr:cNvPr id="19" name="AutoShape 57">
            <a:hlinkClick xmlns:r="http://schemas.openxmlformats.org/officeDocument/2006/relationships" r:id="rId1"/>
            <a:extLst>
              <a:ext uri="{FF2B5EF4-FFF2-40B4-BE49-F238E27FC236}">
                <a16:creationId xmlns:a16="http://schemas.microsoft.com/office/drawing/2014/main" id="{57750AE1-C870-43B5-801A-1169314DFC1D}"/>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20" name="AutoShape 57">
            <a:hlinkClick xmlns:r="http://schemas.openxmlformats.org/officeDocument/2006/relationships" r:id="rId2"/>
            <a:extLst>
              <a:ext uri="{FF2B5EF4-FFF2-40B4-BE49-F238E27FC236}">
                <a16:creationId xmlns:a16="http://schemas.microsoft.com/office/drawing/2014/main" id="{FC1295B2-127A-4D41-8E31-3C5292B5E86E}"/>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21" name="AutoShape 57">
            <a:hlinkClick xmlns:r="http://schemas.openxmlformats.org/officeDocument/2006/relationships" r:id="rId3"/>
            <a:extLst>
              <a:ext uri="{FF2B5EF4-FFF2-40B4-BE49-F238E27FC236}">
                <a16:creationId xmlns:a16="http://schemas.microsoft.com/office/drawing/2014/main" id="{A94B0615-890A-4C30-A283-E05CAD54C07F}"/>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2" name="AutoShape 57">
            <a:hlinkClick xmlns:r="http://schemas.openxmlformats.org/officeDocument/2006/relationships" r:id="rId4"/>
            <a:extLst>
              <a:ext uri="{FF2B5EF4-FFF2-40B4-BE49-F238E27FC236}">
                <a16:creationId xmlns:a16="http://schemas.microsoft.com/office/drawing/2014/main" id="{12D4982D-DE6C-4EBC-A51E-F2C36CB7BAD8}"/>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23" name="AutoShape 57">
            <a:hlinkClick xmlns:r="http://schemas.openxmlformats.org/officeDocument/2006/relationships" r:id="rId5"/>
            <a:extLst>
              <a:ext uri="{FF2B5EF4-FFF2-40B4-BE49-F238E27FC236}">
                <a16:creationId xmlns:a16="http://schemas.microsoft.com/office/drawing/2014/main" id="{A11FAC6F-4E06-416E-A333-2C1A30FE021E}"/>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4" name="AutoShape 57">
            <a:hlinkClick xmlns:r="http://schemas.openxmlformats.org/officeDocument/2006/relationships" r:id="rId6"/>
            <a:extLst>
              <a:ext uri="{FF2B5EF4-FFF2-40B4-BE49-F238E27FC236}">
                <a16:creationId xmlns:a16="http://schemas.microsoft.com/office/drawing/2014/main" id="{3C7CF213-D9AB-4D11-B426-2358AE723EAA}"/>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5" name="AutoShape 57">
            <a:hlinkClick xmlns:r="http://schemas.openxmlformats.org/officeDocument/2006/relationships" r:id="rId7"/>
            <a:extLst>
              <a:ext uri="{FF2B5EF4-FFF2-40B4-BE49-F238E27FC236}">
                <a16:creationId xmlns:a16="http://schemas.microsoft.com/office/drawing/2014/main" id="{EB396783-9E13-4449-85DA-545A521D38BC}"/>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17417</xdr:colOff>
      <xdr:row>4</xdr:row>
      <xdr:rowOff>56605</xdr:rowOff>
    </xdr:from>
    <xdr:to>
      <xdr:col>15</xdr:col>
      <xdr:colOff>596810</xdr:colOff>
      <xdr:row>29</xdr:row>
      <xdr:rowOff>95250</xdr:rowOff>
    </xdr:to>
    <xdr:sp macro="" textlink="">
      <xdr:nvSpPr>
        <xdr:cNvPr id="14" name="TextBox 13">
          <a:extLst>
            <a:ext uri="{FF2B5EF4-FFF2-40B4-BE49-F238E27FC236}">
              <a16:creationId xmlns:a16="http://schemas.microsoft.com/office/drawing/2014/main" id="{7E4F1AD1-42F7-4743-97B3-0AAEAA47A3C0}"/>
            </a:ext>
          </a:extLst>
        </xdr:cNvPr>
        <xdr:cNvSpPr txBox="1"/>
      </xdr:nvSpPr>
      <xdr:spPr>
        <a:xfrm>
          <a:off x="17417" y="709748"/>
          <a:ext cx="14431464" cy="450178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How to use this tool: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The Port Peak Demand Tool is split into eight sections - see excel tabs. The current section is highlighted within the arrow flow diagram at the top of each page. </a:t>
          </a:r>
          <a:r>
            <a:rPr kumimoji="0" lang="en-GB" sz="1200" b="0" i="0" u="none" strike="noStrike" kern="0" cap="none" spc="0" normalizeH="0" baseline="0" noProof="0">
              <a:ln>
                <a:noFill/>
              </a:ln>
              <a:solidFill>
                <a:sysClr val="windowText" lastClr="000000"/>
              </a:solidFill>
              <a:effectLst/>
              <a:uLnTx/>
              <a:uFillTx/>
              <a:latin typeface="Siemens Sans" pitchFamily="2" charset="0"/>
              <a:ea typeface="+mn-ea"/>
              <a:cs typeface="+mn-cs"/>
            </a:rPr>
            <a:t>A</a:t>
          </a:r>
          <a:r>
            <a:rPr lang="en-GB" sz="1200" b="0" i="0" baseline="0">
              <a:effectLst/>
              <a:latin typeface="Siemens Sans" pitchFamily="2" charset="0"/>
              <a:ea typeface="+mn-ea"/>
              <a:cs typeface="+mn-cs"/>
            </a:rPr>
            <a:t>ll tabs are viewable by users.</a:t>
          </a:r>
          <a:endParaRPr kumimoji="0" lang="en-GB" sz="12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Tabs '1. Introduction', '2. Instructions' and '3. Model assumptions' are for information.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Tabs '4. User inputs' and '5. Assumed constant' are data inputs to the tool functions. Only cells within the '4. User inputs' tab are editable.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'6. Functions' includes the main calculations for the tool.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'7. Function outputs' gives a summary of total function outputs per asset up to 2040.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0" i="0" u="none" strike="noStrike" kern="0" cap="none" spc="0" normalizeH="0" baseline="0" noProof="0">
              <a:ln>
                <a:noFill/>
              </a:ln>
              <a:solidFill>
                <a:schemeClr val="tx1"/>
              </a:solidFill>
              <a:effectLst/>
              <a:uLnTx/>
              <a:uFillTx/>
              <a:latin typeface="Siemens Sans" pitchFamily="2" charset="0"/>
              <a:ea typeface="+mn-ea"/>
              <a:cs typeface="+mn-cs"/>
            </a:rPr>
            <a:t>Tab '8. Outputs' gives the total site peak demand up to 2040 with recommendations from National Grid on next steps.</a:t>
          </a: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effectLst/>
              <a:latin typeface="Siemens Sans" pitchFamily="2" charset="0"/>
              <a:ea typeface="+mn-ea"/>
              <a:cs typeface="+mn-cs"/>
            </a:rPr>
            <a:t>If you require, a Developer version of the tool - allowing editor rights for all tabs - please </a:t>
          </a:r>
          <a:r>
            <a:rPr lang="en-GB" sz="1200" b="0" i="0" baseline="0">
              <a:solidFill>
                <a:sysClr val="windowText" lastClr="000000"/>
              </a:solidFill>
              <a:effectLst/>
              <a:latin typeface="Siemens Sans" pitchFamily="2" charset="0"/>
              <a:ea typeface="+mn-ea"/>
              <a:cs typeface="+mn-cs"/>
            </a:rPr>
            <a:t>contact </a:t>
          </a:r>
          <a:r>
            <a:rPr lang="en-GB" sz="1200" b="1" i="0" baseline="0">
              <a:solidFill>
                <a:schemeClr val="accent2"/>
              </a:solidFill>
              <a:effectLst/>
              <a:latin typeface="Siemens Sans" pitchFamily="2" charset="0"/>
              <a:ea typeface="+mn-ea"/>
              <a:cs typeface="+mn-cs"/>
            </a:rPr>
            <a:t>box.DecarbTransport@nationalgrid.com</a:t>
          </a:r>
          <a:endParaRPr kumimoji="0" lang="en-GB" sz="1200" b="1" i="0" u="none" strike="noStrike" kern="0" cap="none" spc="0" normalizeH="0" baseline="0" noProof="0">
            <a:ln>
              <a:noFill/>
            </a:ln>
            <a:solidFill>
              <a:schemeClr val="accent2"/>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a:ln>
                <a:noFill/>
              </a:ln>
              <a:solidFill>
                <a:schemeClr val="accent2">
                  <a:lumMod val="50000"/>
                </a:schemeClr>
              </a:solidFill>
              <a:effectLst/>
              <a:uLnTx/>
              <a:uFillTx/>
              <a:latin typeface="Siemens Sans" pitchFamily="2" charset="0"/>
              <a:ea typeface="+mn-ea"/>
              <a:cs typeface="+mn-cs"/>
            </a:rPr>
            <a:t>User inputs:</a:t>
          </a:r>
          <a:endParaRPr kumimoji="0" lang="en-GB" sz="12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i="0" baseline="0">
              <a:effectLst/>
              <a:latin typeface="Siemens Sans" pitchFamily="2" charset="0"/>
              <a:ea typeface="+mn-ea"/>
              <a:cs typeface="+mn-cs"/>
            </a:rPr>
            <a:t>When inputting data, an exact match may not be availble, in this case use the closest alternative. For example, if there is a vessel type that regularly uses your port but isn't available as a user input you should use most similar vessel option to input your values.</a:t>
          </a:r>
          <a:endParaRPr lang="en-GB" sz="1200">
            <a:effectLst/>
            <a:latin typeface="Siemens Sans" pitchFamily="2" charset="0"/>
          </a:endParaRPr>
        </a:p>
        <a:p>
          <a:pPr eaLnBrk="1" fontAlgn="auto" latinLnBrk="0" hangingPunct="1"/>
          <a:r>
            <a:rPr lang="en-GB" sz="1200" b="0" i="0" baseline="0">
              <a:effectLst/>
              <a:latin typeface="Siemens Sans" pitchFamily="2" charset="0"/>
              <a:ea typeface="+mn-ea"/>
              <a:cs typeface="+mn-cs"/>
            </a:rPr>
            <a:t>Of note, for the user input 'Berths' only consider berths and not moorings.</a:t>
          </a:r>
        </a:p>
        <a:p>
          <a:pPr eaLnBrk="1" fontAlgn="auto" latinLnBrk="0" hangingPunct="1"/>
          <a:r>
            <a:rPr lang="en-GB" sz="1200">
              <a:effectLst/>
              <a:latin typeface="Siemens Sans" pitchFamily="2" charset="0"/>
            </a:rPr>
            <a:t>Where multiple vessel types use the same berth - consider that berth type as the largest vessel the berth can hold</a:t>
          </a:r>
        </a:p>
        <a:p>
          <a:pPr eaLnBrk="1" fontAlgn="auto" latinLnBrk="0" hangingPunct="1"/>
          <a:r>
            <a:rPr lang="en-GB" sz="1200" b="0" i="0" baseline="0">
              <a:effectLst/>
              <a:latin typeface="Siemens Sans" pitchFamily="2" charset="0"/>
              <a:ea typeface="+mn-ea"/>
              <a:cs typeface="+mn-cs"/>
            </a:rPr>
            <a:t>For specialist equipment such as self-loaders, conveyors, hoppers, navigational lights, radar and communications equipment, please specify the peak power demand for each asset under optional inputs. Specific specialist equipment has not been listed as they vary between ports. </a:t>
          </a:r>
          <a:endParaRPr lang="en-GB" sz="1200">
            <a:effectLst/>
            <a:latin typeface="Siemens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tx1"/>
            </a:solidFill>
            <a:effectLst/>
            <a:uLnTx/>
            <a:uFillTx/>
            <a:latin typeface="Siemens Sans" pitchFamily="2" charset="0"/>
            <a:ea typeface="+mn-ea"/>
            <a:cs typeface="+mn-cs"/>
          </a:endParaRPr>
        </a:p>
      </xdr:txBody>
    </xdr:sp>
    <xdr:clientData/>
  </xdr:twoCellAnchor>
  <xdr:twoCellAnchor>
    <xdr:from>
      <xdr:col>0</xdr:col>
      <xdr:colOff>40820</xdr:colOff>
      <xdr:row>0</xdr:row>
      <xdr:rowOff>97563</xdr:rowOff>
    </xdr:from>
    <xdr:to>
      <xdr:col>15</xdr:col>
      <xdr:colOff>625929</xdr:colOff>
      <xdr:row>3</xdr:row>
      <xdr:rowOff>25494</xdr:rowOff>
    </xdr:to>
    <xdr:grpSp>
      <xdr:nvGrpSpPr>
        <xdr:cNvPr id="13" name="Group 12">
          <a:extLst>
            <a:ext uri="{FF2B5EF4-FFF2-40B4-BE49-F238E27FC236}">
              <a16:creationId xmlns:a16="http://schemas.microsoft.com/office/drawing/2014/main" id="{B404FC7A-4CAE-4DEF-9135-B386E9D6A037}"/>
            </a:ext>
          </a:extLst>
        </xdr:cNvPr>
        <xdr:cNvGrpSpPr/>
      </xdr:nvGrpSpPr>
      <xdr:grpSpPr>
        <a:xfrm>
          <a:off x="40820" y="97563"/>
          <a:ext cx="14634484" cy="388306"/>
          <a:chOff x="15029633" y="239349"/>
          <a:chExt cx="14080399" cy="396289"/>
        </a:xfrm>
      </xdr:grpSpPr>
      <xdr:sp macro="" textlink="">
        <xdr:nvSpPr>
          <xdr:cNvPr id="6" name="Rectangle 5">
            <a:hlinkClick xmlns:r="http://schemas.openxmlformats.org/officeDocument/2006/relationships" r:id="rId1"/>
            <a:extLst>
              <a:ext uri="{FF2B5EF4-FFF2-40B4-BE49-F238E27FC236}">
                <a16:creationId xmlns:a16="http://schemas.microsoft.com/office/drawing/2014/main" id="{8CCB6511-45E3-4B32-9DBD-E3AC481B8D73}"/>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5E225AFD-47DB-4165-AF1B-27C97645B32B}"/>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23" name="AutoShape 57">
            <a:hlinkClick xmlns:r="http://schemas.openxmlformats.org/officeDocument/2006/relationships" r:id="rId3"/>
            <a:extLst>
              <a:ext uri="{FF2B5EF4-FFF2-40B4-BE49-F238E27FC236}">
                <a16:creationId xmlns:a16="http://schemas.microsoft.com/office/drawing/2014/main" id="{32C7FC8F-F218-4532-B4D0-321594238D5E}"/>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24" name="AutoShape 57">
            <a:hlinkClick xmlns:r="http://schemas.openxmlformats.org/officeDocument/2006/relationships" r:id="rId4"/>
            <a:extLst>
              <a:ext uri="{FF2B5EF4-FFF2-40B4-BE49-F238E27FC236}">
                <a16:creationId xmlns:a16="http://schemas.microsoft.com/office/drawing/2014/main" id="{01770FEA-DC2D-478A-8C90-AA34FAE06367}"/>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5" name="AutoShape 57">
            <a:hlinkClick xmlns:r="http://schemas.openxmlformats.org/officeDocument/2006/relationships" r:id="rId5"/>
            <a:extLst>
              <a:ext uri="{FF2B5EF4-FFF2-40B4-BE49-F238E27FC236}">
                <a16:creationId xmlns:a16="http://schemas.microsoft.com/office/drawing/2014/main" id="{E27EA143-1F3A-41DF-8AA5-0D892F72EBB0}"/>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26" name="AutoShape 57">
            <a:hlinkClick xmlns:r="http://schemas.openxmlformats.org/officeDocument/2006/relationships" r:id="rId6"/>
            <a:extLst>
              <a:ext uri="{FF2B5EF4-FFF2-40B4-BE49-F238E27FC236}">
                <a16:creationId xmlns:a16="http://schemas.microsoft.com/office/drawing/2014/main" id="{828F1911-62D5-4960-8428-1D9DD4458B5F}"/>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7" name="AutoShape 57">
            <a:hlinkClick xmlns:r="http://schemas.openxmlformats.org/officeDocument/2006/relationships" r:id="rId7"/>
            <a:extLst>
              <a:ext uri="{FF2B5EF4-FFF2-40B4-BE49-F238E27FC236}">
                <a16:creationId xmlns:a16="http://schemas.microsoft.com/office/drawing/2014/main" id="{D8534DE1-2A35-410F-84DF-092F51DC2F73}"/>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8" name="AutoShape 57">
            <a:extLst>
              <a:ext uri="{FF2B5EF4-FFF2-40B4-BE49-F238E27FC236}">
                <a16:creationId xmlns:a16="http://schemas.microsoft.com/office/drawing/2014/main" id="{3D46B4B6-0AA5-4F7D-B019-E388DF3EEC45}"/>
              </a:ext>
            </a:extLst>
          </xdr:cNvPr>
          <xdr:cNvSpPr>
            <a:spLocks noChangeArrowheads="1"/>
          </xdr:cNvSpPr>
        </xdr:nvSpPr>
        <xdr:spPr bwMode="auto">
          <a:xfrm>
            <a:off x="16920127" y="242206"/>
            <a:ext cx="1731338" cy="393432"/>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2. 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431878</xdr:colOff>
      <xdr:row>4</xdr:row>
      <xdr:rowOff>181084</xdr:rowOff>
    </xdr:from>
    <xdr:to>
      <xdr:col>16</xdr:col>
      <xdr:colOff>104544</xdr:colOff>
      <xdr:row>31</xdr:row>
      <xdr:rowOff>59531</xdr:rowOff>
    </xdr:to>
    <xdr:sp macro="" textlink="">
      <xdr:nvSpPr>
        <xdr:cNvPr id="10" name="TextBox 9">
          <a:extLst>
            <a:ext uri="{FF2B5EF4-FFF2-40B4-BE49-F238E27FC236}">
              <a16:creationId xmlns:a16="http://schemas.microsoft.com/office/drawing/2014/main" id="{E868015B-B742-4A3F-A40A-AAFA177CF226}"/>
            </a:ext>
          </a:extLst>
        </xdr:cNvPr>
        <xdr:cNvSpPr txBox="1"/>
      </xdr:nvSpPr>
      <xdr:spPr>
        <a:xfrm>
          <a:off x="598566" y="871647"/>
          <a:ext cx="13626791" cy="440282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Modelling Assumptions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In the process of developing the tool a number of modelling assumptions were made, these include: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General</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Wherever possible assumed inputs are taken from reliable reference documents, however when data was not available inputs are assumed based on industry knowledge.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kumimoji="0" lang="en-GB" sz="1100" b="0" i="0" u="none" strike="noStrike" kern="0" cap="none" spc="0" normalizeH="0" baseline="0">
              <a:ln>
                <a:noFill/>
              </a:ln>
              <a:solidFill>
                <a:sysClr val="windowText" lastClr="000000"/>
              </a:solidFill>
              <a:effectLst/>
              <a:uLnTx/>
              <a:uFillTx/>
              <a:latin typeface="Siemens Sans" pitchFamily="2" charset="0"/>
              <a:ea typeface="+mn-ea"/>
              <a:cs typeface="+mn-cs"/>
            </a:rPr>
            <a:t>P</a:t>
          </a:r>
          <a:r>
            <a:rPr lang="en-GB" sz="1100" b="0" i="0" baseline="0">
              <a:effectLst/>
              <a:latin typeface="Siemens Sans" pitchFamily="2" charset="0"/>
              <a:ea typeface="+mn-ea"/>
              <a:cs typeface="+mn-cs"/>
            </a:rPr>
            <a:t>ort infrastructure assets and other equipment remain the same up to 2040.</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Assumed no major upgrades to port, such as additional berths or expansion of any existing berths.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Where a range of values is possible, the largest is used to account for peak demand.</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Building and co-located industries are excluded from the model as their energy demand is negligible.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Vessels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Naval, fishing, research and leisure vessels are not included in the model as they make up a relatively small proportion of electrical demand.</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Current vessel fuel is Marine Diesel.</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Where no alternative information is available, in future vessel fuels will be hydrogen or ammonia.</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Vessels will have enough space available for hydrogen based fuels.</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Vessel charging requirements are matched by port infrastructure.</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Port traffic remains the same up to 2040.</a:t>
          </a:r>
          <a:endParaRPr lang="en-GB">
            <a:effectLst/>
            <a:latin typeface="Siemens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a:ln>
              <a:noFill/>
            </a:ln>
            <a:solidFill>
              <a:srgbClr val="000000"/>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a:ln>
                <a:noFill/>
              </a:ln>
              <a:solidFill>
                <a:srgbClr val="000000"/>
              </a:solidFill>
              <a:effectLst/>
              <a:uLnTx/>
              <a:uFillTx/>
              <a:latin typeface="Siemens Sans" pitchFamily="2" charset="0"/>
              <a:ea typeface="+mn-ea"/>
              <a:cs typeface="+mn-cs"/>
            </a:rPr>
            <a:t>Vehicles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 </a:t>
          </a:r>
          <a:r>
            <a:rPr lang="en-GB" sz="1100" b="0" i="0" baseline="0">
              <a:effectLst/>
              <a:latin typeface="Siemens Sans" pitchFamily="2" charset="0"/>
              <a:ea typeface="+mn-ea"/>
              <a:cs typeface="+mn-cs"/>
            </a:rPr>
            <a:t>Vehicle chargers are assumed as fast chargers.</a:t>
          </a:r>
        </a:p>
        <a:p>
          <a:pPr marL="457200" marR="0" lvl="1" indent="0" defTabSz="914400" eaLnBrk="1" fontAlgn="auto" latinLnBrk="0" hangingPunct="1">
            <a:lnSpc>
              <a:spcPct val="100000"/>
            </a:lnSpc>
            <a:spcBef>
              <a:spcPts val="0"/>
            </a:spcBef>
            <a:spcAft>
              <a:spcPts val="0"/>
            </a:spcAft>
            <a:buClrTx/>
            <a:buSzTx/>
            <a:buFontTx/>
            <a:buNone/>
            <a:tabLst/>
            <a:defRPr/>
          </a:pPr>
          <a:r>
            <a:rPr lang="en-GB" sz="1100" b="0" i="0" baseline="0">
              <a:effectLst/>
              <a:latin typeface="Siemens Sans" pitchFamily="2" charset="0"/>
              <a:ea typeface="+mn-ea"/>
              <a:cs typeface="+mn-cs"/>
            </a:rPr>
            <a:t>- HGVs will use hydrogen based fuels.</a:t>
          </a:r>
          <a:endParaRPr lang="en-GB">
            <a:effectLst/>
            <a:latin typeface="Siemens Sans" pitchFamily="2" charset="0"/>
          </a:endParaRPr>
        </a:p>
      </xdr:txBody>
    </xdr:sp>
    <xdr:clientData/>
  </xdr:twoCellAnchor>
  <xdr:twoCellAnchor>
    <xdr:from>
      <xdr:col>1</xdr:col>
      <xdr:colOff>435502</xdr:colOff>
      <xdr:row>36</xdr:row>
      <xdr:rowOff>59691</xdr:rowOff>
    </xdr:from>
    <xdr:to>
      <xdr:col>16</xdr:col>
      <xdr:colOff>98643</xdr:colOff>
      <xdr:row>51</xdr:row>
      <xdr:rowOff>54428</xdr:rowOff>
    </xdr:to>
    <xdr:sp macro="" textlink="">
      <xdr:nvSpPr>
        <xdr:cNvPr id="11" name="TextBox 10">
          <a:extLst>
            <a:ext uri="{FF2B5EF4-FFF2-40B4-BE49-F238E27FC236}">
              <a16:creationId xmlns:a16="http://schemas.microsoft.com/office/drawing/2014/main" id="{825B49A4-BCED-4E11-89E3-D82507984D41}"/>
            </a:ext>
          </a:extLst>
        </xdr:cNvPr>
        <xdr:cNvSpPr txBox="1"/>
      </xdr:nvSpPr>
      <xdr:spPr>
        <a:xfrm>
          <a:off x="612395" y="6414227"/>
          <a:ext cx="13624069" cy="2648130"/>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rgbClr val="00D7A0">
                  <a:lumMod val="50000"/>
                </a:srgbClr>
              </a:solidFill>
              <a:effectLst/>
              <a:uLnTx/>
              <a:uFillTx/>
              <a:latin typeface="Siemens Sans" pitchFamily="2" charset="0"/>
              <a:ea typeface="+mn-ea"/>
              <a:cs typeface="+mn-cs"/>
            </a:rPr>
            <a:t>Siemens Disclaimer</a:t>
          </a:r>
          <a:endParaRPr kumimoji="0" lang="en-GB" sz="1400" b="1" i="0" u="none" strike="noStrike" kern="0" cap="none" spc="0" normalizeH="0" baseline="0" noProof="0">
            <a:ln>
              <a:noFill/>
            </a:ln>
            <a:solidFill>
              <a:srgbClr val="00D7A0">
                <a:lumMod val="50000"/>
              </a:srgb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rPr>
            <a:t>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00" b="1" i="0" u="none" strike="noStrike" kern="0" cap="none" spc="0" normalizeH="0" baseline="0" noProof="0">
            <a:ln>
              <a:noFill/>
            </a:ln>
            <a:solidFill>
              <a:sysClr val="window" lastClr="FFFFFF">
                <a:lumMod val="50000"/>
              </a:sysClr>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was produced by Siemens for publication on National Grid Electricity Transmission plc’s (“NGET”) website and use by port owners / operators who access NGET’s website to work out their approximate peak demand for future years (“Stated Purpose”). This Tool is meant to be used as a whole and in conjunction with this disclaimer. Any use of this Tool other than as a whole and in conjunction with this disclaimer is forbidden. Any use of this Tool outside of its Stated Purpose without the prior written consent of Siemens is forbidden. Except for its Stated Purpose, this Tool may not be copied or distributed in whole or in part without Siemens' prior written consent.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and the information and statements herein are based in whole or in part on information obtained from various sources as of 30/07/2021. While Siemens and NGET believes such information to be accurate, they make no assurances, endorsements or warranties, express or implied, as to the validity, accuracy or completeness of any such information, any conclusions based thereon, or any methods disclosed in this Tool. Siemens and NGET assume no responsibility for the results of any actions and inactions taken on the basis of this Tool. By a party using, acting or relying on this Tool, such party consents and agrees that Siemens and NGET, their employees, directors, officers, contractors, advisors, members, affiliates, successors and agents shall have no liability with respect to such use, actions, inactions, or reliance.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chemeClr val="tx1"/>
            </a:solidFill>
            <a:effectLst/>
            <a:uLnTx/>
            <a:uFillTx/>
            <a:latin typeface="Siemens Sans" pitchFamily="2" charset="0"/>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1000" b="0" i="0" u="none" strike="noStrike" kern="0" cap="none" spc="0" normalizeH="0" baseline="0" noProof="0">
              <a:ln>
                <a:noFill/>
              </a:ln>
              <a:solidFill>
                <a:schemeClr val="tx1"/>
              </a:solidFill>
              <a:effectLst/>
              <a:uLnTx/>
              <a:uFillTx/>
              <a:latin typeface="Siemens Sans" pitchFamily="2" charset="0"/>
              <a:ea typeface="+mn-ea"/>
              <a:cs typeface="+mn-cs"/>
            </a:rPr>
            <a:t>This Tool does contain some forward-looking opinions. Certain unanticipated factors could cause actual results to differ from the opinions contained herein. Forward-looking opinions are based on historical and/or current information that relate to future operations, strategies, financial results or other developments. Some of the technological changes, competitive conditions, new products, general economic conditions, changes in tax laws, adequacy of reserves, credit and other risks associated with Corning and/or other third parties, significant changes in interest rates and fluctuations in foreign currency exchange rates. Further, certain statements, findings and conclusions in this Tool are based on Siemens' interpretations of various contracts. Interpretations of these contracts by legal counsel or a jurisdictional body could differ.</a:t>
          </a:r>
        </a:p>
      </xdr:txBody>
    </xdr:sp>
    <xdr:clientData/>
  </xdr:twoCellAnchor>
  <xdr:twoCellAnchor>
    <xdr:from>
      <xdr:col>1</xdr:col>
      <xdr:colOff>142874</xdr:colOff>
      <xdr:row>1</xdr:row>
      <xdr:rowOff>47625</xdr:rowOff>
    </xdr:from>
    <xdr:to>
      <xdr:col>16</xdr:col>
      <xdr:colOff>265338</xdr:colOff>
      <xdr:row>3</xdr:row>
      <xdr:rowOff>59104</xdr:rowOff>
    </xdr:to>
    <xdr:grpSp>
      <xdr:nvGrpSpPr>
        <xdr:cNvPr id="12" name="Group 11">
          <a:extLst>
            <a:ext uri="{FF2B5EF4-FFF2-40B4-BE49-F238E27FC236}">
              <a16:creationId xmlns:a16="http://schemas.microsoft.com/office/drawing/2014/main" id="{D8CB0F1A-BF81-41FA-9B07-A2D43E40EA20}"/>
            </a:ext>
          </a:extLst>
        </xdr:cNvPr>
        <xdr:cNvGrpSpPr/>
      </xdr:nvGrpSpPr>
      <xdr:grpSpPr>
        <a:xfrm>
          <a:off x="314324" y="161925"/>
          <a:ext cx="14352814" cy="392479"/>
          <a:chOff x="15029633" y="239349"/>
          <a:chExt cx="14080399" cy="396289"/>
        </a:xfrm>
      </xdr:grpSpPr>
      <xdr:sp macro="" textlink="">
        <xdr:nvSpPr>
          <xdr:cNvPr id="13" name="Rectangle 12">
            <a:hlinkClick xmlns:r="http://schemas.openxmlformats.org/officeDocument/2006/relationships" r:id="rId1"/>
            <a:extLst>
              <a:ext uri="{FF2B5EF4-FFF2-40B4-BE49-F238E27FC236}">
                <a16:creationId xmlns:a16="http://schemas.microsoft.com/office/drawing/2014/main" id="{9652CDDC-B6C9-49CA-92C7-5E204B3264E7}"/>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4" name="AutoShape 57">
            <a:extLst>
              <a:ext uri="{FF2B5EF4-FFF2-40B4-BE49-F238E27FC236}">
                <a16:creationId xmlns:a16="http://schemas.microsoft.com/office/drawing/2014/main" id="{175750CA-9660-413E-80E7-E5627AFA92F7}"/>
              </a:ext>
            </a:extLst>
          </xdr:cNvPr>
          <xdr:cNvSpPr>
            <a:spLocks noChangeArrowheads="1"/>
          </xdr:cNvSpPr>
        </xdr:nvSpPr>
        <xdr:spPr bwMode="auto">
          <a:xfrm>
            <a:off x="18690844" y="244111"/>
            <a:ext cx="1712288"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3. Assumptions</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C9A95BA3-7948-4B0E-8484-32ACD85A6A64}"/>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B433F390-CCC6-43C5-8589-E92D6BCC44F7}"/>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AD7F7F44-FC92-4BE6-B1E8-5D95A2FD371D}"/>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164A23E4-16AD-4D5B-AB96-5854FA5052E8}"/>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19" name="AutoShape 57">
            <a:hlinkClick xmlns:r="http://schemas.openxmlformats.org/officeDocument/2006/relationships" r:id="rId6"/>
            <a:extLst>
              <a:ext uri="{FF2B5EF4-FFF2-40B4-BE49-F238E27FC236}">
                <a16:creationId xmlns:a16="http://schemas.microsoft.com/office/drawing/2014/main" id="{D895BB60-3B27-4BD5-B57F-894BF3332919}"/>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0" name="AutoShape 57">
            <a:hlinkClick xmlns:r="http://schemas.openxmlformats.org/officeDocument/2006/relationships" r:id="rId7"/>
            <a:extLst>
              <a:ext uri="{FF2B5EF4-FFF2-40B4-BE49-F238E27FC236}">
                <a16:creationId xmlns:a16="http://schemas.microsoft.com/office/drawing/2014/main" id="{7833651C-20AE-4A26-BC87-B05F32F1B86D}"/>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twoCellAnchor>
    <xdr:from>
      <xdr:col>1</xdr:col>
      <xdr:colOff>520065</xdr:colOff>
      <xdr:row>52</xdr:row>
      <xdr:rowOff>79375</xdr:rowOff>
    </xdr:from>
    <xdr:to>
      <xdr:col>16</xdr:col>
      <xdr:colOff>188921</xdr:colOff>
      <xdr:row>79</xdr:row>
      <xdr:rowOff>149678</xdr:rowOff>
    </xdr:to>
    <xdr:sp macro="" textlink="">
      <xdr:nvSpPr>
        <xdr:cNvPr id="21" name="TextBox 20">
          <a:extLst>
            <a:ext uri="{FF2B5EF4-FFF2-40B4-BE49-F238E27FC236}">
              <a16:creationId xmlns:a16="http://schemas.microsoft.com/office/drawing/2014/main" id="{3286DFFE-2E45-48E3-8F0A-DB79DEC960EA}"/>
            </a:ext>
          </a:extLst>
        </xdr:cNvPr>
        <xdr:cNvSpPr txBox="1"/>
      </xdr:nvSpPr>
      <xdr:spPr>
        <a:xfrm>
          <a:off x="696958" y="9264196"/>
          <a:ext cx="13629784" cy="484641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chemeClr val="accent2">
                  <a:lumMod val="50000"/>
                </a:schemeClr>
              </a:solidFill>
              <a:effectLst/>
              <a:uLnTx/>
              <a:uFillTx/>
              <a:latin typeface="Siemens Sans" pitchFamily="2" charset="0"/>
              <a:ea typeface="+mn-ea"/>
              <a:cs typeface="+mn-cs"/>
            </a:rPr>
            <a:t>Reference documents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rPr>
            <a:t>Developed by Siemens Power Technologies International GB&amp;I</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chemeClr val="accent2"/>
              </a:solidFill>
              <a:effectLst/>
              <a:uLnTx/>
              <a:uFillTx/>
              <a:latin typeface="Siemens Sans" pitchFamily="2" charset="0"/>
              <a:ea typeface="+mn-ea"/>
              <a:cs typeface="+mn-cs"/>
            </a:rPr>
            <a:t>Reference code	Document details</a:t>
          </a:r>
          <a:endParaRPr kumimoji="0" lang="en-GB" sz="1100" b="1" i="0" u="none" strike="noStrike" kern="0" cap="none" spc="0" normalizeH="0" baseline="0" noProof="0">
            <a:ln>
              <a:noFill/>
            </a:ln>
            <a:solidFill>
              <a:schemeClr val="bg1">
                <a:lumMod val="50000"/>
              </a:schemeClr>
            </a:solidFill>
            <a:effectLst/>
            <a:uLnTx/>
            <a:uFillTx/>
            <a:latin typeface="Siemens Sans"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ABS2020		ABS Pathways to sustainable shipping - setting the course to low carbon shipping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BPA2020		British Ports Association - Reducing emissions from shipping in ports: Examining the barriers to shore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CSB2020		Croatian Ship Building - Ro-Ro cargo vessels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CT2018		Shanghai ReeferCo Container Co. - Technical specification for refrigerated containers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CWind2020		CWind - CWind pioneer - hybrid SES CTV</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DAF2021		DAF - Specification sheet XF 450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EFTE2018		Transport and Environment - Roadmap to decarbonising European shipping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EMSA2020		European Maritime Safety Agency - Study on electrical energy storage for ships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EPRI2015		Electric Power Research Institute - Electric forklifts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HijosDJ2021		Hijos De J. Barreras - Refrigerated Cargo Vessels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ICCT2015		The International Council on Clean Transport - Costs and benefits of shore power at the port of Shenzhen</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IDEALHY2013		Integrated Design for Efficient Advanced Liquification of Hydrogen - Efficient liquefaction of Hydrogen: Results of the IDEALHY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IRENA2018		International Renewable Energy Agency - Hydrogen from Renewable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JFMS2021		James Fisher Marine Services - Offshore support vessel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LIEB2020		Liebherr - Technical description rubber tyred gantry crane</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LIEBMHC2020		Liebherr - Product range mobile harbour cranes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Renault2013		Renault - Long haul range 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Siemens2020		Siemens - High voltage charging solutions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Siemens2021		Siemens - Sicharge UC - Powerful charging solution for your electric fleet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TE2021		Transport and Environment - Decarbonising European shipping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TEN2020		Transport Energy Network - A collaborative approach to understanding decarbonised transport in 2050</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WBCSD2020		wbcsd - Shore-to-ship power</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a:ln>
                <a:noFill/>
              </a:ln>
              <a:solidFill>
                <a:srgbClr val="000000"/>
              </a:solidFill>
              <a:effectLst/>
              <a:uLnTx/>
              <a:uFillTx/>
              <a:latin typeface="Siemens Sans" pitchFamily="2" charset="0"/>
              <a:ea typeface="+mn-ea"/>
              <a:cs typeface="+mn-cs"/>
            </a:rPr>
            <a:t>WSDoE1994		Washington State Department of Ecology - Guidelines for Determining Oil Spill Volumes in the Field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468986</xdr:colOff>
      <xdr:row>0</xdr:row>
      <xdr:rowOff>0</xdr:rowOff>
    </xdr:from>
    <xdr:to>
      <xdr:col>13</xdr:col>
      <xdr:colOff>927190</xdr:colOff>
      <xdr:row>2</xdr:row>
      <xdr:rowOff>25766</xdr:rowOff>
    </xdr:to>
    <xdr:grpSp>
      <xdr:nvGrpSpPr>
        <xdr:cNvPr id="13" name="Group 12">
          <a:extLst>
            <a:ext uri="{FF2B5EF4-FFF2-40B4-BE49-F238E27FC236}">
              <a16:creationId xmlns:a16="http://schemas.microsoft.com/office/drawing/2014/main" id="{1AB15F5D-21FF-4ACB-BE51-997B9DAFB670}"/>
            </a:ext>
          </a:extLst>
        </xdr:cNvPr>
        <xdr:cNvGrpSpPr/>
      </xdr:nvGrpSpPr>
      <xdr:grpSpPr>
        <a:xfrm>
          <a:off x="643611" y="0"/>
          <a:ext cx="14237704" cy="375016"/>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4F398FBF-DE63-418A-80E7-7AB3DE514E7D}"/>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7BDCE3E7-3954-4C26-929D-A23BF515CE52}"/>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41D76B14-800C-4ADB-80BC-3F46BA623E6B}"/>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4190AAA4-A1A8-4B8A-B6A3-2A3C57B0FADE}"/>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7D1EC7BC-45D8-47B1-8664-515B2A767614}"/>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hlinkClick xmlns:r="http://schemas.openxmlformats.org/officeDocument/2006/relationships" r:id="rId6"/>
            <a:extLst>
              <a:ext uri="{FF2B5EF4-FFF2-40B4-BE49-F238E27FC236}">
                <a16:creationId xmlns:a16="http://schemas.microsoft.com/office/drawing/2014/main" id="{5001A95A-006E-4205-B1B4-DA6825D4E3F7}"/>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a:t>
            </a:r>
            <a:r>
              <a:rPr lang="en-US" sz="1000" b="1" kern="1200" baseline="0">
                <a:solidFill>
                  <a:schemeClr val="bg1"/>
                </a:solidFill>
                <a:latin typeface="Siemens Sans" pitchFamily="2" charset="0"/>
                <a:ea typeface="+mn-ea"/>
                <a:cs typeface="+mn-cs"/>
              </a:rPr>
              <a:t> constants</a:t>
            </a:r>
            <a:endParaRPr lang="en-US" sz="1000" b="1" kern="1200">
              <a:solidFill>
                <a:schemeClr val="bg1"/>
              </a:solidFill>
              <a:latin typeface="Siemens Sans" pitchFamily="2" charset="0"/>
              <a:ea typeface="+mn-ea"/>
              <a:cs typeface="+mn-cs"/>
            </a:endParaRPr>
          </a:p>
        </xdr:txBody>
      </xdr:sp>
      <xdr:sp macro="" textlink="">
        <xdr:nvSpPr>
          <xdr:cNvPr id="20" name="AutoShape 57">
            <a:extLst>
              <a:ext uri="{FF2B5EF4-FFF2-40B4-BE49-F238E27FC236}">
                <a16:creationId xmlns:a16="http://schemas.microsoft.com/office/drawing/2014/main" id="{5523B14A-C335-46DF-931D-677C45E14FA1}"/>
              </a:ext>
            </a:extLst>
          </xdr:cNvPr>
          <xdr:cNvSpPr>
            <a:spLocks noChangeArrowheads="1"/>
          </xdr:cNvSpPr>
        </xdr:nvSpPr>
        <xdr:spPr bwMode="auto">
          <a:xfrm>
            <a:off x="20442511" y="244111"/>
            <a:ext cx="1708478"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4. User inputs</a:t>
            </a: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4934720A-7C47-4914-9D50-9F270ECD36DF}"/>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396516</xdr:colOff>
      <xdr:row>0</xdr:row>
      <xdr:rowOff>41413</xdr:rowOff>
    </xdr:from>
    <xdr:to>
      <xdr:col>12</xdr:col>
      <xdr:colOff>352693</xdr:colOff>
      <xdr:row>2</xdr:row>
      <xdr:rowOff>98778</xdr:rowOff>
    </xdr:to>
    <xdr:grpSp>
      <xdr:nvGrpSpPr>
        <xdr:cNvPr id="13" name="Group 12">
          <a:extLst>
            <a:ext uri="{FF2B5EF4-FFF2-40B4-BE49-F238E27FC236}">
              <a16:creationId xmlns:a16="http://schemas.microsoft.com/office/drawing/2014/main" id="{A094C92C-73F1-4325-90FA-E187594A6DA2}"/>
            </a:ext>
          </a:extLst>
        </xdr:cNvPr>
        <xdr:cNvGrpSpPr/>
      </xdr:nvGrpSpPr>
      <xdr:grpSpPr>
        <a:xfrm>
          <a:off x="571141" y="41413"/>
          <a:ext cx="14307177" cy="406615"/>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242ABC3F-E352-4E1D-8BEE-74520582783E}"/>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0A524FCB-5F44-4259-8082-318C9C01ED9B}"/>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hlinkClick xmlns:r="http://schemas.openxmlformats.org/officeDocument/2006/relationships" r:id="rId3"/>
            <a:extLst>
              <a:ext uri="{FF2B5EF4-FFF2-40B4-BE49-F238E27FC236}">
                <a16:creationId xmlns:a16="http://schemas.microsoft.com/office/drawing/2014/main" id="{37ED0550-70E0-43C7-8058-53AF3DF9D89C}"/>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4"/>
            <a:extLst>
              <a:ext uri="{FF2B5EF4-FFF2-40B4-BE49-F238E27FC236}">
                <a16:creationId xmlns:a16="http://schemas.microsoft.com/office/drawing/2014/main" id="{BE78AFA0-19EE-40D1-8A73-ED173B861AED}"/>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5"/>
            <a:extLst>
              <a:ext uri="{FF2B5EF4-FFF2-40B4-BE49-F238E27FC236}">
                <a16:creationId xmlns:a16="http://schemas.microsoft.com/office/drawing/2014/main" id="{2EFD4FFB-F73F-456E-BECD-C16B6CF75144}"/>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extLst>
              <a:ext uri="{FF2B5EF4-FFF2-40B4-BE49-F238E27FC236}">
                <a16:creationId xmlns:a16="http://schemas.microsoft.com/office/drawing/2014/main" id="{CC1399FC-8233-4FEA-8B45-367A15A9F716}"/>
              </a:ext>
            </a:extLst>
          </xdr:cNvPr>
          <xdr:cNvSpPr>
            <a:spLocks noChangeArrowheads="1"/>
          </xdr:cNvSpPr>
        </xdr:nvSpPr>
        <xdr:spPr bwMode="auto">
          <a:xfrm>
            <a:off x="22192273" y="241254"/>
            <a:ext cx="1708478" cy="38390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5. Assumed</a:t>
            </a:r>
            <a:r>
              <a:rPr lang="en-US" sz="1000" b="1" kern="1200" baseline="0">
                <a:solidFill>
                  <a:schemeClr val="accent5"/>
                </a:solidFill>
                <a:latin typeface="Siemens Sans" pitchFamily="2" charset="0"/>
                <a:ea typeface="+mn-ea"/>
                <a:cs typeface="+mn-cs"/>
              </a:rPr>
              <a:t> constants</a:t>
            </a:r>
            <a:endParaRPr lang="en-US" sz="1000" b="1" kern="1200">
              <a:solidFill>
                <a:schemeClr val="accent5"/>
              </a:solidFill>
              <a:latin typeface="Siemens Sans" pitchFamily="2" charset="0"/>
              <a:ea typeface="+mn-ea"/>
              <a:cs typeface="+mn-cs"/>
            </a:endParaRPr>
          </a:p>
        </xdr:txBody>
      </xdr:sp>
      <xdr:sp macro="" textlink="">
        <xdr:nvSpPr>
          <xdr:cNvPr id="20" name="AutoShape 57">
            <a:hlinkClick xmlns:r="http://schemas.openxmlformats.org/officeDocument/2006/relationships" r:id="rId6"/>
            <a:extLst>
              <a:ext uri="{FF2B5EF4-FFF2-40B4-BE49-F238E27FC236}">
                <a16:creationId xmlns:a16="http://schemas.microsoft.com/office/drawing/2014/main" id="{389E1EF5-1837-4726-A086-EECC1EDB65FF}"/>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8CC3A2A9-EF9D-4BA8-BB92-43F78B73A200}"/>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96321</xdr:colOff>
      <xdr:row>0</xdr:row>
      <xdr:rowOff>16417</xdr:rowOff>
    </xdr:from>
    <xdr:to>
      <xdr:col>19</xdr:col>
      <xdr:colOff>1626741</xdr:colOff>
      <xdr:row>2</xdr:row>
      <xdr:rowOff>59192</xdr:rowOff>
    </xdr:to>
    <xdr:grpSp>
      <xdr:nvGrpSpPr>
        <xdr:cNvPr id="15" name="Group 14">
          <a:extLst>
            <a:ext uri="{FF2B5EF4-FFF2-40B4-BE49-F238E27FC236}">
              <a16:creationId xmlns:a16="http://schemas.microsoft.com/office/drawing/2014/main" id="{8C209EAB-BDF0-4338-833A-3B796308FB1D}"/>
            </a:ext>
          </a:extLst>
        </xdr:cNvPr>
        <xdr:cNvGrpSpPr/>
      </xdr:nvGrpSpPr>
      <xdr:grpSpPr>
        <a:xfrm>
          <a:off x="96321" y="16417"/>
          <a:ext cx="13785920" cy="392025"/>
          <a:chOff x="15029633" y="239349"/>
          <a:chExt cx="14080399" cy="396289"/>
        </a:xfrm>
      </xdr:grpSpPr>
      <xdr:sp macro="" textlink="">
        <xdr:nvSpPr>
          <xdr:cNvPr id="16" name="Rectangle 15">
            <a:hlinkClick xmlns:r="http://schemas.openxmlformats.org/officeDocument/2006/relationships" r:id="rId1"/>
            <a:extLst>
              <a:ext uri="{FF2B5EF4-FFF2-40B4-BE49-F238E27FC236}">
                <a16:creationId xmlns:a16="http://schemas.microsoft.com/office/drawing/2014/main" id="{936A2909-A7CD-4229-ADEA-503A653DE3EF}"/>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7" name="AutoShape 57">
            <a:hlinkClick xmlns:r="http://schemas.openxmlformats.org/officeDocument/2006/relationships" r:id="rId2"/>
            <a:extLst>
              <a:ext uri="{FF2B5EF4-FFF2-40B4-BE49-F238E27FC236}">
                <a16:creationId xmlns:a16="http://schemas.microsoft.com/office/drawing/2014/main" id="{EAF16DAA-8785-46FC-BCC9-009B5F398E54}"/>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8" name="AutoShape 57">
            <a:hlinkClick xmlns:r="http://schemas.openxmlformats.org/officeDocument/2006/relationships" r:id="rId3"/>
            <a:extLst>
              <a:ext uri="{FF2B5EF4-FFF2-40B4-BE49-F238E27FC236}">
                <a16:creationId xmlns:a16="http://schemas.microsoft.com/office/drawing/2014/main" id="{0D6542EC-BAC6-46C6-A29A-93D9DA4FC1C3}"/>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19" name="AutoShape 57">
            <a:hlinkClick xmlns:r="http://schemas.openxmlformats.org/officeDocument/2006/relationships" r:id="rId4"/>
            <a:extLst>
              <a:ext uri="{FF2B5EF4-FFF2-40B4-BE49-F238E27FC236}">
                <a16:creationId xmlns:a16="http://schemas.microsoft.com/office/drawing/2014/main" id="{03485860-E097-40BC-B107-0C8CAD9BB9CD}"/>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20" name="AutoShape 57">
            <a:extLst>
              <a:ext uri="{FF2B5EF4-FFF2-40B4-BE49-F238E27FC236}">
                <a16:creationId xmlns:a16="http://schemas.microsoft.com/office/drawing/2014/main" id="{2B320FFE-D49A-4B77-82AD-B193859946B4}"/>
              </a:ext>
            </a:extLst>
          </xdr:cNvPr>
          <xdr:cNvSpPr>
            <a:spLocks noChangeArrowheads="1"/>
          </xdr:cNvSpPr>
        </xdr:nvSpPr>
        <xdr:spPr bwMode="auto">
          <a:xfrm>
            <a:off x="23940130" y="239349"/>
            <a:ext cx="1706573" cy="38771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6. Functions</a:t>
            </a:r>
          </a:p>
        </xdr:txBody>
      </xdr:sp>
      <xdr:sp macro="" textlink="">
        <xdr:nvSpPr>
          <xdr:cNvPr id="21" name="AutoShape 57">
            <a:hlinkClick xmlns:r="http://schemas.openxmlformats.org/officeDocument/2006/relationships" r:id="rId5"/>
            <a:extLst>
              <a:ext uri="{FF2B5EF4-FFF2-40B4-BE49-F238E27FC236}">
                <a16:creationId xmlns:a16="http://schemas.microsoft.com/office/drawing/2014/main" id="{84698773-34CD-451C-8256-A19EB7DE6678}"/>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22" name="AutoShape 57">
            <a:hlinkClick xmlns:r="http://schemas.openxmlformats.org/officeDocument/2006/relationships" r:id="rId6"/>
            <a:extLst>
              <a:ext uri="{FF2B5EF4-FFF2-40B4-BE49-F238E27FC236}">
                <a16:creationId xmlns:a16="http://schemas.microsoft.com/office/drawing/2014/main" id="{718462C0-DE4E-4DF3-B3F0-1AFD713591E8}"/>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3" name="AutoShape 57">
            <a:hlinkClick xmlns:r="http://schemas.openxmlformats.org/officeDocument/2006/relationships" r:id="rId7"/>
            <a:extLst>
              <a:ext uri="{FF2B5EF4-FFF2-40B4-BE49-F238E27FC236}">
                <a16:creationId xmlns:a16="http://schemas.microsoft.com/office/drawing/2014/main" id="{98643905-A192-4C27-8765-53A8078181F4}"/>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91202</xdr:colOff>
      <xdr:row>0</xdr:row>
      <xdr:rowOff>148828</xdr:rowOff>
    </xdr:from>
    <xdr:to>
      <xdr:col>17</xdr:col>
      <xdr:colOff>367971</xdr:colOff>
      <xdr:row>2</xdr:row>
      <xdr:rowOff>170784</xdr:rowOff>
    </xdr:to>
    <xdr:grpSp>
      <xdr:nvGrpSpPr>
        <xdr:cNvPr id="13" name="Group 12">
          <a:extLst>
            <a:ext uri="{FF2B5EF4-FFF2-40B4-BE49-F238E27FC236}">
              <a16:creationId xmlns:a16="http://schemas.microsoft.com/office/drawing/2014/main" id="{91D94C61-9CBE-49ED-BCB1-B7F1C93AD34F}"/>
            </a:ext>
          </a:extLst>
        </xdr:cNvPr>
        <xdr:cNvGrpSpPr/>
      </xdr:nvGrpSpPr>
      <xdr:grpSpPr>
        <a:xfrm>
          <a:off x="265827" y="148828"/>
          <a:ext cx="14659519" cy="371206"/>
          <a:chOff x="15029633" y="239349"/>
          <a:chExt cx="14080399" cy="396289"/>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85689AA2-3C60-4A59-83AE-36E89D530738}"/>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15" name="AutoShape 57">
            <a:hlinkClick xmlns:r="http://schemas.openxmlformats.org/officeDocument/2006/relationships" r:id="rId2"/>
            <a:extLst>
              <a:ext uri="{FF2B5EF4-FFF2-40B4-BE49-F238E27FC236}">
                <a16:creationId xmlns:a16="http://schemas.microsoft.com/office/drawing/2014/main" id="{044455A4-C6D5-4780-A811-9B373F49C482}"/>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16" name="AutoShape 57">
            <a:extLst>
              <a:ext uri="{FF2B5EF4-FFF2-40B4-BE49-F238E27FC236}">
                <a16:creationId xmlns:a16="http://schemas.microsoft.com/office/drawing/2014/main" id="{E1120030-89BC-48E8-9731-E621360086DA}"/>
              </a:ext>
            </a:extLst>
          </xdr:cNvPr>
          <xdr:cNvSpPr>
            <a:spLocks noChangeArrowheads="1"/>
          </xdr:cNvSpPr>
        </xdr:nvSpPr>
        <xdr:spPr bwMode="auto">
          <a:xfrm>
            <a:off x="25687987" y="241254"/>
            <a:ext cx="1700858" cy="383907"/>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7. Function outputs</a:t>
            </a:r>
          </a:p>
        </xdr:txBody>
      </xdr:sp>
      <xdr:sp macro="" textlink="">
        <xdr:nvSpPr>
          <xdr:cNvPr id="17" name="AutoShape 57">
            <a:hlinkClick xmlns:r="http://schemas.openxmlformats.org/officeDocument/2006/relationships" r:id="rId3"/>
            <a:extLst>
              <a:ext uri="{FF2B5EF4-FFF2-40B4-BE49-F238E27FC236}">
                <a16:creationId xmlns:a16="http://schemas.microsoft.com/office/drawing/2014/main" id="{8A8F7F77-356D-4F6C-A734-BF7BA2980571}"/>
              </a:ext>
            </a:extLst>
          </xdr:cNvPr>
          <xdr:cNvSpPr>
            <a:spLocks noChangeArrowheads="1"/>
          </xdr:cNvSpPr>
        </xdr:nvSpPr>
        <xdr:spPr bwMode="auto">
          <a:xfrm>
            <a:off x="27426319" y="245064"/>
            <a:ext cx="1683713" cy="37819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8. Outputs</a:t>
            </a:r>
          </a:p>
        </xdr:txBody>
      </xdr:sp>
      <xdr:sp macro="" textlink="">
        <xdr:nvSpPr>
          <xdr:cNvPr id="18" name="AutoShape 57">
            <a:hlinkClick xmlns:r="http://schemas.openxmlformats.org/officeDocument/2006/relationships" r:id="rId4"/>
            <a:extLst>
              <a:ext uri="{FF2B5EF4-FFF2-40B4-BE49-F238E27FC236}">
                <a16:creationId xmlns:a16="http://schemas.microsoft.com/office/drawing/2014/main" id="{53AF5541-5786-4F3A-B46E-E7D75DFB6D72}"/>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19" name="AutoShape 57">
            <a:hlinkClick xmlns:r="http://schemas.openxmlformats.org/officeDocument/2006/relationships" r:id="rId5"/>
            <a:extLst>
              <a:ext uri="{FF2B5EF4-FFF2-40B4-BE49-F238E27FC236}">
                <a16:creationId xmlns:a16="http://schemas.microsoft.com/office/drawing/2014/main" id="{CF510687-FF88-46C4-8E95-F49E1048B6ED}"/>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20" name="AutoShape 57">
            <a:hlinkClick xmlns:r="http://schemas.openxmlformats.org/officeDocument/2006/relationships" r:id="rId6"/>
            <a:extLst>
              <a:ext uri="{FF2B5EF4-FFF2-40B4-BE49-F238E27FC236}">
                <a16:creationId xmlns:a16="http://schemas.microsoft.com/office/drawing/2014/main" id="{63C8FE8B-07A9-4190-81A8-C2FDADA490EE}"/>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21" name="AutoShape 57">
            <a:hlinkClick xmlns:r="http://schemas.openxmlformats.org/officeDocument/2006/relationships" r:id="rId7"/>
            <a:extLst>
              <a:ext uri="{FF2B5EF4-FFF2-40B4-BE49-F238E27FC236}">
                <a16:creationId xmlns:a16="http://schemas.microsoft.com/office/drawing/2014/main" id="{479FF3EC-6C42-479E-B5A0-8D91BC539DC9}"/>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95051</xdr:colOff>
      <xdr:row>0</xdr:row>
      <xdr:rowOff>16299</xdr:rowOff>
    </xdr:from>
    <xdr:to>
      <xdr:col>17</xdr:col>
      <xdr:colOff>380999</xdr:colOff>
      <xdr:row>2</xdr:row>
      <xdr:rowOff>92300</xdr:rowOff>
    </xdr:to>
    <xdr:grpSp>
      <xdr:nvGrpSpPr>
        <xdr:cNvPr id="31" name="Group 30">
          <a:extLst>
            <a:ext uri="{FF2B5EF4-FFF2-40B4-BE49-F238E27FC236}">
              <a16:creationId xmlns:a16="http://schemas.microsoft.com/office/drawing/2014/main" id="{6191E8D2-AFE3-4D44-89BA-2CFBC96D8362}"/>
            </a:ext>
          </a:extLst>
        </xdr:cNvPr>
        <xdr:cNvGrpSpPr/>
      </xdr:nvGrpSpPr>
      <xdr:grpSpPr>
        <a:xfrm>
          <a:off x="269676" y="16299"/>
          <a:ext cx="14176573" cy="361751"/>
          <a:chOff x="15029633" y="239349"/>
          <a:chExt cx="14080399" cy="396289"/>
        </a:xfrm>
      </xdr:grpSpPr>
      <xdr:sp macro="" textlink="">
        <xdr:nvSpPr>
          <xdr:cNvPr id="32" name="Rectangle 31">
            <a:hlinkClick xmlns:r="http://schemas.openxmlformats.org/officeDocument/2006/relationships" r:id="rId1"/>
            <a:extLst>
              <a:ext uri="{FF2B5EF4-FFF2-40B4-BE49-F238E27FC236}">
                <a16:creationId xmlns:a16="http://schemas.microsoft.com/office/drawing/2014/main" id="{7786A0B0-B578-4EF5-A5AE-569C9E9A42C5}"/>
              </a:ext>
            </a:extLst>
          </xdr:cNvPr>
          <xdr:cNvSpPr>
            <a:spLocks noChangeArrowheads="1"/>
          </xdr:cNvSpPr>
        </xdr:nvSpPr>
        <xdr:spPr bwMode="auto">
          <a:xfrm>
            <a:off x="15029633" y="245153"/>
            <a:ext cx="1775188" cy="389444"/>
          </a:xfrm>
          <a:prstGeom prst="rect">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1. Introduction</a:t>
            </a:r>
          </a:p>
        </xdr:txBody>
      </xdr:sp>
      <xdr:sp macro="" textlink="">
        <xdr:nvSpPr>
          <xdr:cNvPr id="33" name="AutoShape 57">
            <a:hlinkClick xmlns:r="http://schemas.openxmlformats.org/officeDocument/2006/relationships" r:id="rId2"/>
            <a:extLst>
              <a:ext uri="{FF2B5EF4-FFF2-40B4-BE49-F238E27FC236}">
                <a16:creationId xmlns:a16="http://schemas.microsoft.com/office/drawing/2014/main" id="{DB36C808-72AC-4B68-888A-511167EF7801}"/>
              </a:ext>
            </a:extLst>
          </xdr:cNvPr>
          <xdr:cNvSpPr>
            <a:spLocks noChangeArrowheads="1"/>
          </xdr:cNvSpPr>
        </xdr:nvSpPr>
        <xdr:spPr bwMode="auto">
          <a:xfrm>
            <a:off x="18690844" y="244111"/>
            <a:ext cx="171228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3. Assumptions</a:t>
            </a:r>
          </a:p>
        </xdr:txBody>
      </xdr:sp>
      <xdr:sp macro="" textlink="">
        <xdr:nvSpPr>
          <xdr:cNvPr id="34" name="AutoShape 57">
            <a:hlinkClick xmlns:r="http://schemas.openxmlformats.org/officeDocument/2006/relationships" r:id="rId3"/>
            <a:extLst>
              <a:ext uri="{FF2B5EF4-FFF2-40B4-BE49-F238E27FC236}">
                <a16:creationId xmlns:a16="http://schemas.microsoft.com/office/drawing/2014/main" id="{EDF1C3D8-D3E0-4C24-A814-3DC9AF6C8A67}"/>
              </a:ext>
            </a:extLst>
          </xdr:cNvPr>
          <xdr:cNvSpPr>
            <a:spLocks noChangeArrowheads="1"/>
          </xdr:cNvSpPr>
        </xdr:nvSpPr>
        <xdr:spPr bwMode="auto">
          <a:xfrm>
            <a:off x="25687987" y="241254"/>
            <a:ext cx="170085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7. Function outputs</a:t>
            </a:r>
          </a:p>
        </xdr:txBody>
      </xdr:sp>
      <xdr:sp macro="" textlink="">
        <xdr:nvSpPr>
          <xdr:cNvPr id="35" name="AutoShape 57">
            <a:extLst>
              <a:ext uri="{FF2B5EF4-FFF2-40B4-BE49-F238E27FC236}">
                <a16:creationId xmlns:a16="http://schemas.microsoft.com/office/drawing/2014/main" id="{37DB48ED-FAF5-4799-8D21-1E4198FE4CBD}"/>
              </a:ext>
            </a:extLst>
          </xdr:cNvPr>
          <xdr:cNvSpPr>
            <a:spLocks noChangeArrowheads="1"/>
          </xdr:cNvSpPr>
        </xdr:nvSpPr>
        <xdr:spPr bwMode="auto">
          <a:xfrm>
            <a:off x="27426319" y="245064"/>
            <a:ext cx="1683713" cy="378192"/>
          </a:xfrm>
          <a:prstGeom prst="chevron">
            <a:avLst>
              <a:gd name="adj" fmla="val 24129"/>
            </a:avLst>
          </a:prstGeom>
          <a:solidFill>
            <a:srgbClr val="00FFB9"/>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accent5"/>
                </a:solidFill>
                <a:latin typeface="Siemens Sans" pitchFamily="2" charset="0"/>
                <a:ea typeface="+mn-ea"/>
                <a:cs typeface="+mn-cs"/>
              </a:rPr>
              <a:t>8. Outputs</a:t>
            </a:r>
          </a:p>
        </xdr:txBody>
      </xdr:sp>
      <xdr:sp macro="" textlink="">
        <xdr:nvSpPr>
          <xdr:cNvPr id="36" name="AutoShape 57">
            <a:hlinkClick xmlns:r="http://schemas.openxmlformats.org/officeDocument/2006/relationships" r:id="rId4"/>
            <a:extLst>
              <a:ext uri="{FF2B5EF4-FFF2-40B4-BE49-F238E27FC236}">
                <a16:creationId xmlns:a16="http://schemas.microsoft.com/office/drawing/2014/main" id="{BA81CCE4-7FB3-4F48-90C7-B4B07DB0D14D}"/>
              </a:ext>
            </a:extLst>
          </xdr:cNvPr>
          <xdr:cNvSpPr>
            <a:spLocks noChangeArrowheads="1"/>
          </xdr:cNvSpPr>
        </xdr:nvSpPr>
        <xdr:spPr bwMode="auto">
          <a:xfrm>
            <a:off x="23940130" y="239349"/>
            <a:ext cx="1706573"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6. Functions</a:t>
            </a:r>
          </a:p>
        </xdr:txBody>
      </xdr:sp>
      <xdr:sp macro="" textlink="">
        <xdr:nvSpPr>
          <xdr:cNvPr id="37" name="AutoShape 57">
            <a:hlinkClick xmlns:r="http://schemas.openxmlformats.org/officeDocument/2006/relationships" r:id="rId5"/>
            <a:extLst>
              <a:ext uri="{FF2B5EF4-FFF2-40B4-BE49-F238E27FC236}">
                <a16:creationId xmlns:a16="http://schemas.microsoft.com/office/drawing/2014/main" id="{7BA70959-D192-4C54-8868-B5F0D1B08BCF}"/>
              </a:ext>
            </a:extLst>
          </xdr:cNvPr>
          <xdr:cNvSpPr>
            <a:spLocks noChangeArrowheads="1"/>
          </xdr:cNvSpPr>
        </xdr:nvSpPr>
        <xdr:spPr bwMode="auto">
          <a:xfrm>
            <a:off x="22192273" y="241254"/>
            <a:ext cx="1708478" cy="38390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5. Assumed constants</a:t>
            </a:r>
          </a:p>
        </xdr:txBody>
      </xdr:sp>
      <xdr:sp macro="" textlink="">
        <xdr:nvSpPr>
          <xdr:cNvPr id="38" name="AutoShape 57">
            <a:hlinkClick xmlns:r="http://schemas.openxmlformats.org/officeDocument/2006/relationships" r:id="rId6"/>
            <a:extLst>
              <a:ext uri="{FF2B5EF4-FFF2-40B4-BE49-F238E27FC236}">
                <a16:creationId xmlns:a16="http://schemas.microsoft.com/office/drawing/2014/main" id="{CE193E49-F387-4C11-9AAE-96A9AE1854B4}"/>
              </a:ext>
            </a:extLst>
          </xdr:cNvPr>
          <xdr:cNvSpPr>
            <a:spLocks noChangeArrowheads="1"/>
          </xdr:cNvSpPr>
        </xdr:nvSpPr>
        <xdr:spPr bwMode="auto">
          <a:xfrm>
            <a:off x="20442511" y="244111"/>
            <a:ext cx="1708478" cy="387717"/>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4. User</a:t>
            </a:r>
            <a:r>
              <a:rPr lang="en-US" sz="1000" b="1" kern="1200" baseline="0">
                <a:solidFill>
                  <a:schemeClr val="bg1"/>
                </a:solidFill>
                <a:latin typeface="Siemens Sans" pitchFamily="2" charset="0"/>
                <a:ea typeface="+mn-ea"/>
                <a:cs typeface="+mn-cs"/>
              </a:rPr>
              <a:t> inputs</a:t>
            </a:r>
            <a:endParaRPr lang="en-US" sz="1000" b="1" kern="1200">
              <a:solidFill>
                <a:schemeClr val="bg1"/>
              </a:solidFill>
              <a:latin typeface="Siemens Sans" pitchFamily="2" charset="0"/>
              <a:ea typeface="+mn-ea"/>
              <a:cs typeface="+mn-cs"/>
            </a:endParaRPr>
          </a:p>
        </xdr:txBody>
      </xdr:sp>
      <xdr:sp macro="" textlink="">
        <xdr:nvSpPr>
          <xdr:cNvPr id="39" name="AutoShape 57">
            <a:hlinkClick xmlns:r="http://schemas.openxmlformats.org/officeDocument/2006/relationships" r:id="rId7"/>
            <a:extLst>
              <a:ext uri="{FF2B5EF4-FFF2-40B4-BE49-F238E27FC236}">
                <a16:creationId xmlns:a16="http://schemas.microsoft.com/office/drawing/2014/main" id="{BCA53A9C-251F-4856-B85B-6429B91F2B76}"/>
              </a:ext>
            </a:extLst>
          </xdr:cNvPr>
          <xdr:cNvSpPr>
            <a:spLocks noChangeArrowheads="1"/>
          </xdr:cNvSpPr>
        </xdr:nvSpPr>
        <xdr:spPr bwMode="auto">
          <a:xfrm>
            <a:off x="16920127" y="242206"/>
            <a:ext cx="1731338" cy="393432"/>
          </a:xfrm>
          <a:prstGeom prst="chevron">
            <a:avLst>
              <a:gd name="adj" fmla="val 24129"/>
            </a:avLst>
          </a:prstGeom>
          <a:solidFill>
            <a:srgbClr val="00646E"/>
          </a:solidFill>
          <a:ln w="12700">
            <a:noFill/>
          </a:ln>
          <a:effectLst/>
        </xdr:spPr>
        <xdr:txBody>
          <a:bodyPr wrap="square" lIns="143925" tIns="71963" rIns="143925" bIns="71963" anchor="ctr" anchorCtr="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buFont typeface="Wingdings" pitchFamily="2" charset="2"/>
              <a:buNone/>
            </a:pPr>
            <a:r>
              <a:rPr lang="en-US" sz="1000" b="1" kern="1200">
                <a:solidFill>
                  <a:schemeClr val="bg1"/>
                </a:solidFill>
                <a:latin typeface="Siemens Sans" pitchFamily="2" charset="0"/>
                <a:ea typeface="+mn-ea"/>
                <a:cs typeface="+mn-cs"/>
              </a:rPr>
              <a:t>2. Instructions</a:t>
            </a:r>
          </a:p>
        </xdr:txBody>
      </xdr:sp>
    </xdr:grpSp>
    <xdr:clientData/>
  </xdr:twoCellAnchor>
  <xdr:twoCellAnchor>
    <xdr:from>
      <xdr:col>19</xdr:col>
      <xdr:colOff>605790</xdr:colOff>
      <xdr:row>1</xdr:row>
      <xdr:rowOff>16298</xdr:rowOff>
    </xdr:from>
    <xdr:to>
      <xdr:col>40</xdr:col>
      <xdr:colOff>133350</xdr:colOff>
      <xdr:row>18</xdr:row>
      <xdr:rowOff>762000</xdr:rowOff>
    </xdr:to>
    <xdr:graphicFrame macro="">
      <xdr:nvGraphicFramePr>
        <xdr:cNvPr id="13" name="Chart 12">
          <a:extLst>
            <a:ext uri="{FF2B5EF4-FFF2-40B4-BE49-F238E27FC236}">
              <a16:creationId xmlns:a16="http://schemas.microsoft.com/office/drawing/2014/main" id="{EEEE5858-DB85-4C5B-9D97-3F59A54EB5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Siemens">
  <a:themeElements>
    <a:clrScheme name="Siemens AG Theme Color">
      <a:dk1>
        <a:srgbClr val="000000"/>
      </a:dk1>
      <a:lt1>
        <a:sysClr val="window" lastClr="FFFFFF"/>
      </a:lt1>
      <a:dk2>
        <a:srgbClr val="000028"/>
      </a:dk2>
      <a:lt2>
        <a:srgbClr val="F3F3F0"/>
      </a:lt2>
      <a:accent1>
        <a:srgbClr val="009999"/>
      </a:accent1>
      <a:accent2>
        <a:srgbClr val="00D7A0"/>
      </a:accent2>
      <a:accent3>
        <a:srgbClr val="00BEDC"/>
      </a:accent3>
      <a:accent4>
        <a:srgbClr val="0087BE"/>
      </a:accent4>
      <a:accent5>
        <a:srgbClr val="00557C"/>
      </a:accent5>
      <a:accent6>
        <a:srgbClr val="000028"/>
      </a:accent6>
      <a:hlink>
        <a:srgbClr val="00BEDC"/>
      </a:hlink>
      <a:folHlink>
        <a:srgbClr val="0087BE"/>
      </a:folHlink>
    </a:clrScheme>
    <a:fontScheme name="Siemen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Siemens" id="{DC412558-1053-4159-B477-6BEC93955EBF}" vid="{53B84B62-F12A-48FD-88C7-BC6674179BF2}"/>
    </a:ext>
  </a:extLst>
</a:theme>
</file>

<file path=xl/theme/themeOverride1.xml><?xml version="1.0" encoding="utf-8"?>
<a:themeOverride xmlns:a="http://schemas.openxmlformats.org/drawingml/2006/main">
  <a:clrScheme name="Siemens AG Theme Color">
    <a:dk1>
      <a:srgbClr val="000000"/>
    </a:dk1>
    <a:lt1>
      <a:sysClr val="window" lastClr="FFFFFF"/>
    </a:lt1>
    <a:dk2>
      <a:srgbClr val="000028"/>
    </a:dk2>
    <a:lt2>
      <a:srgbClr val="F3F3F0"/>
    </a:lt2>
    <a:accent1>
      <a:srgbClr val="009999"/>
    </a:accent1>
    <a:accent2>
      <a:srgbClr val="00D7A0"/>
    </a:accent2>
    <a:accent3>
      <a:srgbClr val="00BEDC"/>
    </a:accent3>
    <a:accent4>
      <a:srgbClr val="0087BE"/>
    </a:accent4>
    <a:accent5>
      <a:srgbClr val="00557C"/>
    </a:accent5>
    <a:accent6>
      <a:srgbClr val="000028"/>
    </a:accent6>
    <a:hlink>
      <a:srgbClr val="00BEDC"/>
    </a:hlink>
    <a:folHlink>
      <a:srgbClr val="0087BE"/>
    </a:folHlink>
  </a:clrScheme>
  <a:fontScheme name="Siemen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D65C-514B-4010-8505-3EA23E953350}">
  <dimension ref="B1:U52"/>
  <sheetViews>
    <sheetView showGridLines="0" view="pageLayout" zoomScale="51" zoomScaleNormal="90" zoomScalePageLayoutView="51" workbookViewId="0">
      <selection activeCell="Q11" sqref="Q11"/>
    </sheetView>
  </sheetViews>
  <sheetFormatPr defaultColWidth="8.75" defaultRowHeight="14.25"/>
  <cols>
    <col min="1" max="1" width="2.25" style="14" customWidth="1"/>
    <col min="2" max="2" width="17.25" style="14" bestFit="1" customWidth="1"/>
    <col min="3" max="3" width="19.5" style="14" bestFit="1" customWidth="1"/>
    <col min="4" max="4" width="25.25" style="14" bestFit="1" customWidth="1"/>
    <col min="5" max="12" width="8.75" style="14"/>
    <col min="13" max="13" width="16.25" style="14" bestFit="1" customWidth="1"/>
    <col min="14" max="14" width="16" style="14" bestFit="1" customWidth="1"/>
    <col min="15" max="16384" width="8.75" style="14"/>
  </cols>
  <sheetData>
    <row r="1" spans="2:21" ht="9" customHeight="1">
      <c r="G1" s="12"/>
      <c r="H1" s="12"/>
      <c r="I1" s="12"/>
      <c r="J1" s="12"/>
      <c r="K1" s="12"/>
      <c r="L1" s="12"/>
      <c r="M1" s="12"/>
      <c r="N1" s="12"/>
      <c r="O1" s="12"/>
      <c r="P1" s="12"/>
      <c r="Q1" s="12"/>
    </row>
    <row r="2" spans="2:21" ht="15" customHeight="1">
      <c r="B2" s="15"/>
      <c r="C2" s="15"/>
      <c r="D2" s="12"/>
      <c r="E2" s="12"/>
      <c r="F2" s="12"/>
      <c r="G2" s="16"/>
      <c r="H2" s="16"/>
      <c r="I2" s="16"/>
      <c r="J2" s="16"/>
      <c r="K2" s="16"/>
      <c r="L2" s="16"/>
      <c r="M2" s="16"/>
      <c r="N2" s="16"/>
      <c r="O2" s="16"/>
      <c r="P2" s="16"/>
      <c r="Q2" s="16"/>
      <c r="R2" s="16"/>
      <c r="S2" s="16"/>
      <c r="T2" s="16"/>
      <c r="U2" s="16"/>
    </row>
    <row r="3" spans="2:21" ht="15" customHeight="1">
      <c r="B3" s="15"/>
      <c r="C3" s="15"/>
      <c r="D3" s="12"/>
      <c r="E3" s="12"/>
      <c r="F3" s="16"/>
      <c r="G3" s="16"/>
      <c r="H3" s="16"/>
      <c r="I3" s="16"/>
      <c r="J3" s="16"/>
      <c r="K3" s="16"/>
      <c r="L3" s="16"/>
      <c r="M3" s="16"/>
      <c r="N3" s="16"/>
      <c r="O3" s="16"/>
      <c r="P3" s="16"/>
      <c r="Q3" s="16"/>
      <c r="R3" s="16"/>
      <c r="S3" s="16"/>
      <c r="T3" s="16"/>
      <c r="U3" s="16"/>
    </row>
    <row r="4" spans="2:21" ht="15" customHeight="1">
      <c r="B4" s="17"/>
      <c r="C4" s="15"/>
      <c r="D4" s="12"/>
      <c r="E4" s="12"/>
      <c r="F4" s="16"/>
      <c r="G4" s="16"/>
      <c r="H4" s="16"/>
      <c r="I4" s="16"/>
      <c r="J4" s="16"/>
      <c r="K4" s="16"/>
      <c r="L4" s="16"/>
      <c r="M4" s="16"/>
      <c r="N4" s="16"/>
      <c r="O4" s="16"/>
      <c r="P4" s="16"/>
      <c r="Q4" s="16"/>
      <c r="R4" s="16"/>
      <c r="S4" s="16"/>
      <c r="T4" s="16"/>
      <c r="U4" s="16"/>
    </row>
    <row r="5" spans="2:21" ht="15" customHeight="1">
      <c r="B5" s="15"/>
      <c r="C5" s="15"/>
      <c r="D5" s="12"/>
      <c r="E5" s="12"/>
      <c r="F5" s="381"/>
      <c r="G5" s="381"/>
      <c r="H5" s="381"/>
      <c r="I5" s="381"/>
      <c r="J5" s="381"/>
      <c r="K5" s="16"/>
      <c r="L5" s="16"/>
      <c r="M5" s="16"/>
      <c r="N5" s="16"/>
      <c r="O5" s="16"/>
      <c r="P5" s="16"/>
      <c r="Q5" s="16"/>
      <c r="R5" s="16"/>
      <c r="S5" s="16"/>
      <c r="T5" s="16"/>
      <c r="U5" s="16"/>
    </row>
    <row r="6" spans="2:21">
      <c r="B6" s="12"/>
      <c r="C6" s="12"/>
      <c r="D6" s="12"/>
      <c r="E6" s="12"/>
      <c r="F6" s="12"/>
      <c r="G6" s="12"/>
      <c r="H6" s="12"/>
      <c r="I6" s="12"/>
      <c r="J6" s="12"/>
      <c r="K6" s="12"/>
      <c r="L6" s="12"/>
      <c r="M6" s="12"/>
      <c r="N6" s="12"/>
      <c r="O6" s="12"/>
      <c r="P6" s="12"/>
      <c r="Q6" s="12"/>
    </row>
    <row r="7" spans="2:21">
      <c r="B7" s="11"/>
      <c r="C7" s="11"/>
      <c r="D7" s="12"/>
      <c r="E7" s="12"/>
      <c r="F7" s="13"/>
      <c r="G7" s="13"/>
      <c r="H7" s="13"/>
      <c r="I7" s="13"/>
      <c r="J7" s="13"/>
      <c r="L7" s="12"/>
      <c r="M7" s="11"/>
      <c r="N7" s="12"/>
      <c r="O7" s="12"/>
      <c r="P7" s="12"/>
      <c r="Q7" s="12"/>
    </row>
    <row r="8" spans="2:21">
      <c r="B8" s="11"/>
      <c r="C8" s="11"/>
      <c r="D8" s="12"/>
      <c r="E8" s="12"/>
      <c r="F8" s="13"/>
      <c r="G8" s="13"/>
      <c r="H8" s="13"/>
      <c r="I8" s="13"/>
      <c r="J8" s="13"/>
      <c r="L8" s="12"/>
      <c r="M8" s="11"/>
      <c r="N8" s="12"/>
      <c r="O8" s="12"/>
      <c r="P8" s="12"/>
      <c r="Q8" s="12"/>
    </row>
    <row r="9" spans="2:21">
      <c r="B9" s="11"/>
      <c r="C9" s="11"/>
      <c r="D9" s="12"/>
      <c r="E9" s="12"/>
      <c r="F9" s="13"/>
      <c r="G9" s="13"/>
      <c r="H9" s="13"/>
      <c r="I9" s="13"/>
      <c r="J9" s="13"/>
      <c r="L9" s="12"/>
      <c r="M9" s="11"/>
      <c r="N9" s="12"/>
      <c r="O9" s="12"/>
      <c r="P9" s="12"/>
      <c r="Q9" s="12"/>
    </row>
    <row r="10" spans="2:21">
      <c r="B10" s="11"/>
      <c r="C10" s="11"/>
      <c r="D10" s="12"/>
      <c r="F10" s="13"/>
      <c r="G10" s="13"/>
      <c r="H10" s="13"/>
      <c r="I10" s="13"/>
      <c r="J10" s="13"/>
      <c r="L10" s="12"/>
      <c r="M10" s="11"/>
      <c r="N10" s="12"/>
      <c r="O10" s="12"/>
      <c r="P10" s="12"/>
      <c r="Q10" s="12"/>
    </row>
    <row r="11" spans="2:21">
      <c r="B11" s="11"/>
      <c r="C11" s="11"/>
      <c r="L11" s="12"/>
      <c r="M11" s="11"/>
      <c r="N11" s="12"/>
      <c r="O11" s="12"/>
      <c r="P11" s="12"/>
      <c r="Q11" s="12"/>
    </row>
    <row r="12" spans="2:21">
      <c r="B12" s="11"/>
      <c r="C12" s="11"/>
      <c r="D12" s="12"/>
      <c r="E12" s="12"/>
      <c r="F12" s="13"/>
      <c r="G12" s="13"/>
      <c r="H12" s="13"/>
      <c r="I12" s="13"/>
      <c r="J12" s="13"/>
      <c r="L12" s="12"/>
      <c r="M12" s="11"/>
      <c r="N12" s="12"/>
      <c r="O12" s="12"/>
      <c r="P12" s="12"/>
      <c r="Q12" s="12"/>
    </row>
    <row r="13" spans="2:21">
      <c r="B13" s="11"/>
      <c r="C13" s="11"/>
      <c r="E13" s="12"/>
      <c r="F13" s="13"/>
      <c r="G13" s="13"/>
      <c r="H13" s="13"/>
      <c r="I13" s="13"/>
      <c r="J13" s="13"/>
      <c r="L13" s="12"/>
      <c r="M13" s="11"/>
      <c r="N13" s="12"/>
      <c r="O13" s="12"/>
      <c r="P13" s="12"/>
      <c r="Q13" s="12"/>
    </row>
    <row r="14" spans="2:21">
      <c r="B14" s="11"/>
      <c r="C14" s="11"/>
      <c r="D14" s="12"/>
      <c r="E14" s="12"/>
      <c r="F14" s="13"/>
      <c r="G14" s="13"/>
      <c r="H14" s="13"/>
      <c r="I14" s="13"/>
      <c r="J14" s="13"/>
      <c r="L14" s="12"/>
      <c r="M14" s="11"/>
      <c r="N14" s="12"/>
      <c r="O14" s="12"/>
      <c r="P14" s="12"/>
      <c r="Q14" s="12"/>
    </row>
    <row r="15" spans="2:21">
      <c r="B15" s="11"/>
      <c r="C15" s="11"/>
      <c r="E15" s="12"/>
      <c r="F15" s="13"/>
      <c r="G15" s="13"/>
      <c r="H15" s="13"/>
      <c r="I15" s="13"/>
      <c r="J15" s="13"/>
      <c r="L15" s="12"/>
      <c r="M15" s="12"/>
      <c r="N15" s="12"/>
      <c r="O15" s="12"/>
      <c r="P15" s="12"/>
      <c r="Q15" s="12"/>
    </row>
    <row r="16" spans="2:21">
      <c r="B16" s="11"/>
      <c r="C16" s="12"/>
      <c r="D16" s="12"/>
      <c r="E16" s="12"/>
      <c r="F16" s="13"/>
      <c r="G16" s="13"/>
      <c r="H16" s="13"/>
      <c r="I16" s="13"/>
      <c r="J16" s="13"/>
      <c r="L16" s="12"/>
      <c r="M16" s="12"/>
      <c r="N16" s="12"/>
      <c r="O16" s="12"/>
      <c r="P16" s="12"/>
      <c r="Q16" s="12"/>
    </row>
    <row r="17" spans="2:17">
      <c r="B17" s="11"/>
      <c r="C17" s="11"/>
      <c r="D17" s="12"/>
      <c r="F17" s="13"/>
      <c r="G17" s="13"/>
      <c r="H17" s="13"/>
      <c r="I17" s="13"/>
      <c r="J17" s="13"/>
      <c r="L17" s="12"/>
      <c r="M17" s="12"/>
      <c r="N17" s="12"/>
      <c r="O17" s="12"/>
      <c r="P17" s="12"/>
      <c r="Q17" s="12"/>
    </row>
    <row r="18" spans="2:17">
      <c r="B18" s="11"/>
      <c r="C18" s="11"/>
      <c r="D18" s="12"/>
      <c r="F18" s="13"/>
      <c r="G18" s="13"/>
      <c r="H18" s="13"/>
      <c r="I18" s="13"/>
      <c r="J18" s="13"/>
      <c r="L18" s="12"/>
      <c r="M18" s="12"/>
      <c r="N18" s="12"/>
      <c r="O18" s="12"/>
      <c r="P18" s="12"/>
      <c r="Q18" s="12"/>
    </row>
    <row r="19" spans="2:17">
      <c r="B19" s="11"/>
      <c r="C19" s="11"/>
      <c r="D19" s="12"/>
      <c r="F19" s="13"/>
      <c r="G19" s="13"/>
      <c r="H19" s="13"/>
      <c r="I19" s="13"/>
      <c r="J19" s="13"/>
      <c r="L19" s="12"/>
      <c r="M19" s="12"/>
      <c r="N19" s="12"/>
      <c r="O19" s="12"/>
      <c r="P19" s="12"/>
      <c r="Q19" s="12"/>
    </row>
    <row r="20" spans="2:17">
      <c r="B20" s="11"/>
      <c r="C20" s="11"/>
      <c r="D20" s="12"/>
      <c r="F20" s="13"/>
      <c r="G20" s="13"/>
      <c r="H20" s="13"/>
      <c r="I20" s="13"/>
      <c r="J20" s="13"/>
      <c r="L20" s="12"/>
      <c r="M20" s="12"/>
      <c r="N20" s="12"/>
      <c r="O20" s="12"/>
      <c r="P20" s="12"/>
      <c r="Q20" s="12"/>
    </row>
    <row r="21" spans="2:17">
      <c r="B21" s="11"/>
      <c r="C21" s="11"/>
      <c r="D21" s="12"/>
      <c r="F21" s="13"/>
      <c r="G21" s="13"/>
      <c r="H21" s="13"/>
      <c r="I21" s="13"/>
      <c r="J21" s="13"/>
      <c r="L21" s="12"/>
      <c r="M21" s="12"/>
      <c r="N21" s="12"/>
      <c r="O21" s="12"/>
      <c r="P21" s="12"/>
      <c r="Q21" s="12"/>
    </row>
    <row r="22" spans="2:17">
      <c r="B22" s="11"/>
      <c r="C22" s="11"/>
      <c r="D22" s="12"/>
      <c r="F22" s="13"/>
      <c r="G22" s="13"/>
      <c r="H22" s="13"/>
      <c r="I22" s="13"/>
      <c r="J22" s="13"/>
      <c r="L22" s="12"/>
      <c r="M22" s="12"/>
      <c r="N22" s="12"/>
      <c r="O22" s="12"/>
      <c r="P22" s="12"/>
      <c r="Q22" s="12"/>
    </row>
    <row r="23" spans="2:17">
      <c r="B23" s="11"/>
      <c r="C23" s="11"/>
      <c r="D23" s="12"/>
      <c r="E23" s="12"/>
      <c r="F23" s="13"/>
      <c r="G23" s="13"/>
      <c r="H23" s="13"/>
      <c r="I23" s="13"/>
      <c r="J23" s="13"/>
      <c r="L23" s="12"/>
      <c r="M23" s="12"/>
      <c r="N23" s="12"/>
      <c r="O23" s="12"/>
      <c r="P23" s="12"/>
      <c r="Q23" s="12"/>
    </row>
    <row r="24" spans="2:17">
      <c r="B24" s="11"/>
      <c r="C24" s="11"/>
      <c r="D24" s="12"/>
      <c r="F24" s="13"/>
      <c r="G24" s="13"/>
      <c r="H24" s="13"/>
      <c r="I24" s="13"/>
      <c r="J24" s="13"/>
      <c r="L24" s="12"/>
      <c r="M24" s="12"/>
      <c r="N24" s="12"/>
      <c r="O24" s="12"/>
      <c r="P24" s="12"/>
      <c r="Q24" s="12"/>
    </row>
    <row r="25" spans="2:17">
      <c r="B25" s="11"/>
      <c r="C25" s="11"/>
      <c r="D25" s="12"/>
      <c r="F25" s="13"/>
      <c r="G25" s="13"/>
      <c r="H25" s="13"/>
      <c r="I25" s="13"/>
      <c r="J25" s="13"/>
      <c r="L25" s="12"/>
      <c r="M25" s="12"/>
      <c r="N25" s="12"/>
      <c r="O25" s="12"/>
      <c r="P25" s="12"/>
      <c r="Q25" s="12"/>
    </row>
    <row r="26" spans="2:17">
      <c r="B26" s="11"/>
      <c r="C26" s="11"/>
      <c r="D26" s="12"/>
      <c r="F26" s="13"/>
      <c r="G26" s="13"/>
      <c r="H26" s="13"/>
      <c r="I26" s="13"/>
      <c r="J26" s="13"/>
      <c r="L26" s="12"/>
      <c r="M26" s="12"/>
      <c r="P26" s="12"/>
      <c r="Q26" s="12"/>
    </row>
    <row r="27" spans="2:17">
      <c r="B27" s="11"/>
      <c r="C27" s="11"/>
      <c r="D27" s="12"/>
      <c r="F27" s="13"/>
      <c r="G27" s="13"/>
      <c r="H27" s="13"/>
      <c r="I27" s="13"/>
      <c r="J27" s="13"/>
      <c r="L27" s="12"/>
      <c r="M27" s="12"/>
      <c r="P27" s="12"/>
      <c r="Q27" s="12"/>
    </row>
    <row r="28" spans="2:17">
      <c r="B28" s="11"/>
      <c r="C28" s="11"/>
      <c r="D28" s="12"/>
      <c r="F28" s="13"/>
      <c r="G28" s="13"/>
      <c r="H28" s="13"/>
      <c r="I28" s="13"/>
      <c r="J28" s="13"/>
      <c r="L28" s="12"/>
      <c r="M28" s="12"/>
      <c r="P28" s="12"/>
      <c r="Q28" s="12"/>
    </row>
    <row r="29" spans="2:17">
      <c r="B29" s="11"/>
      <c r="C29" s="11"/>
      <c r="D29" s="12"/>
      <c r="F29" s="13"/>
      <c r="G29" s="13"/>
      <c r="H29" s="13"/>
      <c r="I29" s="13"/>
      <c r="J29" s="13"/>
      <c r="L29" s="12"/>
      <c r="M29" s="12"/>
      <c r="P29" s="12"/>
      <c r="Q29" s="12"/>
    </row>
    <row r="30" spans="2:17">
      <c r="B30" s="11"/>
      <c r="C30" s="11"/>
      <c r="D30" s="12"/>
      <c r="E30" s="12"/>
      <c r="F30" s="13"/>
      <c r="G30" s="13"/>
      <c r="H30" s="13"/>
      <c r="I30" s="13"/>
      <c r="J30" s="13"/>
      <c r="L30" s="12"/>
      <c r="M30" s="12"/>
      <c r="P30" s="12"/>
      <c r="Q30" s="12"/>
    </row>
    <row r="31" spans="2:17">
      <c r="B31" s="11"/>
      <c r="C31" s="11"/>
      <c r="D31" s="12"/>
      <c r="E31" s="12"/>
      <c r="F31" s="13"/>
      <c r="G31" s="13"/>
      <c r="H31" s="13"/>
      <c r="I31" s="13"/>
      <c r="J31" s="13"/>
      <c r="L31" s="12"/>
      <c r="M31" s="12"/>
      <c r="P31" s="12"/>
      <c r="Q31" s="12"/>
    </row>
    <row r="32" spans="2:17">
      <c r="B32" s="11"/>
      <c r="C32" s="11"/>
      <c r="D32" s="12"/>
      <c r="E32" s="12"/>
      <c r="F32" s="13"/>
      <c r="G32" s="13"/>
      <c r="H32" s="13"/>
      <c r="I32" s="13"/>
      <c r="J32" s="13"/>
      <c r="L32" s="12"/>
      <c r="M32" s="12"/>
      <c r="N32" s="12"/>
      <c r="O32" s="12"/>
      <c r="P32" s="12"/>
      <c r="Q32" s="12"/>
    </row>
    <row r="33" spans="2:17">
      <c r="B33" s="11"/>
      <c r="C33" s="11"/>
      <c r="D33" s="12"/>
      <c r="F33" s="13"/>
      <c r="G33" s="13"/>
      <c r="H33" s="13"/>
      <c r="I33" s="13"/>
      <c r="J33" s="13"/>
      <c r="L33" s="12"/>
      <c r="M33" s="12"/>
      <c r="N33" s="12"/>
      <c r="O33" s="12"/>
      <c r="P33" s="12"/>
      <c r="Q33" s="12"/>
    </row>
    <row r="34" spans="2:17">
      <c r="B34" s="11"/>
      <c r="C34" s="11"/>
      <c r="D34" s="12"/>
      <c r="F34" s="13"/>
      <c r="G34" s="13"/>
      <c r="H34" s="13"/>
      <c r="I34" s="13"/>
      <c r="J34" s="13"/>
      <c r="L34" s="12"/>
      <c r="M34" s="12"/>
      <c r="N34" s="12"/>
      <c r="O34" s="12"/>
      <c r="P34" s="12"/>
      <c r="Q34" s="12"/>
    </row>
    <row r="35" spans="2:17">
      <c r="B35" s="11"/>
      <c r="C35" s="11"/>
      <c r="D35" s="12"/>
      <c r="F35" s="13"/>
      <c r="G35" s="13"/>
      <c r="H35" s="13"/>
      <c r="I35" s="13"/>
      <c r="J35" s="13"/>
      <c r="L35" s="12"/>
      <c r="M35" s="12"/>
      <c r="N35" s="12"/>
      <c r="O35" s="12"/>
      <c r="P35" s="12"/>
      <c r="Q35" s="12"/>
    </row>
    <row r="36" spans="2:17">
      <c r="B36" s="11"/>
      <c r="C36" s="11"/>
      <c r="D36" s="12"/>
      <c r="F36" s="13"/>
      <c r="G36" s="13"/>
      <c r="H36" s="13"/>
      <c r="I36" s="13"/>
      <c r="J36" s="13"/>
      <c r="L36" s="12"/>
      <c r="M36" s="12"/>
      <c r="N36" s="12"/>
      <c r="O36" s="12"/>
      <c r="P36" s="12"/>
      <c r="Q36" s="12"/>
    </row>
    <row r="37" spans="2:17">
      <c r="B37" s="11"/>
      <c r="C37" s="11"/>
      <c r="D37" s="12"/>
      <c r="F37" s="13"/>
      <c r="G37" s="13"/>
      <c r="H37" s="13"/>
      <c r="I37" s="13"/>
      <c r="J37" s="13"/>
      <c r="L37" s="12"/>
      <c r="M37" s="12"/>
      <c r="N37" s="12"/>
      <c r="O37" s="12"/>
      <c r="P37" s="12"/>
      <c r="Q37" s="12"/>
    </row>
    <row r="38" spans="2:17">
      <c r="B38" s="11"/>
      <c r="C38" s="11"/>
      <c r="D38" s="12"/>
      <c r="F38" s="13"/>
      <c r="G38" s="13"/>
      <c r="H38" s="13"/>
      <c r="I38" s="13"/>
      <c r="J38" s="13"/>
      <c r="L38" s="12"/>
      <c r="M38" s="12"/>
      <c r="N38" s="12"/>
      <c r="O38" s="12"/>
      <c r="P38" s="12"/>
      <c r="Q38" s="12"/>
    </row>
    <row r="39" spans="2:17">
      <c r="B39" s="11"/>
      <c r="C39" s="11"/>
      <c r="D39" s="12"/>
      <c r="F39" s="13"/>
      <c r="G39" s="13"/>
      <c r="H39" s="13"/>
      <c r="I39" s="13"/>
      <c r="J39" s="13"/>
      <c r="L39" s="12"/>
      <c r="M39" s="12"/>
      <c r="N39" s="12"/>
      <c r="O39" s="12"/>
      <c r="P39" s="12"/>
      <c r="Q39" s="12"/>
    </row>
    <row r="40" spans="2:17">
      <c r="B40" s="11"/>
      <c r="C40" s="11"/>
      <c r="D40" s="12"/>
      <c r="F40" s="13"/>
      <c r="G40" s="13"/>
      <c r="H40" s="13"/>
      <c r="I40" s="13"/>
      <c r="J40" s="13"/>
      <c r="L40" s="12"/>
      <c r="M40" s="12"/>
      <c r="N40" s="12"/>
      <c r="O40" s="12"/>
      <c r="P40" s="12"/>
      <c r="Q40" s="12"/>
    </row>
    <row r="41" spans="2:17">
      <c r="B41" s="11"/>
      <c r="C41" s="11"/>
      <c r="D41" s="12"/>
      <c r="F41" s="13"/>
      <c r="G41" s="13"/>
      <c r="H41" s="13"/>
      <c r="I41" s="13"/>
      <c r="J41" s="13"/>
      <c r="L41" s="12"/>
      <c r="M41" s="12"/>
      <c r="N41" s="12"/>
      <c r="O41" s="12"/>
      <c r="P41" s="12"/>
      <c r="Q41" s="12"/>
    </row>
    <row r="42" spans="2:17">
      <c r="B42" s="19"/>
      <c r="C42" s="19"/>
      <c r="D42" s="20"/>
      <c r="E42" s="21"/>
      <c r="F42" s="22"/>
      <c r="G42" s="22"/>
      <c r="H42" s="22"/>
      <c r="I42" s="22"/>
      <c r="J42" s="22"/>
      <c r="L42" s="12"/>
      <c r="M42" s="12"/>
      <c r="N42" s="12"/>
      <c r="O42" s="12"/>
      <c r="P42" s="12"/>
      <c r="Q42" s="12"/>
    </row>
    <row r="43" spans="2:17">
      <c r="B43" s="20"/>
      <c r="C43" s="20"/>
      <c r="D43" s="20"/>
      <c r="E43" s="21"/>
      <c r="F43" s="22"/>
      <c r="G43" s="22"/>
      <c r="H43" s="22"/>
      <c r="I43" s="22"/>
      <c r="J43" s="22"/>
      <c r="L43" s="12"/>
      <c r="M43" s="12"/>
      <c r="N43" s="12"/>
      <c r="O43" s="12"/>
      <c r="P43" s="12"/>
      <c r="Q43" s="12"/>
    </row>
    <row r="44" spans="2:17">
      <c r="B44" s="20"/>
      <c r="C44" s="20"/>
      <c r="D44" s="20"/>
      <c r="E44" s="21"/>
      <c r="F44" s="22"/>
      <c r="G44" s="22"/>
      <c r="H44" s="22"/>
      <c r="I44" s="22"/>
      <c r="J44" s="22"/>
      <c r="L44" s="12"/>
      <c r="M44" s="12"/>
      <c r="N44" s="12"/>
      <c r="O44" s="12"/>
      <c r="P44" s="12"/>
      <c r="Q44" s="12"/>
    </row>
    <row r="45" spans="2:17">
      <c r="B45" s="20"/>
      <c r="C45" s="20"/>
      <c r="D45" s="20"/>
      <c r="E45" s="21"/>
      <c r="F45" s="22"/>
      <c r="G45" s="22"/>
      <c r="H45" s="22"/>
      <c r="I45" s="22"/>
      <c r="J45" s="22"/>
      <c r="L45" s="12"/>
      <c r="M45" s="12"/>
      <c r="N45" s="12"/>
      <c r="O45" s="12"/>
      <c r="P45" s="12"/>
      <c r="Q45" s="12"/>
    </row>
    <row r="46" spans="2:17">
      <c r="B46" s="20"/>
      <c r="C46" s="20"/>
      <c r="D46" s="20"/>
      <c r="E46" s="21"/>
      <c r="F46" s="22"/>
      <c r="G46" s="22"/>
      <c r="H46" s="22"/>
      <c r="I46" s="22"/>
      <c r="J46" s="22"/>
      <c r="L46" s="12"/>
      <c r="M46" s="12"/>
      <c r="N46" s="12"/>
      <c r="O46" s="12"/>
      <c r="P46" s="12"/>
      <c r="Q46" s="12"/>
    </row>
    <row r="47" spans="2:17">
      <c r="B47" s="20"/>
      <c r="C47" s="20"/>
      <c r="D47" s="20"/>
      <c r="E47" s="21"/>
      <c r="F47" s="22"/>
      <c r="G47" s="22"/>
      <c r="H47" s="22"/>
      <c r="I47" s="22"/>
      <c r="J47" s="22"/>
      <c r="L47" s="12"/>
      <c r="M47" s="12"/>
      <c r="N47" s="12"/>
      <c r="O47" s="12"/>
      <c r="P47" s="12"/>
      <c r="Q47" s="12"/>
    </row>
    <row r="48" spans="2:17">
      <c r="B48" s="20"/>
      <c r="C48" s="20"/>
      <c r="D48" s="20"/>
      <c r="E48" s="21"/>
      <c r="F48" s="22"/>
      <c r="G48" s="22"/>
      <c r="H48" s="22"/>
      <c r="I48" s="22"/>
      <c r="J48" s="22"/>
      <c r="L48" s="12"/>
      <c r="M48" s="12"/>
      <c r="N48" s="12"/>
      <c r="O48" s="12"/>
      <c r="P48" s="12"/>
      <c r="Q48" s="12"/>
    </row>
    <row r="49" spans="2:17">
      <c r="B49" s="19"/>
      <c r="C49" s="19"/>
      <c r="D49" s="21"/>
      <c r="E49" s="21"/>
      <c r="F49" s="22"/>
      <c r="G49" s="22"/>
      <c r="H49" s="22"/>
      <c r="I49" s="22"/>
      <c r="J49" s="22"/>
      <c r="L49" s="12"/>
      <c r="M49" s="12"/>
      <c r="N49" s="12"/>
      <c r="O49" s="12"/>
      <c r="P49" s="12"/>
      <c r="Q49" s="12"/>
    </row>
    <row r="50" spans="2:17">
      <c r="B50" s="19"/>
      <c r="C50" s="19"/>
      <c r="D50" s="21"/>
      <c r="E50" s="20"/>
      <c r="F50" s="20"/>
      <c r="G50" s="20"/>
      <c r="H50" s="20"/>
      <c r="I50" s="20"/>
      <c r="J50" s="20"/>
      <c r="L50" s="12"/>
      <c r="M50" s="12"/>
      <c r="N50" s="12"/>
      <c r="O50" s="12"/>
      <c r="P50" s="12"/>
      <c r="Q50" s="12"/>
    </row>
    <row r="51" spans="2:17">
      <c r="B51" s="19"/>
      <c r="C51" s="19"/>
      <c r="D51" s="20"/>
      <c r="E51" s="20"/>
      <c r="F51" s="20"/>
      <c r="G51" s="20"/>
      <c r="H51" s="20"/>
      <c r="I51" s="20"/>
      <c r="J51" s="20"/>
      <c r="L51" s="12"/>
      <c r="M51" s="12"/>
      <c r="N51" s="12"/>
      <c r="O51" s="12"/>
      <c r="P51" s="12"/>
      <c r="Q51" s="12"/>
    </row>
    <row r="52" spans="2:17">
      <c r="M52" s="17"/>
    </row>
  </sheetData>
  <sheetProtection algorithmName="SHA-512" hashValue="0jm0wpQKl/k9a3RuGx+giCOAb4uYTJjKYr4iFfSwGZiOjzYxkm+q2oZs1qhYP2Ou/oUl312P6F2BNw8ax8AJVQ==" saltValue="iBpnFoq6dC275fvpEmyvnQ==" spinCount="100000" sheet="1" objects="1" scenarios="1" formatColumns="0" formatRows="0" selectLockedCells="1" selectUnlockedCells="1"/>
  <mergeCells count="1">
    <mergeCell ref="F5:J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53C0-D4D7-4851-AE6F-492E0B85AE8A}">
  <dimension ref="A1:BB84"/>
  <sheetViews>
    <sheetView showGridLines="0" view="pageLayout" zoomScale="60" zoomScaleNormal="60" zoomScalePageLayoutView="60" workbookViewId="0"/>
  </sheetViews>
  <sheetFormatPr defaultColWidth="8.75" defaultRowHeight="14.25"/>
  <cols>
    <col min="1" max="1" width="7.25" style="14" customWidth="1"/>
    <col min="2" max="2" width="17.25" style="14" bestFit="1" customWidth="1"/>
    <col min="3" max="3" width="19.5" style="14" bestFit="1" customWidth="1"/>
    <col min="4" max="4" width="25.25" style="14" bestFit="1" customWidth="1"/>
    <col min="5" max="12" width="8.75" style="14"/>
    <col min="13" max="13" width="16.25" style="14" bestFit="1" customWidth="1"/>
    <col min="14" max="14" width="16" style="14" bestFit="1" customWidth="1"/>
    <col min="15" max="16384" width="8.75" style="14"/>
  </cols>
  <sheetData>
    <row r="1" spans="2:54" ht="9" customHeight="1">
      <c r="G1" s="12"/>
      <c r="H1" s="12"/>
      <c r="I1" s="12"/>
      <c r="J1" s="12"/>
      <c r="K1" s="12"/>
      <c r="L1" s="12"/>
      <c r="M1" s="12"/>
      <c r="N1" s="20"/>
      <c r="O1" s="20"/>
      <c r="P1" s="20"/>
      <c r="Q1" s="20"/>
      <c r="R1" s="20"/>
      <c r="S1" s="20"/>
      <c r="T1" s="20"/>
      <c r="U1" s="20"/>
      <c r="V1" s="20"/>
      <c r="W1" s="20"/>
      <c r="X1" s="20"/>
      <c r="Y1" s="20"/>
      <c r="Z1" s="21"/>
      <c r="AA1" s="21"/>
      <c r="AB1" s="21"/>
    </row>
    <row r="2" spans="2:54">
      <c r="G2" s="12"/>
      <c r="H2" s="12"/>
      <c r="I2" s="12"/>
      <c r="J2" s="12"/>
      <c r="K2" s="12"/>
      <c r="L2" s="12"/>
      <c r="M2" s="12"/>
      <c r="N2" s="20"/>
      <c r="O2" s="20"/>
      <c r="P2" s="20"/>
      <c r="Q2" s="20"/>
      <c r="R2" s="20"/>
      <c r="S2" s="20"/>
      <c r="T2" s="20"/>
      <c r="U2" s="20"/>
      <c r="V2" s="20"/>
      <c r="W2" s="20"/>
      <c r="X2" s="20"/>
      <c r="Y2" s="20"/>
      <c r="Z2" s="21"/>
      <c r="AA2" s="21"/>
      <c r="AB2" s="21"/>
    </row>
    <row r="3" spans="2:54">
      <c r="G3" s="12"/>
      <c r="H3" s="12"/>
      <c r="I3" s="12"/>
      <c r="J3" s="12"/>
      <c r="K3" s="12"/>
      <c r="L3" s="12"/>
      <c r="M3" s="12"/>
      <c r="N3" s="20"/>
      <c r="O3" s="20"/>
      <c r="P3" s="20"/>
      <c r="Q3" s="20"/>
      <c r="R3" s="20"/>
      <c r="S3" s="20"/>
      <c r="T3" s="20"/>
      <c r="U3" s="20"/>
      <c r="V3" s="20"/>
      <c r="W3" s="20"/>
      <c r="X3" s="20"/>
      <c r="Y3" s="20"/>
      <c r="Z3" s="21"/>
      <c r="AA3" s="21"/>
      <c r="AB3" s="21"/>
    </row>
    <row r="4" spans="2:54" ht="15" customHeight="1">
      <c r="B4" s="15"/>
      <c r="C4" s="15"/>
      <c r="D4" s="12"/>
      <c r="E4" s="12"/>
      <c r="F4" s="12"/>
      <c r="G4" s="16"/>
      <c r="H4" s="16"/>
      <c r="I4" s="16"/>
      <c r="J4" s="16"/>
      <c r="K4" s="16"/>
      <c r="L4" s="16"/>
      <c r="M4" s="16"/>
      <c r="N4" s="23"/>
      <c r="O4" s="23"/>
      <c r="P4" s="23"/>
      <c r="Q4" s="23"/>
      <c r="R4" s="23"/>
      <c r="S4" s="23"/>
      <c r="T4" s="23"/>
      <c r="U4" s="23"/>
      <c r="V4" s="23"/>
      <c r="W4" s="23"/>
      <c r="X4" s="23"/>
      <c r="Y4" s="23"/>
      <c r="Z4" s="23"/>
      <c r="AA4" s="23"/>
      <c r="AB4" s="23"/>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row>
    <row r="5" spans="2:54" ht="15" customHeight="1">
      <c r="L5" s="16"/>
      <c r="M5" s="16"/>
      <c r="N5" s="23"/>
      <c r="O5" s="23"/>
      <c r="P5" s="23"/>
      <c r="Q5" s="23"/>
      <c r="R5" s="23"/>
      <c r="S5" s="21"/>
      <c r="T5" s="21"/>
      <c r="U5" s="21"/>
      <c r="V5" s="21"/>
      <c r="W5" s="21"/>
      <c r="X5" s="21"/>
      <c r="Y5" s="21"/>
      <c r="Z5" s="23"/>
      <c r="AA5" s="23"/>
      <c r="AB5" s="23"/>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row>
    <row r="6" spans="2:54" ht="15" customHeight="1">
      <c r="L6" s="16"/>
      <c r="M6" s="16"/>
      <c r="N6" s="23"/>
      <c r="O6" s="23"/>
      <c r="P6" s="23"/>
      <c r="Q6" s="23"/>
      <c r="R6" s="23"/>
      <c r="S6" s="21"/>
      <c r="T6" s="21"/>
      <c r="U6" s="21"/>
      <c r="V6" s="21"/>
      <c r="W6" s="21"/>
      <c r="X6" s="21"/>
      <c r="Y6" s="21"/>
      <c r="Z6" s="23"/>
      <c r="AA6" s="23"/>
      <c r="AB6" s="23"/>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2:54" ht="15" customHeight="1">
      <c r="L7" s="16"/>
      <c r="M7" s="16"/>
      <c r="N7" s="23"/>
      <c r="O7" s="23"/>
      <c r="P7" s="23"/>
      <c r="Q7" s="23"/>
      <c r="R7" s="23"/>
      <c r="S7" s="21"/>
      <c r="T7" s="21"/>
      <c r="U7" s="21"/>
      <c r="V7" s="21"/>
      <c r="W7" s="21"/>
      <c r="X7" s="21"/>
      <c r="Y7" s="21"/>
      <c r="Z7" s="23"/>
      <c r="AA7" s="23"/>
      <c r="AB7" s="23"/>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row>
    <row r="8" spans="2:54">
      <c r="L8" s="12"/>
      <c r="M8" s="12"/>
      <c r="N8" s="20"/>
      <c r="O8" s="20"/>
      <c r="P8" s="20"/>
      <c r="Q8" s="20"/>
      <c r="R8" s="20"/>
      <c r="S8" s="21"/>
      <c r="T8" s="21"/>
      <c r="U8" s="21"/>
      <c r="V8" s="21"/>
      <c r="W8" s="21"/>
      <c r="X8" s="21"/>
      <c r="Y8" s="21"/>
      <c r="Z8" s="20"/>
      <c r="AA8" s="20"/>
      <c r="AB8" s="20"/>
      <c r="AC8" s="12"/>
      <c r="AD8" s="12"/>
    </row>
    <row r="9" spans="2:54">
      <c r="L9" s="12"/>
      <c r="M9" s="11"/>
      <c r="N9" s="20"/>
      <c r="O9" s="20"/>
      <c r="P9" s="20"/>
      <c r="Q9" s="20"/>
      <c r="R9" s="20"/>
      <c r="S9" s="21"/>
      <c r="T9" s="21"/>
      <c r="U9" s="21"/>
      <c r="V9" s="21"/>
      <c r="W9" s="21"/>
      <c r="X9" s="21"/>
      <c r="Y9" s="21"/>
      <c r="Z9" s="20"/>
      <c r="AA9" s="20"/>
      <c r="AB9" s="20"/>
      <c r="AC9" s="12"/>
      <c r="AD9" s="12"/>
    </row>
    <row r="10" spans="2:54">
      <c r="L10" s="12"/>
      <c r="M10" s="11"/>
      <c r="N10" s="20"/>
      <c r="O10" s="20"/>
      <c r="P10" s="20"/>
      <c r="Q10" s="20"/>
      <c r="R10" s="20"/>
      <c r="S10" s="21"/>
      <c r="T10" s="21"/>
      <c r="U10" s="21"/>
      <c r="V10" s="21"/>
      <c r="W10" s="21"/>
      <c r="X10" s="21"/>
      <c r="Y10" s="21"/>
      <c r="Z10" s="20"/>
      <c r="AA10" s="20"/>
      <c r="AB10" s="20"/>
      <c r="AC10" s="12"/>
      <c r="AD10" s="12"/>
    </row>
    <row r="11" spans="2:54">
      <c r="L11" s="12"/>
      <c r="M11" s="11"/>
      <c r="N11" s="20"/>
      <c r="O11" s="20"/>
      <c r="P11" s="20"/>
      <c r="Q11" s="20"/>
      <c r="R11" s="20"/>
      <c r="S11" s="21"/>
      <c r="T11" s="21"/>
      <c r="U11" s="21"/>
      <c r="V11" s="21"/>
      <c r="W11" s="21"/>
      <c r="X11" s="21"/>
      <c r="Y11" s="21"/>
      <c r="Z11" s="20"/>
      <c r="AA11" s="20"/>
      <c r="AB11" s="20"/>
      <c r="AC11" s="12"/>
      <c r="AD11" s="12"/>
    </row>
    <row r="12" spans="2:54">
      <c r="L12" s="12"/>
      <c r="M12" s="11"/>
      <c r="N12" s="20"/>
      <c r="O12" s="20"/>
      <c r="P12" s="20"/>
      <c r="Q12" s="20"/>
      <c r="R12" s="20"/>
      <c r="S12" s="21"/>
      <c r="T12" s="21"/>
      <c r="U12" s="21"/>
      <c r="V12" s="21"/>
      <c r="W12" s="21"/>
      <c r="X12" s="21"/>
      <c r="Y12" s="21"/>
      <c r="Z12" s="20"/>
      <c r="AA12" s="20"/>
      <c r="AB12" s="20"/>
      <c r="AC12" s="12"/>
      <c r="AD12" s="12"/>
    </row>
    <row r="13" spans="2:54">
      <c r="L13" s="12"/>
      <c r="M13" s="11"/>
      <c r="N13" s="20"/>
      <c r="O13" s="20"/>
      <c r="P13" s="20"/>
      <c r="Q13" s="20"/>
      <c r="R13" s="20"/>
      <c r="S13" s="21"/>
      <c r="T13" s="21"/>
      <c r="U13" s="21"/>
      <c r="V13" s="21"/>
      <c r="W13" s="21"/>
      <c r="X13" s="21"/>
      <c r="Y13" s="21"/>
      <c r="Z13" s="20"/>
      <c r="AA13" s="20"/>
      <c r="AB13" s="20"/>
      <c r="AC13" s="12"/>
      <c r="AD13" s="12"/>
    </row>
    <row r="14" spans="2:54">
      <c r="L14" s="12"/>
      <c r="M14" s="11"/>
      <c r="N14" s="20"/>
      <c r="O14" s="20"/>
      <c r="P14" s="20"/>
      <c r="Q14" s="20"/>
      <c r="R14" s="20"/>
      <c r="S14" s="21"/>
      <c r="T14" s="21"/>
      <c r="U14" s="21"/>
      <c r="V14" s="21"/>
      <c r="W14" s="21"/>
      <c r="X14" s="21"/>
      <c r="Y14" s="21"/>
      <c r="Z14" s="20"/>
      <c r="AA14" s="20"/>
      <c r="AB14" s="20"/>
      <c r="AC14" s="12"/>
      <c r="AD14" s="12"/>
    </row>
    <row r="15" spans="2:54">
      <c r="L15" s="12"/>
      <c r="M15" s="11"/>
      <c r="N15" s="20"/>
      <c r="O15" s="20"/>
      <c r="P15" s="20"/>
      <c r="Q15" s="20"/>
      <c r="R15" s="20"/>
      <c r="S15" s="21"/>
      <c r="T15" s="21"/>
      <c r="U15" s="21"/>
      <c r="V15" s="21"/>
      <c r="W15" s="21"/>
      <c r="X15" s="21"/>
      <c r="Y15" s="21"/>
      <c r="Z15" s="20"/>
      <c r="AA15" s="20"/>
      <c r="AB15" s="20"/>
      <c r="AC15" s="12"/>
      <c r="AD15" s="12"/>
    </row>
    <row r="16" spans="2:54">
      <c r="L16" s="12"/>
      <c r="M16" s="11"/>
      <c r="N16" s="20"/>
      <c r="O16" s="20"/>
      <c r="P16" s="20"/>
      <c r="Q16" s="20"/>
      <c r="R16" s="20"/>
      <c r="S16" s="21"/>
      <c r="T16" s="21"/>
      <c r="U16" s="21"/>
      <c r="V16" s="21"/>
      <c r="W16" s="21"/>
      <c r="X16" s="21"/>
      <c r="Y16" s="21"/>
      <c r="Z16" s="20"/>
      <c r="AA16" s="20"/>
      <c r="AB16" s="20"/>
      <c r="AC16" s="12"/>
      <c r="AD16" s="12"/>
    </row>
    <row r="17" spans="5:30">
      <c r="L17" s="12"/>
      <c r="M17" s="12"/>
      <c r="N17" s="20"/>
      <c r="O17" s="20"/>
      <c r="P17" s="20"/>
      <c r="Q17" s="20"/>
      <c r="R17" s="20"/>
      <c r="S17" s="21"/>
      <c r="T17" s="21"/>
      <c r="U17" s="21"/>
      <c r="V17" s="21"/>
      <c r="W17" s="21"/>
      <c r="X17" s="21"/>
      <c r="Y17" s="21"/>
      <c r="Z17" s="20"/>
      <c r="AA17" s="20"/>
      <c r="AB17" s="20"/>
      <c r="AC17" s="12"/>
      <c r="AD17" s="12"/>
    </row>
    <row r="18" spans="5:30">
      <c r="L18" s="12"/>
      <c r="M18" s="12"/>
      <c r="N18" s="20"/>
      <c r="O18" s="20"/>
      <c r="P18" s="20"/>
      <c r="Q18" s="20"/>
      <c r="R18" s="20"/>
      <c r="S18" s="21"/>
      <c r="T18" s="21"/>
      <c r="U18" s="21"/>
      <c r="V18" s="21"/>
      <c r="W18" s="21"/>
      <c r="X18" s="21"/>
      <c r="Y18" s="21"/>
      <c r="Z18" s="20"/>
      <c r="AA18" s="20"/>
      <c r="AB18" s="20"/>
      <c r="AC18" s="12"/>
      <c r="AD18" s="12"/>
    </row>
    <row r="19" spans="5:30">
      <c r="L19" s="12"/>
      <c r="M19" s="12"/>
      <c r="N19" s="20"/>
      <c r="O19" s="20"/>
      <c r="P19" s="20"/>
      <c r="Q19" s="20"/>
      <c r="R19" s="20"/>
      <c r="S19" s="21"/>
      <c r="T19" s="21"/>
      <c r="U19" s="21"/>
      <c r="V19" s="21"/>
      <c r="W19" s="21"/>
      <c r="X19" s="21"/>
      <c r="Y19" s="21"/>
      <c r="Z19" s="20"/>
      <c r="AA19" s="20"/>
      <c r="AB19" s="20"/>
      <c r="AC19" s="12"/>
      <c r="AD19" s="12"/>
    </row>
    <row r="20" spans="5:30">
      <c r="L20" s="12"/>
      <c r="M20" s="12"/>
      <c r="N20" s="20"/>
      <c r="O20" s="20"/>
      <c r="P20" s="20"/>
      <c r="Q20" s="20"/>
      <c r="R20" s="20"/>
      <c r="S20" s="21"/>
      <c r="T20" s="21"/>
      <c r="U20" s="21"/>
      <c r="V20" s="21"/>
      <c r="W20" s="21"/>
      <c r="X20" s="21"/>
      <c r="Y20" s="21"/>
      <c r="Z20" s="20"/>
      <c r="AA20" s="20"/>
      <c r="AB20" s="20"/>
      <c r="AC20" s="12"/>
      <c r="AD20" s="12"/>
    </row>
    <row r="21" spans="5:30">
      <c r="L21" s="12"/>
      <c r="M21" s="12"/>
      <c r="N21" s="20"/>
      <c r="O21" s="20"/>
      <c r="P21" s="20"/>
      <c r="Q21" s="20"/>
      <c r="R21" s="20"/>
      <c r="S21" s="21"/>
      <c r="T21" s="21"/>
      <c r="U21" s="21"/>
      <c r="V21" s="21"/>
      <c r="W21" s="21"/>
      <c r="X21" s="21"/>
      <c r="Y21" s="21"/>
      <c r="Z21" s="20"/>
      <c r="AA21" s="20"/>
      <c r="AB21" s="20"/>
      <c r="AC21" s="12"/>
      <c r="AD21" s="12"/>
    </row>
    <row r="22" spans="5:30">
      <c r="L22" s="12"/>
      <c r="M22" s="12"/>
      <c r="N22" s="20"/>
      <c r="O22" s="20"/>
      <c r="P22" s="20"/>
      <c r="Q22" s="20"/>
      <c r="R22" s="20"/>
      <c r="S22" s="21"/>
      <c r="T22" s="21"/>
      <c r="U22" s="21"/>
      <c r="V22" s="21"/>
      <c r="W22" s="21"/>
      <c r="X22" s="21"/>
      <c r="Y22" s="21"/>
      <c r="Z22" s="20"/>
      <c r="AA22" s="20"/>
      <c r="AB22" s="20"/>
      <c r="AC22" s="12"/>
      <c r="AD22" s="12"/>
    </row>
    <row r="23" spans="5:30">
      <c r="L23" s="12"/>
      <c r="M23" s="12"/>
      <c r="N23" s="20"/>
      <c r="O23" s="20"/>
      <c r="P23" s="20"/>
      <c r="Q23" s="20"/>
      <c r="R23" s="20"/>
      <c r="S23" s="21"/>
      <c r="T23" s="21"/>
      <c r="U23" s="21"/>
      <c r="V23" s="21"/>
      <c r="W23" s="21"/>
      <c r="X23" s="21"/>
      <c r="Y23" s="21"/>
      <c r="Z23" s="20"/>
      <c r="AA23" s="20"/>
      <c r="AB23" s="20"/>
      <c r="AC23" s="12"/>
      <c r="AD23" s="12"/>
    </row>
    <row r="24" spans="5:30">
      <c r="F24" s="13"/>
      <c r="G24" s="13"/>
      <c r="H24" s="13"/>
      <c r="I24" s="13"/>
      <c r="J24" s="13"/>
      <c r="L24" s="12"/>
      <c r="M24" s="12"/>
      <c r="N24" s="20"/>
      <c r="O24" s="20"/>
      <c r="P24" s="20"/>
      <c r="Q24" s="20"/>
      <c r="R24" s="20"/>
      <c r="S24" s="21"/>
      <c r="T24" s="21"/>
      <c r="U24" s="21"/>
      <c r="V24" s="21"/>
      <c r="W24" s="21"/>
      <c r="X24" s="21"/>
      <c r="Y24" s="21"/>
      <c r="Z24" s="20"/>
      <c r="AA24" s="20"/>
      <c r="AB24" s="20"/>
      <c r="AC24" s="12"/>
      <c r="AD24" s="12"/>
    </row>
    <row r="25" spans="5:30">
      <c r="E25" s="12"/>
      <c r="F25" s="13"/>
      <c r="G25" s="13"/>
      <c r="H25" s="13"/>
      <c r="I25" s="13"/>
      <c r="J25" s="13"/>
      <c r="L25" s="12"/>
      <c r="M25" s="12"/>
      <c r="N25" s="20"/>
      <c r="O25" s="20"/>
      <c r="P25" s="20"/>
      <c r="Q25" s="20"/>
      <c r="R25" s="20"/>
      <c r="S25" s="21"/>
      <c r="T25" s="21"/>
      <c r="U25" s="21"/>
      <c r="V25" s="21"/>
      <c r="W25" s="21"/>
      <c r="X25" s="21"/>
      <c r="Y25" s="21"/>
      <c r="Z25" s="20"/>
      <c r="AA25" s="20"/>
      <c r="AB25" s="20"/>
      <c r="AC25" s="12"/>
      <c r="AD25" s="12"/>
    </row>
    <row r="26" spans="5:30">
      <c r="F26" s="13"/>
      <c r="G26" s="13"/>
      <c r="H26" s="13"/>
      <c r="I26" s="13"/>
      <c r="J26" s="13"/>
      <c r="L26" s="12"/>
      <c r="M26" s="12"/>
      <c r="N26" s="20"/>
      <c r="O26" s="20"/>
      <c r="P26" s="20"/>
      <c r="Q26" s="20"/>
      <c r="R26" s="20"/>
      <c r="S26" s="21"/>
      <c r="T26" s="21"/>
      <c r="U26" s="21"/>
      <c r="V26" s="21"/>
      <c r="W26" s="21"/>
      <c r="X26" s="21"/>
      <c r="Y26" s="21"/>
      <c r="Z26" s="20"/>
      <c r="AA26" s="20"/>
      <c r="AB26" s="20"/>
      <c r="AC26" s="12"/>
      <c r="AD26" s="12"/>
    </row>
    <row r="27" spans="5:30">
      <c r="F27" s="13"/>
      <c r="G27" s="13"/>
      <c r="H27" s="13"/>
      <c r="I27" s="13"/>
      <c r="J27" s="13"/>
      <c r="L27" s="12"/>
      <c r="M27" s="12"/>
      <c r="N27" s="20"/>
      <c r="O27" s="20"/>
      <c r="P27" s="20"/>
      <c r="Q27" s="20"/>
      <c r="R27" s="20"/>
      <c r="S27" s="21"/>
      <c r="T27" s="21"/>
      <c r="U27" s="21"/>
      <c r="V27" s="21"/>
      <c r="W27" s="21"/>
      <c r="X27" s="21"/>
      <c r="Y27" s="21"/>
      <c r="Z27" s="20"/>
      <c r="AA27" s="20"/>
      <c r="AB27" s="20"/>
      <c r="AC27" s="12"/>
      <c r="AD27" s="12"/>
    </row>
    <row r="28" spans="5:30">
      <c r="F28" s="13"/>
      <c r="G28" s="13"/>
      <c r="H28" s="13"/>
      <c r="I28" s="13"/>
      <c r="J28" s="13"/>
      <c r="L28" s="12"/>
      <c r="M28" s="12"/>
      <c r="N28" s="21"/>
      <c r="O28" s="21"/>
      <c r="P28" s="20"/>
      <c r="Q28" s="20"/>
      <c r="R28" s="20"/>
      <c r="S28" s="20"/>
      <c r="T28" s="20"/>
      <c r="U28" s="20"/>
      <c r="V28" s="20"/>
      <c r="W28" s="20"/>
      <c r="X28" s="20"/>
      <c r="Y28" s="20"/>
      <c r="Z28" s="20"/>
      <c r="AA28" s="20"/>
      <c r="AB28" s="20"/>
      <c r="AC28" s="12"/>
      <c r="AD28" s="12"/>
    </row>
    <row r="29" spans="5:30">
      <c r="F29" s="13"/>
      <c r="G29" s="13"/>
      <c r="H29" s="13"/>
      <c r="I29" s="13"/>
      <c r="J29" s="13"/>
      <c r="L29" s="12"/>
      <c r="M29" s="12"/>
      <c r="N29" s="21"/>
      <c r="O29" s="21"/>
      <c r="P29" s="20"/>
      <c r="Q29" s="20"/>
      <c r="R29" s="20"/>
      <c r="S29" s="20"/>
      <c r="T29" s="20"/>
      <c r="U29" s="20"/>
      <c r="V29" s="20"/>
      <c r="W29" s="20"/>
      <c r="X29" s="20"/>
      <c r="Y29" s="20"/>
      <c r="Z29" s="20"/>
      <c r="AA29" s="20"/>
      <c r="AB29" s="20"/>
      <c r="AC29" s="12"/>
      <c r="AD29" s="12"/>
    </row>
    <row r="30" spans="5:30">
      <c r="F30" s="13"/>
      <c r="G30" s="13"/>
      <c r="H30" s="13"/>
      <c r="I30" s="13"/>
      <c r="J30" s="13"/>
      <c r="L30" s="12"/>
      <c r="M30" s="12"/>
      <c r="N30" s="21"/>
      <c r="O30" s="21"/>
      <c r="P30" s="20"/>
      <c r="Q30" s="20"/>
      <c r="R30" s="20"/>
      <c r="S30" s="20"/>
      <c r="T30" s="20"/>
      <c r="U30" s="20"/>
      <c r="V30" s="20"/>
      <c r="W30" s="20"/>
      <c r="X30" s="20"/>
      <c r="Y30" s="20"/>
      <c r="Z30" s="20"/>
      <c r="AA30" s="20"/>
      <c r="AB30" s="20"/>
      <c r="AC30" s="12"/>
      <c r="AD30" s="12"/>
    </row>
    <row r="31" spans="5:30">
      <c r="F31" s="13"/>
      <c r="G31" s="13"/>
      <c r="H31" s="13"/>
      <c r="I31" s="13"/>
      <c r="J31" s="13"/>
      <c r="L31" s="12"/>
      <c r="M31" s="12"/>
      <c r="N31" s="21"/>
      <c r="O31" s="21"/>
      <c r="P31" s="20"/>
      <c r="Q31" s="20"/>
      <c r="R31" s="20"/>
      <c r="S31" s="20"/>
      <c r="T31" s="20"/>
      <c r="U31" s="20"/>
      <c r="V31" s="20"/>
      <c r="W31" s="20"/>
      <c r="X31" s="20"/>
      <c r="Y31" s="20"/>
      <c r="Z31" s="20"/>
      <c r="AA31" s="20"/>
      <c r="AB31" s="20"/>
      <c r="AC31" s="12"/>
      <c r="AD31" s="12"/>
    </row>
    <row r="32" spans="5:30">
      <c r="F32" s="13"/>
      <c r="G32" s="13"/>
      <c r="H32" s="13"/>
      <c r="I32" s="13"/>
      <c r="J32" s="13"/>
      <c r="L32" s="12"/>
      <c r="M32" s="12"/>
      <c r="P32" s="12"/>
      <c r="Q32" s="12"/>
      <c r="R32" s="12"/>
      <c r="S32" s="12"/>
      <c r="T32" s="12"/>
      <c r="U32" s="12"/>
      <c r="V32" s="12"/>
      <c r="W32" s="12"/>
      <c r="X32" s="12"/>
      <c r="Y32" s="12"/>
      <c r="Z32" s="12"/>
      <c r="AA32" s="12"/>
      <c r="AB32" s="12"/>
      <c r="AC32" s="12"/>
      <c r="AD32" s="12"/>
    </row>
    <row r="33" spans="1:30">
      <c r="F33" s="13"/>
      <c r="G33" s="13"/>
      <c r="H33" s="13"/>
      <c r="I33" s="13"/>
      <c r="J33" s="13"/>
      <c r="L33" s="12"/>
      <c r="M33" s="12"/>
      <c r="P33" s="12"/>
      <c r="Q33" s="12"/>
      <c r="R33" s="12"/>
      <c r="S33" s="12"/>
      <c r="T33" s="12"/>
      <c r="U33" s="12"/>
      <c r="V33" s="12"/>
      <c r="W33" s="12"/>
      <c r="X33" s="12"/>
      <c r="Y33" s="12"/>
      <c r="Z33" s="12"/>
      <c r="AA33" s="12"/>
      <c r="AB33" s="12"/>
      <c r="AC33" s="12"/>
      <c r="AD33" s="12"/>
    </row>
    <row r="34" spans="1:30">
      <c r="F34" s="13"/>
      <c r="G34" s="13"/>
      <c r="H34" s="13"/>
      <c r="I34" s="13"/>
      <c r="J34" s="13"/>
      <c r="L34" s="12"/>
      <c r="M34" s="12"/>
      <c r="N34" s="12"/>
      <c r="O34" s="12"/>
      <c r="P34" s="12"/>
      <c r="Q34" s="12"/>
      <c r="R34" s="12"/>
      <c r="S34" s="12"/>
      <c r="T34" s="12"/>
      <c r="U34" s="12"/>
      <c r="V34" s="12"/>
      <c r="W34" s="12"/>
      <c r="X34" s="12"/>
      <c r="Y34" s="12"/>
      <c r="Z34" s="12"/>
      <c r="AA34" s="12"/>
      <c r="AB34" s="12"/>
      <c r="AC34" s="12"/>
      <c r="AD34" s="12"/>
    </row>
    <row r="35" spans="1:30" ht="15">
      <c r="A35" s="24" t="s">
        <v>129</v>
      </c>
      <c r="F35" s="13"/>
      <c r="G35" s="13"/>
      <c r="H35" s="13"/>
      <c r="I35" s="13"/>
      <c r="J35" s="13"/>
      <c r="L35" s="12"/>
      <c r="M35" s="12"/>
      <c r="N35" s="12"/>
      <c r="O35" s="12"/>
      <c r="P35" s="12"/>
      <c r="Q35" s="12"/>
      <c r="R35" s="12"/>
      <c r="S35" s="12"/>
      <c r="T35" s="12"/>
      <c r="U35" s="12"/>
      <c r="V35" s="12"/>
      <c r="W35" s="12"/>
      <c r="X35" s="12"/>
      <c r="Y35" s="12"/>
      <c r="Z35" s="12"/>
      <c r="AA35" s="12"/>
      <c r="AB35" s="12"/>
      <c r="AC35" s="12"/>
      <c r="AD35" s="12"/>
    </row>
    <row r="36" spans="1:30">
      <c r="A36" s="25"/>
      <c r="B36" s="14" t="s">
        <v>130</v>
      </c>
      <c r="F36" s="13"/>
      <c r="G36" s="13"/>
      <c r="H36" s="13"/>
      <c r="I36" s="13"/>
      <c r="J36" s="13"/>
      <c r="L36" s="12"/>
      <c r="M36" s="12"/>
      <c r="N36" s="12"/>
      <c r="O36" s="12"/>
      <c r="P36" s="12"/>
      <c r="Q36" s="12"/>
      <c r="R36" s="12"/>
      <c r="S36" s="12"/>
      <c r="T36" s="12"/>
      <c r="U36" s="12"/>
      <c r="V36" s="12"/>
      <c r="W36" s="12"/>
      <c r="X36" s="12"/>
      <c r="Y36" s="12"/>
      <c r="Z36" s="12"/>
      <c r="AA36" s="12"/>
      <c r="AB36" s="12"/>
      <c r="AC36" s="12"/>
      <c r="AD36" s="12"/>
    </row>
    <row r="37" spans="1:30">
      <c r="A37" s="26"/>
      <c r="B37" s="14" t="s">
        <v>210</v>
      </c>
      <c r="F37" s="13"/>
      <c r="G37" s="13"/>
      <c r="H37" s="13"/>
      <c r="I37" s="13"/>
      <c r="J37" s="13"/>
      <c r="L37" s="12"/>
      <c r="M37" s="12"/>
      <c r="N37" s="12"/>
      <c r="O37" s="12"/>
      <c r="P37" s="12"/>
      <c r="Q37" s="12"/>
      <c r="R37" s="12"/>
      <c r="S37" s="12"/>
      <c r="T37" s="12"/>
      <c r="U37" s="12"/>
      <c r="V37" s="12"/>
      <c r="W37" s="12"/>
      <c r="X37" s="12"/>
      <c r="Y37" s="12"/>
      <c r="Z37" s="12"/>
      <c r="AA37" s="12"/>
      <c r="AB37" s="12"/>
      <c r="AC37" s="12"/>
      <c r="AD37" s="12"/>
    </row>
    <row r="38" spans="1:30">
      <c r="A38" s="27"/>
      <c r="B38" s="14" t="s">
        <v>211</v>
      </c>
      <c r="F38" s="13"/>
      <c r="G38" s="13"/>
      <c r="H38" s="13"/>
      <c r="I38" s="13"/>
      <c r="J38" s="13"/>
      <c r="L38" s="12"/>
      <c r="M38" s="12"/>
      <c r="N38" s="12"/>
      <c r="O38" s="12"/>
      <c r="P38" s="12"/>
      <c r="Q38" s="12"/>
      <c r="R38" s="12"/>
      <c r="S38" s="12"/>
      <c r="T38" s="12"/>
      <c r="U38" s="12"/>
      <c r="V38" s="12"/>
      <c r="W38" s="12"/>
      <c r="X38" s="12"/>
      <c r="Y38" s="12"/>
      <c r="Z38" s="12"/>
      <c r="AA38" s="12"/>
      <c r="AB38" s="12"/>
      <c r="AC38" s="12"/>
      <c r="AD38" s="12"/>
    </row>
    <row r="39" spans="1:30">
      <c r="A39" s="28"/>
      <c r="B39" s="14" t="s">
        <v>15</v>
      </c>
      <c r="F39" s="13"/>
      <c r="G39" s="13"/>
      <c r="H39" s="13"/>
      <c r="I39" s="13"/>
      <c r="J39" s="13"/>
      <c r="L39" s="12"/>
      <c r="M39" s="12"/>
      <c r="N39" s="12"/>
      <c r="O39" s="12"/>
      <c r="P39" s="12"/>
      <c r="Q39" s="12"/>
      <c r="R39" s="12"/>
      <c r="S39" s="12"/>
      <c r="T39" s="12"/>
      <c r="U39" s="12"/>
      <c r="V39" s="12"/>
      <c r="W39" s="12"/>
      <c r="X39" s="12"/>
      <c r="Y39" s="12"/>
      <c r="Z39" s="12"/>
      <c r="AA39" s="12"/>
      <c r="AB39" s="12"/>
      <c r="AC39" s="12"/>
      <c r="AD39" s="12"/>
    </row>
    <row r="40" spans="1:30">
      <c r="A40" s="29"/>
      <c r="B40" s="14" t="s">
        <v>14</v>
      </c>
      <c r="F40" s="13"/>
      <c r="G40" s="13"/>
      <c r="H40" s="13"/>
      <c r="I40" s="13"/>
      <c r="J40" s="13"/>
      <c r="L40" s="12"/>
      <c r="M40" s="12"/>
      <c r="N40" s="12"/>
      <c r="O40" s="12"/>
      <c r="P40" s="12"/>
      <c r="Q40" s="12"/>
      <c r="R40" s="12"/>
      <c r="S40" s="12"/>
      <c r="T40" s="12"/>
      <c r="U40" s="12"/>
      <c r="V40" s="12"/>
      <c r="W40" s="12"/>
      <c r="X40" s="12"/>
      <c r="Y40" s="12"/>
      <c r="Z40" s="12"/>
      <c r="AA40" s="12"/>
      <c r="AB40" s="12"/>
      <c r="AC40" s="12"/>
      <c r="AD40" s="12"/>
    </row>
    <row r="41" spans="1:30">
      <c r="F41" s="13"/>
      <c r="G41" s="13"/>
      <c r="H41" s="13"/>
      <c r="I41" s="13"/>
      <c r="J41" s="13"/>
      <c r="L41" s="12"/>
      <c r="M41" s="12"/>
      <c r="N41" s="12"/>
      <c r="O41" s="12"/>
      <c r="P41" s="12"/>
      <c r="Q41" s="12"/>
      <c r="R41" s="12"/>
      <c r="S41" s="12"/>
      <c r="T41" s="12"/>
      <c r="U41" s="12"/>
      <c r="V41" s="12"/>
      <c r="W41" s="12"/>
      <c r="X41" s="12"/>
      <c r="Y41" s="12"/>
      <c r="Z41" s="12"/>
      <c r="AA41" s="12"/>
      <c r="AB41" s="12"/>
      <c r="AC41" s="12"/>
      <c r="AD41" s="12"/>
    </row>
    <row r="42" spans="1:30" ht="15">
      <c r="A42" s="30" t="s">
        <v>20</v>
      </c>
      <c r="F42" s="13"/>
      <c r="G42" s="13"/>
      <c r="H42" s="13"/>
      <c r="I42" s="13"/>
      <c r="J42" s="13"/>
      <c r="L42" s="12"/>
      <c r="M42" s="12"/>
      <c r="N42" s="12"/>
      <c r="O42" s="12"/>
      <c r="P42" s="12"/>
      <c r="Q42" s="12"/>
      <c r="R42" s="12"/>
      <c r="S42" s="12"/>
      <c r="T42" s="12"/>
      <c r="U42" s="12"/>
      <c r="V42" s="12"/>
      <c r="W42" s="12"/>
      <c r="X42" s="12"/>
      <c r="Y42" s="12"/>
      <c r="Z42" s="12"/>
      <c r="AA42" s="12"/>
      <c r="AB42" s="12"/>
      <c r="AC42" s="12"/>
      <c r="AD42" s="12"/>
    </row>
    <row r="43" spans="1:30">
      <c r="A43" s="14" t="s">
        <v>126</v>
      </c>
      <c r="B43" s="14" t="s">
        <v>138</v>
      </c>
      <c r="F43" s="13"/>
      <c r="G43" s="13"/>
      <c r="H43" s="13"/>
      <c r="I43" s="13"/>
      <c r="J43" s="13"/>
      <c r="L43" s="12"/>
      <c r="M43" s="12"/>
      <c r="N43" s="12"/>
      <c r="O43" s="12"/>
      <c r="P43" s="12"/>
      <c r="Q43" s="12"/>
      <c r="R43" s="12"/>
      <c r="S43" s="12"/>
      <c r="T43" s="12"/>
      <c r="U43" s="12"/>
      <c r="V43" s="12"/>
      <c r="W43" s="12"/>
      <c r="X43" s="12"/>
      <c r="Y43" s="12"/>
      <c r="Z43" s="12"/>
      <c r="AA43" s="12"/>
      <c r="AB43" s="12"/>
      <c r="AC43" s="12"/>
      <c r="AD43" s="12"/>
    </row>
    <row r="44" spans="1:30" ht="18.75">
      <c r="A44" s="14" t="s">
        <v>151</v>
      </c>
      <c r="B44" s="14" t="s">
        <v>8</v>
      </c>
      <c r="F44" s="22"/>
      <c r="G44" s="22"/>
      <c r="H44" s="22"/>
      <c r="I44" s="22"/>
      <c r="J44" s="22"/>
      <c r="L44" s="12"/>
      <c r="M44" s="12"/>
      <c r="N44" s="12"/>
      <c r="O44" s="12"/>
      <c r="P44" s="12"/>
      <c r="Q44" s="12"/>
      <c r="R44" s="12"/>
      <c r="S44" s="12"/>
      <c r="T44" s="12"/>
      <c r="U44" s="12"/>
      <c r="V44" s="12"/>
      <c r="W44" s="12"/>
      <c r="X44" s="12"/>
      <c r="Y44" s="12"/>
      <c r="Z44" s="12"/>
      <c r="AA44" s="12"/>
      <c r="AB44" s="12"/>
      <c r="AC44" s="12"/>
      <c r="AD44" s="12"/>
    </row>
    <row r="45" spans="1:30">
      <c r="A45" s="14" t="s">
        <v>134</v>
      </c>
      <c r="B45" s="14" t="s">
        <v>139</v>
      </c>
      <c r="F45" s="22"/>
      <c r="G45" s="22"/>
      <c r="H45" s="22"/>
      <c r="I45" s="22"/>
      <c r="J45" s="22"/>
      <c r="L45" s="12"/>
      <c r="M45" s="12"/>
      <c r="N45" s="12"/>
      <c r="O45" s="12"/>
      <c r="P45" s="12"/>
      <c r="Q45" s="12"/>
      <c r="R45" s="12"/>
      <c r="S45" s="12"/>
      <c r="T45" s="12"/>
      <c r="U45" s="12"/>
      <c r="V45" s="12"/>
      <c r="W45" s="12"/>
      <c r="X45" s="12"/>
      <c r="Y45" s="12"/>
      <c r="Z45" s="12"/>
      <c r="AA45" s="12"/>
      <c r="AB45" s="12"/>
      <c r="AC45" s="12"/>
      <c r="AD45" s="12"/>
    </row>
    <row r="46" spans="1:30">
      <c r="A46" s="14" t="s">
        <v>12</v>
      </c>
      <c r="B46" s="14" t="s">
        <v>136</v>
      </c>
      <c r="F46" s="22"/>
      <c r="G46" s="22"/>
      <c r="H46" s="22"/>
      <c r="I46" s="22"/>
      <c r="J46" s="22"/>
      <c r="L46" s="12"/>
      <c r="M46" s="12"/>
      <c r="N46" s="12"/>
      <c r="O46" s="12"/>
      <c r="P46" s="12"/>
      <c r="Q46" s="12"/>
      <c r="R46" s="12"/>
      <c r="S46" s="12"/>
      <c r="T46" s="12"/>
      <c r="U46" s="12"/>
      <c r="V46" s="12"/>
      <c r="W46" s="12"/>
      <c r="X46" s="12"/>
      <c r="Y46" s="12"/>
      <c r="Z46" s="12"/>
      <c r="AA46" s="12"/>
      <c r="AB46" s="12"/>
      <c r="AC46" s="12"/>
      <c r="AD46" s="12"/>
    </row>
    <row r="47" spans="1:30">
      <c r="A47" s="14" t="s">
        <v>131</v>
      </c>
      <c r="B47" s="14" t="s">
        <v>21</v>
      </c>
      <c r="F47" s="22"/>
      <c r="G47" s="22"/>
      <c r="H47" s="22"/>
      <c r="I47" s="22"/>
      <c r="J47" s="22"/>
      <c r="L47" s="12"/>
      <c r="M47" s="12"/>
      <c r="N47" s="12"/>
      <c r="O47" s="12"/>
      <c r="P47" s="12"/>
      <c r="Q47" s="12"/>
      <c r="R47" s="12"/>
      <c r="S47" s="12"/>
      <c r="T47" s="12"/>
      <c r="U47" s="12"/>
      <c r="V47" s="12"/>
      <c r="W47" s="12"/>
      <c r="X47" s="12"/>
      <c r="Y47" s="12"/>
      <c r="Z47" s="12"/>
      <c r="AA47" s="12"/>
      <c r="AB47" s="12"/>
      <c r="AC47" s="12"/>
      <c r="AD47" s="12"/>
    </row>
    <row r="48" spans="1:30">
      <c r="A48" s="14" t="s">
        <v>13</v>
      </c>
      <c r="B48" s="14" t="s">
        <v>137</v>
      </c>
      <c r="F48" s="22"/>
      <c r="G48" s="22"/>
      <c r="H48" s="22"/>
      <c r="I48" s="22"/>
      <c r="J48" s="22"/>
      <c r="L48" s="12"/>
      <c r="M48" s="12"/>
      <c r="N48" s="12"/>
      <c r="O48" s="12"/>
      <c r="P48" s="12"/>
      <c r="Q48" s="12"/>
      <c r="R48" s="12"/>
      <c r="S48" s="12"/>
      <c r="T48" s="12"/>
      <c r="U48" s="12"/>
      <c r="V48" s="12"/>
      <c r="W48" s="12"/>
      <c r="X48" s="12"/>
      <c r="Y48" s="12"/>
      <c r="Z48" s="12"/>
      <c r="AA48" s="12"/>
      <c r="AB48" s="12"/>
      <c r="AC48" s="12"/>
      <c r="AD48" s="12"/>
    </row>
    <row r="49" spans="1:30" ht="18.75">
      <c r="A49" s="14" t="s">
        <v>152</v>
      </c>
      <c r="B49" s="14" t="s">
        <v>135</v>
      </c>
      <c r="E49" s="12"/>
      <c r="F49" s="22"/>
      <c r="G49" s="22"/>
      <c r="H49" s="22"/>
      <c r="I49" s="22"/>
      <c r="J49" s="22"/>
      <c r="L49" s="12"/>
      <c r="M49" s="12"/>
      <c r="N49" s="12"/>
      <c r="O49" s="12"/>
      <c r="P49" s="12"/>
      <c r="Q49" s="12"/>
      <c r="R49" s="12"/>
      <c r="S49" s="12"/>
      <c r="T49" s="12"/>
      <c r="U49" s="12"/>
      <c r="V49" s="12"/>
      <c r="W49" s="12"/>
      <c r="X49" s="12"/>
      <c r="Y49" s="12"/>
      <c r="Z49" s="12"/>
      <c r="AA49" s="12"/>
      <c r="AB49" s="12"/>
      <c r="AC49" s="12"/>
      <c r="AD49" s="12"/>
    </row>
    <row r="50" spans="1:30">
      <c r="A50" s="14" t="s">
        <v>133</v>
      </c>
      <c r="B50" s="14" t="s">
        <v>140</v>
      </c>
      <c r="E50" s="12"/>
      <c r="F50" s="22"/>
      <c r="G50" s="22"/>
      <c r="H50" s="22"/>
      <c r="I50" s="22"/>
      <c r="J50" s="22"/>
      <c r="L50" s="12"/>
      <c r="M50" s="12"/>
      <c r="N50" s="12"/>
      <c r="O50" s="12"/>
      <c r="P50" s="12"/>
      <c r="Q50" s="12"/>
      <c r="R50" s="12"/>
      <c r="S50" s="12"/>
      <c r="T50" s="12"/>
      <c r="U50" s="12"/>
      <c r="V50" s="12"/>
      <c r="W50" s="12"/>
      <c r="X50" s="12"/>
      <c r="Y50" s="12"/>
      <c r="Z50" s="12"/>
      <c r="AA50" s="12"/>
      <c r="AB50" s="12"/>
      <c r="AC50" s="12"/>
      <c r="AD50" s="12"/>
    </row>
    <row r="51" spans="1:30">
      <c r="A51" s="14" t="s">
        <v>19</v>
      </c>
      <c r="B51" s="14" t="s">
        <v>141</v>
      </c>
      <c r="E51" s="12"/>
      <c r="F51" s="22"/>
      <c r="G51" s="22"/>
      <c r="H51" s="22"/>
      <c r="I51" s="22"/>
      <c r="J51" s="22"/>
      <c r="L51" s="12"/>
      <c r="M51" s="12"/>
      <c r="N51" s="12"/>
      <c r="O51" s="12"/>
      <c r="P51" s="12"/>
      <c r="Q51" s="12"/>
      <c r="R51" s="12"/>
      <c r="S51" s="12"/>
      <c r="T51" s="12"/>
      <c r="U51" s="12"/>
      <c r="V51" s="12"/>
      <c r="W51" s="12"/>
      <c r="X51" s="12"/>
      <c r="Y51" s="12"/>
      <c r="Z51" s="12"/>
      <c r="AA51" s="12"/>
      <c r="AB51" s="12"/>
      <c r="AC51" s="12"/>
      <c r="AD51" s="12"/>
    </row>
    <row r="52" spans="1:30">
      <c r="E52" s="12"/>
      <c r="F52" s="20"/>
      <c r="G52" s="20"/>
      <c r="H52" s="20"/>
      <c r="I52" s="20"/>
      <c r="J52" s="20"/>
      <c r="L52" s="12"/>
      <c r="M52" s="12"/>
      <c r="N52" s="12"/>
      <c r="O52" s="12"/>
      <c r="P52" s="12"/>
      <c r="Q52" s="12"/>
      <c r="R52" s="12"/>
      <c r="S52" s="12"/>
      <c r="T52" s="12"/>
      <c r="U52" s="12"/>
      <c r="V52" s="12"/>
      <c r="W52" s="12"/>
      <c r="X52" s="12"/>
      <c r="Y52" s="12"/>
      <c r="Z52" s="12"/>
      <c r="AA52" s="12"/>
      <c r="AB52" s="12"/>
      <c r="AC52" s="12"/>
      <c r="AD52" s="12"/>
    </row>
    <row r="53" spans="1:30">
      <c r="E53" s="20"/>
      <c r="F53" s="20"/>
      <c r="G53" s="20"/>
      <c r="H53" s="20"/>
      <c r="I53" s="20"/>
      <c r="J53" s="20"/>
      <c r="L53" s="12"/>
      <c r="M53" s="12"/>
      <c r="N53" s="12"/>
      <c r="O53" s="12"/>
      <c r="P53" s="12"/>
      <c r="Q53" s="12"/>
      <c r="R53" s="12"/>
      <c r="S53" s="12"/>
      <c r="T53" s="12"/>
      <c r="U53" s="12"/>
      <c r="V53" s="12"/>
      <c r="W53" s="12"/>
      <c r="X53" s="12"/>
      <c r="Y53" s="12"/>
      <c r="Z53" s="12"/>
      <c r="AA53" s="12"/>
      <c r="AB53" s="12"/>
      <c r="AC53" s="12"/>
      <c r="AD53" s="12"/>
    </row>
    <row r="54" spans="1:30">
      <c r="E54" s="20"/>
      <c r="F54" s="20"/>
      <c r="G54" s="20"/>
      <c r="H54" s="20"/>
      <c r="I54" s="20"/>
      <c r="J54" s="20"/>
      <c r="L54" s="12"/>
      <c r="M54" s="12"/>
      <c r="N54" s="12"/>
      <c r="O54" s="12"/>
      <c r="P54" s="12"/>
      <c r="Q54" s="12"/>
      <c r="R54" s="12"/>
      <c r="S54" s="12"/>
      <c r="T54" s="12"/>
      <c r="U54" s="12"/>
      <c r="V54" s="12"/>
      <c r="W54" s="12"/>
      <c r="X54" s="12"/>
      <c r="Y54" s="12"/>
      <c r="Z54" s="12"/>
      <c r="AA54" s="12"/>
      <c r="AB54" s="12"/>
      <c r="AC54" s="12"/>
      <c r="AD54" s="12"/>
    </row>
    <row r="55" spans="1:30">
      <c r="E55" s="20"/>
      <c r="F55" s="20"/>
      <c r="G55" s="20"/>
      <c r="H55" s="20"/>
      <c r="I55" s="20"/>
      <c r="J55" s="20"/>
      <c r="L55" s="12"/>
      <c r="M55" s="12"/>
      <c r="N55" s="12"/>
      <c r="O55" s="12"/>
      <c r="P55" s="12"/>
      <c r="Q55" s="12"/>
      <c r="R55" s="12"/>
      <c r="S55" s="12"/>
      <c r="T55" s="12"/>
      <c r="U55" s="12"/>
      <c r="V55" s="12"/>
      <c r="W55" s="12"/>
      <c r="X55" s="12"/>
      <c r="Y55" s="12"/>
      <c r="Z55" s="12"/>
      <c r="AA55" s="12"/>
      <c r="AB55" s="12"/>
      <c r="AC55" s="12"/>
      <c r="AD55" s="12"/>
    </row>
    <row r="56" spans="1:30">
      <c r="E56" s="21"/>
      <c r="F56" s="21"/>
      <c r="G56" s="21"/>
      <c r="H56" s="20"/>
      <c r="I56" s="20"/>
      <c r="J56" s="20"/>
      <c r="L56" s="12"/>
      <c r="M56" s="12"/>
      <c r="N56" s="12"/>
      <c r="O56" s="12"/>
      <c r="P56" s="12"/>
      <c r="Q56" s="12"/>
      <c r="R56" s="12"/>
      <c r="S56" s="12"/>
      <c r="T56" s="12"/>
      <c r="U56" s="12"/>
      <c r="V56" s="12"/>
      <c r="W56" s="12"/>
      <c r="X56" s="12"/>
      <c r="Y56" s="12"/>
      <c r="Z56" s="12"/>
      <c r="AA56" s="12"/>
      <c r="AB56" s="12"/>
      <c r="AC56" s="12"/>
      <c r="AD56" s="12"/>
    </row>
    <row r="57" spans="1:30">
      <c r="E57" s="21"/>
      <c r="F57" s="21"/>
      <c r="G57" s="21"/>
      <c r="H57" s="20"/>
      <c r="I57" s="20"/>
      <c r="J57" s="20"/>
      <c r="L57" s="12"/>
      <c r="M57" s="12"/>
      <c r="N57" s="12"/>
      <c r="O57" s="12"/>
      <c r="P57" s="12"/>
      <c r="Q57" s="12"/>
      <c r="R57" s="12"/>
      <c r="S57" s="12"/>
      <c r="T57" s="12"/>
      <c r="U57" s="12"/>
      <c r="V57" s="12"/>
      <c r="W57" s="12"/>
      <c r="X57" s="12"/>
      <c r="Y57" s="12"/>
      <c r="Z57" s="12"/>
      <c r="AA57" s="12"/>
      <c r="AB57" s="12"/>
      <c r="AC57" s="12"/>
      <c r="AD57" s="12"/>
    </row>
    <row r="58" spans="1:30">
      <c r="E58" s="21"/>
      <c r="F58" s="21"/>
      <c r="G58" s="21"/>
      <c r="H58" s="20"/>
      <c r="I58" s="20"/>
      <c r="J58" s="20"/>
      <c r="L58" s="12"/>
      <c r="M58" s="12"/>
      <c r="N58" s="12"/>
      <c r="O58" s="12"/>
      <c r="P58" s="12"/>
      <c r="Q58" s="12"/>
      <c r="R58" s="12"/>
      <c r="S58" s="12"/>
      <c r="T58" s="12"/>
      <c r="U58" s="12"/>
      <c r="V58" s="12"/>
      <c r="W58" s="12"/>
      <c r="X58" s="12"/>
      <c r="Y58" s="12"/>
      <c r="Z58" s="12"/>
      <c r="AA58" s="12"/>
      <c r="AB58" s="12"/>
      <c r="AC58" s="12"/>
      <c r="AD58" s="12"/>
    </row>
    <row r="59" spans="1:30">
      <c r="E59" s="20"/>
      <c r="F59" s="20"/>
      <c r="G59" s="20"/>
      <c r="H59" s="20"/>
      <c r="I59" s="20"/>
      <c r="J59" s="20"/>
      <c r="L59" s="12"/>
      <c r="M59" s="12"/>
      <c r="N59" s="12"/>
      <c r="O59" s="12"/>
      <c r="P59" s="12"/>
      <c r="Q59" s="12"/>
      <c r="R59" s="12"/>
      <c r="S59" s="12"/>
      <c r="T59" s="12"/>
      <c r="U59" s="12"/>
      <c r="V59" s="12"/>
      <c r="W59" s="12"/>
      <c r="X59" s="12"/>
      <c r="Y59" s="12"/>
      <c r="Z59" s="12"/>
      <c r="AA59" s="12"/>
      <c r="AB59" s="12"/>
      <c r="AC59" s="12"/>
      <c r="AD59" s="12"/>
    </row>
    <row r="60" spans="1:30">
      <c r="B60" s="11"/>
      <c r="C60" s="11"/>
      <c r="D60" s="12"/>
      <c r="E60" s="20"/>
      <c r="F60" s="20"/>
      <c r="G60" s="20"/>
      <c r="H60" s="20"/>
      <c r="I60" s="20"/>
      <c r="J60" s="20"/>
      <c r="L60" s="12"/>
      <c r="M60" s="12"/>
      <c r="N60" s="12"/>
      <c r="O60" s="12"/>
      <c r="P60" s="12"/>
      <c r="Q60" s="12"/>
      <c r="R60" s="12"/>
      <c r="S60" s="12"/>
      <c r="T60" s="12"/>
      <c r="U60" s="12"/>
      <c r="V60" s="12"/>
      <c r="W60" s="12"/>
      <c r="X60" s="12"/>
      <c r="Y60" s="12"/>
      <c r="Z60" s="12"/>
      <c r="AA60" s="12"/>
      <c r="AB60" s="12"/>
      <c r="AC60" s="12"/>
      <c r="AD60" s="12"/>
    </row>
    <row r="61" spans="1:30">
      <c r="B61" s="21"/>
      <c r="C61" s="21"/>
      <c r="D61" s="21"/>
      <c r="E61" s="20"/>
      <c r="F61" s="20"/>
      <c r="G61" s="20"/>
      <c r="H61" s="20"/>
      <c r="I61" s="20"/>
      <c r="J61" s="20"/>
      <c r="L61" s="12"/>
      <c r="M61" s="12"/>
      <c r="N61" s="12"/>
      <c r="O61" s="12"/>
      <c r="P61" s="12"/>
      <c r="Q61" s="12"/>
      <c r="R61" s="12"/>
      <c r="S61" s="12"/>
      <c r="T61" s="12"/>
      <c r="U61" s="12"/>
      <c r="V61" s="12"/>
      <c r="W61" s="12"/>
      <c r="X61" s="12"/>
      <c r="Y61" s="12"/>
      <c r="Z61" s="12"/>
      <c r="AA61" s="12"/>
      <c r="AB61" s="12"/>
      <c r="AC61" s="12"/>
      <c r="AD61" s="12"/>
    </row>
    <row r="62" spans="1:30">
      <c r="B62" s="21"/>
      <c r="C62" s="21"/>
      <c r="D62" s="21"/>
      <c r="E62" s="20"/>
      <c r="F62" s="20"/>
      <c r="G62" s="20"/>
      <c r="H62" s="20"/>
      <c r="I62" s="20"/>
      <c r="J62" s="20"/>
      <c r="L62" s="12"/>
      <c r="M62" s="12"/>
      <c r="N62" s="12"/>
      <c r="O62" s="12"/>
      <c r="P62" s="12"/>
      <c r="Q62" s="12"/>
      <c r="R62" s="12"/>
      <c r="S62" s="12"/>
      <c r="T62" s="12"/>
      <c r="U62" s="12"/>
      <c r="V62" s="12"/>
      <c r="W62" s="12"/>
      <c r="X62" s="12"/>
      <c r="Y62" s="12"/>
      <c r="Z62" s="12"/>
      <c r="AA62" s="12"/>
      <c r="AB62" s="12"/>
      <c r="AC62" s="12"/>
      <c r="AD62" s="12"/>
    </row>
    <row r="63" spans="1:30">
      <c r="B63" s="21"/>
      <c r="C63" s="21"/>
      <c r="D63" s="21"/>
      <c r="E63" s="21"/>
      <c r="F63" s="21"/>
      <c r="G63" s="21"/>
      <c r="H63" s="20"/>
      <c r="I63" s="20"/>
      <c r="J63" s="20"/>
      <c r="L63" s="12"/>
      <c r="M63" s="12"/>
      <c r="N63" s="12"/>
      <c r="O63" s="12"/>
      <c r="P63" s="12"/>
      <c r="Q63" s="12"/>
      <c r="R63" s="12"/>
      <c r="S63" s="12"/>
      <c r="T63" s="12"/>
      <c r="U63" s="12"/>
      <c r="V63" s="12"/>
      <c r="W63" s="12"/>
      <c r="X63" s="12"/>
      <c r="Y63" s="12"/>
      <c r="Z63" s="12"/>
      <c r="AA63" s="12"/>
      <c r="AB63" s="12"/>
      <c r="AC63" s="12"/>
      <c r="AD63" s="12"/>
    </row>
    <row r="64" spans="1:30">
      <c r="B64" s="20"/>
      <c r="C64" s="20"/>
      <c r="D64" s="20"/>
      <c r="E64" s="20"/>
      <c r="F64" s="20"/>
      <c r="G64" s="20"/>
      <c r="H64" s="20"/>
      <c r="I64" s="20"/>
      <c r="J64" s="20"/>
      <c r="L64" s="12"/>
      <c r="M64" s="12"/>
      <c r="N64" s="12"/>
      <c r="O64" s="12"/>
      <c r="P64" s="12"/>
      <c r="Q64" s="12"/>
      <c r="R64" s="12"/>
      <c r="S64" s="12"/>
      <c r="T64" s="12"/>
      <c r="U64" s="12"/>
      <c r="V64" s="12"/>
      <c r="W64" s="12"/>
      <c r="X64" s="12"/>
      <c r="Y64" s="12"/>
      <c r="Z64" s="12"/>
      <c r="AA64" s="12"/>
      <c r="AB64" s="12"/>
      <c r="AC64" s="12"/>
      <c r="AD64" s="12"/>
    </row>
    <row r="65" spans="2:30">
      <c r="B65" s="20"/>
      <c r="C65" s="20"/>
      <c r="D65" s="20"/>
      <c r="E65" s="20"/>
      <c r="F65" s="20"/>
      <c r="G65" s="20"/>
      <c r="H65" s="20"/>
      <c r="I65" s="20"/>
      <c r="J65" s="20"/>
      <c r="L65" s="12"/>
      <c r="M65" s="12"/>
      <c r="N65" s="12"/>
      <c r="O65" s="12"/>
      <c r="P65" s="12"/>
      <c r="Q65" s="12"/>
      <c r="R65" s="12"/>
      <c r="S65" s="12"/>
      <c r="T65" s="12"/>
      <c r="U65" s="12"/>
      <c r="V65" s="12"/>
      <c r="W65" s="12"/>
      <c r="X65" s="12"/>
      <c r="Y65" s="12"/>
      <c r="Z65" s="12"/>
      <c r="AA65" s="12"/>
      <c r="AB65" s="12"/>
      <c r="AC65" s="12"/>
      <c r="AD65" s="12"/>
    </row>
    <row r="66" spans="2:30">
      <c r="B66" s="20"/>
      <c r="C66" s="20"/>
      <c r="D66" s="20"/>
      <c r="E66" s="20"/>
      <c r="F66" s="20"/>
      <c r="G66" s="20"/>
      <c r="H66" s="20"/>
      <c r="I66" s="20"/>
      <c r="J66" s="20"/>
      <c r="L66" s="12"/>
      <c r="M66" s="12"/>
      <c r="N66" s="12"/>
      <c r="O66" s="12"/>
      <c r="P66" s="12"/>
      <c r="Q66" s="12"/>
      <c r="R66" s="12"/>
      <c r="S66" s="12"/>
      <c r="T66" s="12"/>
      <c r="U66" s="12"/>
      <c r="V66" s="12"/>
      <c r="W66" s="12"/>
      <c r="X66" s="12"/>
      <c r="Y66" s="12"/>
      <c r="Z66" s="12"/>
      <c r="AA66" s="12"/>
      <c r="AB66" s="12"/>
      <c r="AC66" s="12"/>
      <c r="AD66" s="12"/>
    </row>
    <row r="67" spans="2:30">
      <c r="B67" s="20"/>
      <c r="C67" s="20"/>
      <c r="D67" s="20"/>
      <c r="E67" s="20"/>
      <c r="F67" s="20"/>
      <c r="G67" s="20"/>
      <c r="H67" s="20"/>
      <c r="I67" s="20"/>
      <c r="J67" s="20"/>
      <c r="L67" s="12"/>
      <c r="M67" s="12"/>
      <c r="N67" s="12"/>
      <c r="O67" s="12"/>
      <c r="P67" s="12"/>
      <c r="Q67" s="12"/>
      <c r="R67" s="12"/>
      <c r="S67" s="12"/>
      <c r="T67" s="12"/>
      <c r="U67" s="12"/>
      <c r="V67" s="12"/>
      <c r="W67" s="12"/>
      <c r="X67" s="12"/>
      <c r="Y67" s="12"/>
      <c r="Z67" s="12"/>
      <c r="AA67" s="12"/>
      <c r="AB67" s="12"/>
      <c r="AC67" s="12"/>
      <c r="AD67" s="12"/>
    </row>
    <row r="68" spans="2:30">
      <c r="B68" s="20"/>
      <c r="C68" s="20"/>
      <c r="D68" s="20"/>
      <c r="E68" s="20"/>
      <c r="F68" s="20"/>
      <c r="G68" s="20"/>
      <c r="H68" s="20"/>
      <c r="I68" s="20"/>
      <c r="J68" s="20"/>
      <c r="L68" s="12"/>
      <c r="M68" s="12"/>
      <c r="N68" s="12"/>
    </row>
    <row r="69" spans="2:30">
      <c r="B69" s="20"/>
      <c r="C69" s="20"/>
      <c r="D69" s="20"/>
      <c r="E69" s="20"/>
      <c r="F69" s="20"/>
      <c r="G69" s="20"/>
      <c r="H69" s="20"/>
      <c r="I69" s="20"/>
      <c r="J69" s="20"/>
    </row>
    <row r="70" spans="2:30">
      <c r="B70" s="20"/>
      <c r="C70" s="20"/>
      <c r="D70" s="20"/>
      <c r="E70" s="20"/>
      <c r="F70" s="20"/>
      <c r="G70" s="20"/>
      <c r="H70" s="20"/>
      <c r="I70" s="20"/>
      <c r="J70" s="20"/>
    </row>
    <row r="71" spans="2:30">
      <c r="B71" s="21"/>
      <c r="C71" s="21"/>
      <c r="D71" s="21"/>
      <c r="E71" s="21"/>
      <c r="F71" s="21"/>
      <c r="G71" s="21"/>
      <c r="H71" s="21"/>
      <c r="I71" s="21"/>
      <c r="J71" s="21"/>
    </row>
    <row r="72" spans="2:30">
      <c r="B72" s="21"/>
      <c r="C72" s="21"/>
      <c r="D72" s="21"/>
      <c r="E72" s="21"/>
      <c r="F72" s="21"/>
      <c r="G72" s="21"/>
      <c r="H72" s="21"/>
      <c r="I72" s="21"/>
      <c r="J72" s="21"/>
    </row>
    <row r="73" spans="2:30">
      <c r="B73" s="21"/>
      <c r="C73" s="21"/>
      <c r="D73" s="21"/>
      <c r="E73" s="21"/>
      <c r="F73" s="21"/>
      <c r="G73" s="21"/>
      <c r="H73" s="21"/>
      <c r="I73" s="21"/>
      <c r="J73" s="21"/>
    </row>
    <row r="74" spans="2:30">
      <c r="B74" s="21"/>
      <c r="C74" s="21"/>
      <c r="D74" s="21"/>
      <c r="E74" s="21"/>
      <c r="F74" s="21"/>
      <c r="G74" s="21"/>
      <c r="H74" s="21"/>
      <c r="I74" s="21"/>
      <c r="J74" s="21"/>
    </row>
    <row r="75" spans="2:30">
      <c r="B75" s="21"/>
      <c r="C75" s="21"/>
      <c r="D75" s="21"/>
      <c r="E75" s="21"/>
      <c r="F75" s="21"/>
      <c r="G75" s="21"/>
      <c r="H75" s="21"/>
      <c r="I75" s="21"/>
      <c r="J75" s="21"/>
    </row>
    <row r="76" spans="2:30">
      <c r="B76" s="21"/>
      <c r="C76" s="21"/>
      <c r="D76" s="21"/>
      <c r="E76" s="21"/>
      <c r="F76" s="21"/>
      <c r="G76" s="21"/>
      <c r="H76" s="21"/>
      <c r="I76" s="21"/>
      <c r="J76" s="21"/>
    </row>
    <row r="84" spans="13:13">
      <c r="M84" s="17"/>
    </row>
  </sheetData>
  <sheetProtection algorithmName="SHA-512" hashValue="paFm2FDg9HJ2bkPX/4WW2xFS9eiKnjV/k07kXzmRpHXFzhc7Ox4EQJhN/lD0VsLX3ktwwItyZki/LbZ0q8aTKA==" saltValue="8dCeKbhJvugAXpMYOGcHxQ==" spinCount="100000" sheet="1" objects="1" scenarios="1" formatColumns="0" formatRows="0" selectLockedCells="1" selectUnlockedCells="1"/>
  <sortState xmlns:xlrd2="http://schemas.microsoft.com/office/spreadsheetml/2017/richdata2" ref="A43:B51">
    <sortCondition ref="A43:A51"/>
  </sortState>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02C1D-4710-42D6-B438-3F02E9FEB704}">
  <dimension ref="B1:U52"/>
  <sheetViews>
    <sheetView showGridLines="0" view="pageLayout" zoomScale="50" zoomScaleNormal="90" zoomScalePageLayoutView="50" workbookViewId="0"/>
  </sheetViews>
  <sheetFormatPr defaultColWidth="8.75" defaultRowHeight="14.25"/>
  <cols>
    <col min="1" max="1" width="2.25" customWidth="1"/>
    <col min="2" max="2" width="17.25" bestFit="1" customWidth="1"/>
    <col min="3" max="3" width="19.5" bestFit="1" customWidth="1"/>
    <col min="4" max="4" width="25.25" bestFit="1" customWidth="1"/>
    <col min="13" max="13" width="16.25" bestFit="1" customWidth="1"/>
    <col min="14" max="14" width="16" bestFit="1" customWidth="1"/>
  </cols>
  <sheetData>
    <row r="1" spans="2:21" ht="9" customHeight="1">
      <c r="G1" s="2"/>
      <c r="H1" s="2"/>
      <c r="I1" s="2"/>
      <c r="J1" s="2"/>
      <c r="K1" s="2"/>
      <c r="L1" s="2"/>
      <c r="M1" s="2"/>
      <c r="N1" s="2"/>
      <c r="O1" s="2"/>
      <c r="P1" s="2"/>
      <c r="Q1" s="2"/>
    </row>
    <row r="2" spans="2:21" ht="15" customHeight="1">
      <c r="B2" s="4"/>
      <c r="C2" s="4"/>
      <c r="D2" s="2"/>
      <c r="E2" s="2"/>
      <c r="F2" s="2"/>
      <c r="G2" s="3"/>
      <c r="H2" s="3"/>
      <c r="I2" s="3"/>
      <c r="J2" s="3"/>
      <c r="K2" s="3"/>
      <c r="L2" s="3"/>
      <c r="M2" s="3"/>
      <c r="N2" s="3"/>
      <c r="O2" s="3"/>
      <c r="P2" s="3"/>
      <c r="Q2" s="3"/>
      <c r="R2" s="3"/>
      <c r="S2" s="3"/>
      <c r="T2" s="3"/>
      <c r="U2" s="3"/>
    </row>
    <row r="3" spans="2:21" ht="15" customHeight="1">
      <c r="B3" s="4"/>
      <c r="C3" s="4"/>
      <c r="D3" s="2"/>
      <c r="E3" s="2"/>
      <c r="F3" s="3"/>
      <c r="G3" s="3"/>
      <c r="H3" s="3"/>
      <c r="I3" s="3"/>
      <c r="J3" s="3"/>
      <c r="K3" s="3"/>
      <c r="L3" s="3"/>
      <c r="M3" s="3"/>
      <c r="N3" s="3"/>
      <c r="O3" s="3"/>
      <c r="P3" s="3"/>
      <c r="Q3" s="3"/>
      <c r="R3" s="3"/>
      <c r="S3" s="3"/>
      <c r="T3" s="3"/>
      <c r="U3" s="3"/>
    </row>
    <row r="4" spans="2:21" ht="15" customHeight="1">
      <c r="B4" s="1"/>
      <c r="C4" s="4"/>
      <c r="D4" s="2"/>
      <c r="E4" s="2"/>
      <c r="F4" s="3"/>
      <c r="G4" s="3"/>
      <c r="H4" s="3"/>
      <c r="I4" s="3"/>
      <c r="J4" s="3"/>
      <c r="K4" s="3"/>
      <c r="L4" s="3"/>
      <c r="M4" s="3"/>
      <c r="N4" s="3"/>
      <c r="O4" s="3"/>
      <c r="P4" s="3"/>
      <c r="Q4" s="3"/>
      <c r="R4" s="3"/>
      <c r="S4" s="3"/>
      <c r="T4" s="3"/>
      <c r="U4" s="3"/>
    </row>
    <row r="5" spans="2:21" ht="15" customHeight="1">
      <c r="B5" s="4"/>
      <c r="C5" s="4"/>
      <c r="D5" s="2"/>
      <c r="E5" s="2"/>
      <c r="F5" s="382"/>
      <c r="G5" s="382"/>
      <c r="H5" s="382"/>
      <c r="I5" s="382"/>
      <c r="J5" s="382"/>
      <c r="K5" s="3"/>
      <c r="L5" s="3"/>
      <c r="M5" s="3"/>
      <c r="N5" s="3"/>
      <c r="O5" s="3"/>
      <c r="P5" s="3"/>
      <c r="Q5" s="3"/>
      <c r="R5" s="3"/>
      <c r="S5" s="3"/>
      <c r="T5" s="3"/>
      <c r="U5" s="3"/>
    </row>
    <row r="6" spans="2:21">
      <c r="B6" s="2"/>
      <c r="C6" s="2"/>
      <c r="D6" s="2"/>
      <c r="E6" s="2"/>
      <c r="F6" s="2"/>
      <c r="G6" s="2"/>
      <c r="H6" s="2"/>
      <c r="I6" s="2"/>
      <c r="J6" s="2"/>
      <c r="K6" s="2"/>
      <c r="L6" s="2"/>
      <c r="M6" s="2"/>
      <c r="N6" s="2"/>
      <c r="O6" s="2"/>
      <c r="P6" s="2"/>
      <c r="Q6" s="2"/>
    </row>
    <row r="7" spans="2:21">
      <c r="B7" s="5"/>
      <c r="C7" s="5"/>
      <c r="D7" s="2"/>
      <c r="E7" s="2"/>
      <c r="F7" s="7"/>
      <c r="G7" s="7"/>
      <c r="H7" s="7"/>
      <c r="I7" s="7"/>
      <c r="J7" s="7"/>
      <c r="L7" s="2"/>
      <c r="M7" s="5"/>
      <c r="N7" s="2"/>
      <c r="O7" s="2"/>
      <c r="P7" s="2"/>
      <c r="Q7" s="2"/>
    </row>
    <row r="8" spans="2:21">
      <c r="B8" s="5"/>
      <c r="C8" s="5"/>
      <c r="D8" s="2"/>
      <c r="E8" s="2"/>
      <c r="F8" s="7"/>
      <c r="G8" s="7"/>
      <c r="H8" s="7"/>
      <c r="I8" s="7"/>
      <c r="J8" s="7"/>
      <c r="L8" s="2"/>
      <c r="M8" s="5"/>
      <c r="N8" s="2"/>
      <c r="O8" s="2"/>
      <c r="P8" s="2"/>
      <c r="Q8" s="2"/>
    </row>
    <row r="9" spans="2:21">
      <c r="B9" s="5"/>
      <c r="C9" s="5"/>
      <c r="D9" s="2"/>
      <c r="E9" s="2"/>
      <c r="F9" s="7"/>
      <c r="G9" s="7"/>
      <c r="H9" s="7"/>
      <c r="I9" s="7"/>
      <c r="J9" s="7"/>
      <c r="L9" s="2"/>
      <c r="M9" s="5"/>
      <c r="N9" s="2"/>
      <c r="O9" s="2"/>
      <c r="P9" s="2"/>
      <c r="Q9" s="2"/>
    </row>
    <row r="10" spans="2:21">
      <c r="B10" s="5"/>
      <c r="C10" s="5"/>
      <c r="D10" s="2"/>
      <c r="F10" s="7"/>
      <c r="G10" s="7"/>
      <c r="H10" s="7"/>
      <c r="I10" s="7"/>
      <c r="J10" s="7"/>
      <c r="L10" s="2"/>
      <c r="M10" s="5"/>
      <c r="N10" s="2"/>
      <c r="O10" s="2"/>
      <c r="P10" s="2"/>
      <c r="Q10" s="2"/>
    </row>
    <row r="11" spans="2:21">
      <c r="B11" s="5"/>
      <c r="C11" s="5"/>
      <c r="L11" s="2"/>
      <c r="M11" s="5"/>
      <c r="N11" s="2"/>
      <c r="O11" s="2"/>
      <c r="P11" s="2"/>
      <c r="Q11" s="2"/>
    </row>
    <row r="12" spans="2:21">
      <c r="B12" s="5"/>
      <c r="C12" s="5"/>
      <c r="D12" s="2"/>
      <c r="E12" s="2"/>
      <c r="F12" s="7"/>
      <c r="G12" s="7"/>
      <c r="H12" s="7"/>
      <c r="I12" s="7"/>
      <c r="J12" s="7"/>
      <c r="L12" s="2"/>
      <c r="M12" s="5"/>
      <c r="N12" s="2"/>
      <c r="O12" s="2"/>
      <c r="P12" s="2"/>
      <c r="Q12" s="2"/>
    </row>
    <row r="13" spans="2:21">
      <c r="B13" s="5"/>
      <c r="C13" s="5"/>
      <c r="E13" s="2"/>
      <c r="F13" s="7"/>
      <c r="G13" s="7"/>
      <c r="H13" s="7"/>
      <c r="I13" s="7"/>
      <c r="J13" s="7"/>
      <c r="L13" s="2"/>
      <c r="M13" s="5"/>
      <c r="N13" s="2"/>
      <c r="O13" s="2"/>
      <c r="P13" s="2"/>
      <c r="Q13" s="2"/>
    </row>
    <row r="14" spans="2:21">
      <c r="B14" s="5"/>
      <c r="C14" s="5"/>
      <c r="D14" s="2"/>
      <c r="E14" s="2"/>
      <c r="F14" s="7"/>
      <c r="G14" s="7"/>
      <c r="H14" s="7"/>
      <c r="I14" s="7"/>
      <c r="J14" s="7"/>
      <c r="L14" s="2"/>
      <c r="M14" s="5"/>
      <c r="N14" s="2"/>
      <c r="O14" s="2"/>
      <c r="P14" s="2"/>
      <c r="Q14" s="2"/>
    </row>
    <row r="15" spans="2:21">
      <c r="B15" s="5"/>
      <c r="C15" s="5"/>
      <c r="E15" s="2"/>
      <c r="F15" s="7"/>
      <c r="G15" s="7"/>
      <c r="H15" s="7"/>
      <c r="I15" s="7"/>
      <c r="J15" s="7"/>
      <c r="L15" s="2"/>
      <c r="M15" s="2"/>
      <c r="N15" s="2"/>
      <c r="O15" s="2"/>
      <c r="P15" s="2"/>
      <c r="Q15" s="2"/>
    </row>
    <row r="16" spans="2:21">
      <c r="B16" s="5"/>
      <c r="C16" s="2"/>
      <c r="D16" s="2"/>
      <c r="E16" s="2"/>
      <c r="F16" s="7"/>
      <c r="G16" s="7"/>
      <c r="H16" s="7"/>
      <c r="I16" s="7"/>
      <c r="J16" s="7"/>
      <c r="L16" s="2"/>
      <c r="M16" s="2"/>
      <c r="N16" s="2"/>
      <c r="O16" s="2"/>
      <c r="P16" s="2"/>
      <c r="Q16" s="2"/>
    </row>
    <row r="17" spans="2:17">
      <c r="B17" s="5"/>
      <c r="C17" s="5"/>
      <c r="D17" s="2"/>
      <c r="F17" s="7"/>
      <c r="G17" s="7"/>
      <c r="H17" s="7"/>
      <c r="I17" s="7"/>
      <c r="J17" s="7"/>
      <c r="L17" s="2"/>
      <c r="M17" s="2"/>
      <c r="N17" s="2"/>
      <c r="O17" s="2"/>
      <c r="P17" s="2"/>
      <c r="Q17" s="2"/>
    </row>
    <row r="18" spans="2:17">
      <c r="B18" s="5"/>
      <c r="C18" s="5"/>
      <c r="D18" s="2"/>
      <c r="F18" s="7"/>
      <c r="G18" s="7"/>
      <c r="H18" s="7"/>
      <c r="I18" s="7"/>
      <c r="J18" s="7"/>
      <c r="L18" s="2"/>
      <c r="M18" s="2"/>
      <c r="N18" s="2"/>
      <c r="O18" s="2"/>
      <c r="P18" s="2"/>
      <c r="Q18" s="2"/>
    </row>
    <row r="19" spans="2:17">
      <c r="B19" s="5"/>
      <c r="C19" s="5"/>
      <c r="D19" s="2"/>
      <c r="F19" s="7"/>
      <c r="G19" s="7"/>
      <c r="H19" s="7"/>
      <c r="I19" s="7"/>
      <c r="J19" s="7"/>
      <c r="L19" s="2"/>
      <c r="M19" s="2"/>
      <c r="N19" s="2"/>
      <c r="O19" s="2"/>
      <c r="P19" s="2"/>
      <c r="Q19" s="2"/>
    </row>
    <row r="20" spans="2:17">
      <c r="B20" s="5"/>
      <c r="C20" s="5"/>
      <c r="D20" s="2"/>
      <c r="F20" s="7"/>
      <c r="G20" s="7"/>
      <c r="H20" s="7"/>
      <c r="I20" s="7"/>
      <c r="J20" s="7"/>
      <c r="L20" s="2"/>
      <c r="M20" s="2"/>
      <c r="N20" s="2"/>
      <c r="O20" s="2"/>
      <c r="P20" s="2"/>
      <c r="Q20" s="2"/>
    </row>
    <row r="21" spans="2:17">
      <c r="B21" s="5"/>
      <c r="C21" s="5"/>
      <c r="D21" s="2"/>
      <c r="F21" s="7"/>
      <c r="G21" s="7"/>
      <c r="H21" s="7"/>
      <c r="I21" s="7"/>
      <c r="J21" s="7"/>
      <c r="L21" s="2"/>
      <c r="M21" s="2"/>
      <c r="N21" s="2"/>
      <c r="O21" s="2"/>
      <c r="P21" s="2"/>
      <c r="Q21" s="2"/>
    </row>
    <row r="22" spans="2:17">
      <c r="B22" s="5"/>
      <c r="C22" s="5"/>
      <c r="D22" s="2"/>
      <c r="F22" s="7"/>
      <c r="G22" s="7"/>
      <c r="H22" s="7"/>
      <c r="I22" s="7"/>
      <c r="J22" s="7"/>
      <c r="L22" s="2"/>
      <c r="M22" s="2"/>
      <c r="N22" s="2"/>
      <c r="O22" s="2"/>
      <c r="P22" s="2"/>
      <c r="Q22" s="2"/>
    </row>
    <row r="23" spans="2:17">
      <c r="B23" s="5"/>
      <c r="C23" s="5"/>
      <c r="D23" s="2"/>
      <c r="E23" s="2"/>
      <c r="F23" s="7"/>
      <c r="G23" s="7"/>
      <c r="H23" s="7"/>
      <c r="I23" s="7"/>
      <c r="J23" s="7"/>
      <c r="L23" s="2"/>
      <c r="M23" s="2"/>
      <c r="N23" s="2"/>
      <c r="O23" s="2"/>
      <c r="P23" s="2"/>
      <c r="Q23" s="2"/>
    </row>
    <row r="24" spans="2:17">
      <c r="B24" s="5"/>
      <c r="C24" s="5"/>
      <c r="D24" s="2"/>
      <c r="F24" s="7"/>
      <c r="G24" s="7"/>
      <c r="H24" s="7"/>
      <c r="I24" s="7"/>
      <c r="J24" s="7"/>
      <c r="L24" s="2"/>
      <c r="M24" s="2"/>
      <c r="N24" s="2"/>
      <c r="O24" s="2"/>
      <c r="P24" s="2"/>
      <c r="Q24" s="2"/>
    </row>
    <row r="25" spans="2:17">
      <c r="B25" s="5"/>
      <c r="C25" s="5"/>
      <c r="D25" s="2"/>
      <c r="F25" s="7"/>
      <c r="G25" s="7"/>
      <c r="H25" s="7"/>
      <c r="I25" s="7"/>
      <c r="J25" s="7"/>
      <c r="L25" s="2"/>
      <c r="M25" s="2"/>
      <c r="N25" s="2"/>
      <c r="O25" s="2"/>
      <c r="P25" s="2"/>
      <c r="Q25" s="2"/>
    </row>
    <row r="26" spans="2:17">
      <c r="B26" s="5"/>
      <c r="C26" s="5"/>
      <c r="D26" s="2"/>
      <c r="F26" s="7"/>
      <c r="G26" s="7"/>
      <c r="H26" s="7"/>
      <c r="I26" s="7"/>
      <c r="J26" s="7"/>
      <c r="L26" s="2"/>
      <c r="M26" s="2"/>
      <c r="P26" s="2"/>
      <c r="Q26" s="2"/>
    </row>
    <row r="27" spans="2:17">
      <c r="B27" s="5"/>
      <c r="C27" s="5"/>
      <c r="D27" s="2"/>
      <c r="F27" s="7"/>
      <c r="G27" s="7"/>
      <c r="H27" s="7"/>
      <c r="I27" s="7"/>
      <c r="J27" s="7"/>
      <c r="L27" s="2"/>
      <c r="M27" s="2"/>
      <c r="P27" s="2"/>
      <c r="Q27" s="2"/>
    </row>
    <row r="28" spans="2:17">
      <c r="B28" s="5"/>
      <c r="C28" s="5"/>
      <c r="D28" s="2"/>
      <c r="F28" s="7"/>
      <c r="G28" s="7"/>
      <c r="H28" s="7"/>
      <c r="I28" s="7"/>
      <c r="J28" s="7"/>
      <c r="L28" s="2"/>
      <c r="M28" s="2"/>
      <c r="P28" s="2"/>
      <c r="Q28" s="2"/>
    </row>
    <row r="29" spans="2:17">
      <c r="B29" s="5"/>
      <c r="C29" s="5"/>
      <c r="D29" s="2"/>
      <c r="F29" s="7"/>
      <c r="G29" s="7"/>
      <c r="H29" s="7"/>
      <c r="I29" s="7"/>
      <c r="J29" s="7"/>
      <c r="L29" s="2"/>
      <c r="M29" s="2"/>
      <c r="P29" s="2"/>
      <c r="Q29" s="2"/>
    </row>
    <row r="30" spans="2:17">
      <c r="B30" s="5"/>
      <c r="C30" s="5"/>
      <c r="D30" s="2"/>
      <c r="E30" s="2"/>
      <c r="F30" s="7"/>
      <c r="G30" s="7"/>
      <c r="H30" s="7"/>
      <c r="I30" s="7"/>
      <c r="J30" s="7"/>
      <c r="L30" s="2"/>
      <c r="M30" s="2"/>
      <c r="P30" s="2"/>
      <c r="Q30" s="2"/>
    </row>
    <row r="31" spans="2:17">
      <c r="B31" s="5"/>
      <c r="C31" s="5"/>
      <c r="D31" s="2"/>
      <c r="E31" s="2"/>
      <c r="F31" s="7"/>
      <c r="G31" s="7"/>
      <c r="H31" s="7"/>
      <c r="I31" s="7"/>
      <c r="J31" s="7"/>
      <c r="L31" s="2"/>
      <c r="M31" s="2"/>
      <c r="P31" s="2"/>
      <c r="Q31" s="2"/>
    </row>
    <row r="32" spans="2:17">
      <c r="B32" s="5"/>
      <c r="C32" s="5"/>
      <c r="D32" s="2"/>
      <c r="E32" s="2"/>
      <c r="F32" s="7"/>
      <c r="G32" s="7"/>
      <c r="H32" s="7"/>
      <c r="I32" s="7"/>
      <c r="J32" s="7"/>
      <c r="L32" s="2"/>
      <c r="M32" s="2"/>
      <c r="N32" s="2"/>
      <c r="O32" s="2"/>
      <c r="P32" s="2"/>
      <c r="Q32" s="2"/>
    </row>
    <row r="33" spans="2:17">
      <c r="B33" s="5"/>
      <c r="C33" s="5"/>
      <c r="D33" s="2"/>
      <c r="F33" s="7"/>
      <c r="G33" s="7"/>
      <c r="H33" s="7"/>
      <c r="I33" s="7"/>
      <c r="J33" s="7"/>
      <c r="L33" s="2"/>
      <c r="M33" s="2"/>
      <c r="N33" s="2"/>
      <c r="O33" s="2"/>
      <c r="P33" s="2"/>
      <c r="Q33" s="2"/>
    </row>
    <row r="34" spans="2:17">
      <c r="B34" s="5"/>
      <c r="C34" s="5"/>
      <c r="D34" s="2"/>
      <c r="F34" s="7"/>
      <c r="G34" s="7"/>
      <c r="H34" s="7"/>
      <c r="I34" s="7"/>
      <c r="J34" s="7"/>
      <c r="L34" s="2"/>
      <c r="M34" s="2"/>
      <c r="N34" s="2"/>
      <c r="O34" s="2"/>
      <c r="P34" s="2"/>
      <c r="Q34" s="2"/>
    </row>
    <row r="35" spans="2:17">
      <c r="B35" s="5"/>
      <c r="C35" s="5"/>
      <c r="D35" s="2"/>
      <c r="F35" s="7"/>
      <c r="G35" s="7"/>
      <c r="H35" s="7"/>
      <c r="I35" s="7"/>
      <c r="J35" s="7"/>
      <c r="L35" s="2"/>
      <c r="M35" s="2"/>
      <c r="N35" s="2"/>
      <c r="O35" s="2"/>
      <c r="P35" s="2"/>
      <c r="Q35" s="2"/>
    </row>
    <row r="36" spans="2:17">
      <c r="B36" s="5"/>
      <c r="C36" s="5"/>
      <c r="D36" s="2"/>
      <c r="F36" s="7"/>
      <c r="G36" s="7"/>
      <c r="H36" s="7"/>
      <c r="I36" s="7"/>
      <c r="J36" s="7"/>
      <c r="L36" s="2"/>
      <c r="M36" s="2"/>
      <c r="N36" s="2"/>
      <c r="O36" s="2"/>
      <c r="P36" s="2"/>
      <c r="Q36" s="2"/>
    </row>
    <row r="37" spans="2:17">
      <c r="B37" s="5"/>
      <c r="C37" s="5"/>
      <c r="D37" s="2"/>
      <c r="F37" s="7"/>
      <c r="G37" s="7"/>
      <c r="H37" s="7"/>
      <c r="I37" s="7"/>
      <c r="J37" s="7"/>
      <c r="L37" s="2"/>
      <c r="M37" s="2"/>
      <c r="N37" s="2"/>
      <c r="O37" s="2"/>
      <c r="P37" s="2"/>
      <c r="Q37" s="2"/>
    </row>
    <row r="38" spans="2:17">
      <c r="B38" s="5"/>
      <c r="C38" s="5"/>
      <c r="D38" s="2"/>
      <c r="F38" s="7"/>
      <c r="G38" s="7"/>
      <c r="H38" s="7"/>
      <c r="I38" s="7"/>
      <c r="J38" s="7"/>
      <c r="L38" s="2"/>
      <c r="M38" s="2"/>
      <c r="N38" s="2"/>
      <c r="O38" s="2"/>
      <c r="P38" s="2"/>
      <c r="Q38" s="2"/>
    </row>
    <row r="39" spans="2:17">
      <c r="B39" s="5"/>
      <c r="C39" s="5"/>
      <c r="D39" s="2"/>
      <c r="F39" s="7"/>
      <c r="G39" s="7"/>
      <c r="H39" s="7"/>
      <c r="I39" s="7"/>
      <c r="J39" s="7"/>
      <c r="L39" s="2"/>
      <c r="M39" s="2"/>
      <c r="N39" s="2"/>
      <c r="O39" s="2"/>
      <c r="P39" s="2"/>
      <c r="Q39" s="2"/>
    </row>
    <row r="40" spans="2:17">
      <c r="B40" s="5"/>
      <c r="C40" s="5"/>
      <c r="D40" s="2"/>
      <c r="F40" s="7"/>
      <c r="G40" s="7"/>
      <c r="H40" s="7"/>
      <c r="I40" s="7"/>
      <c r="J40" s="7"/>
      <c r="L40" s="2"/>
      <c r="M40" s="2"/>
      <c r="N40" s="2"/>
      <c r="O40" s="2"/>
      <c r="P40" s="2"/>
      <c r="Q40" s="2"/>
    </row>
    <row r="41" spans="2:17">
      <c r="B41" s="5"/>
      <c r="C41" s="5"/>
      <c r="D41" s="2"/>
      <c r="F41" s="7"/>
      <c r="G41" s="7"/>
      <c r="H41" s="7"/>
      <c r="I41" s="7"/>
      <c r="J41" s="7"/>
      <c r="L41" s="2"/>
      <c r="M41" s="2"/>
      <c r="N41" s="2"/>
      <c r="O41" s="2"/>
      <c r="P41" s="2"/>
      <c r="Q41" s="2"/>
    </row>
    <row r="42" spans="2:17">
      <c r="B42" s="9"/>
      <c r="C42" s="9"/>
      <c r="D42" s="6"/>
      <c r="E42" s="8"/>
      <c r="F42" s="10"/>
      <c r="G42" s="10"/>
      <c r="H42" s="10"/>
      <c r="I42" s="10"/>
      <c r="J42" s="10"/>
      <c r="L42" s="2"/>
      <c r="M42" s="2"/>
      <c r="N42" s="2"/>
      <c r="O42" s="2"/>
      <c r="P42" s="2"/>
      <c r="Q42" s="2"/>
    </row>
    <row r="43" spans="2:17">
      <c r="B43" s="6"/>
      <c r="C43" s="6"/>
      <c r="D43" s="6"/>
      <c r="E43" s="8"/>
      <c r="F43" s="10"/>
      <c r="G43" s="10"/>
      <c r="H43" s="10"/>
      <c r="I43" s="10"/>
      <c r="J43" s="10"/>
      <c r="L43" s="2"/>
      <c r="M43" s="2"/>
      <c r="N43" s="2"/>
      <c r="O43" s="2"/>
      <c r="P43" s="2"/>
      <c r="Q43" s="2"/>
    </row>
    <row r="44" spans="2:17">
      <c r="B44" s="6"/>
      <c r="C44" s="6"/>
      <c r="D44" s="6"/>
      <c r="E44" s="8"/>
      <c r="F44" s="10"/>
      <c r="G44" s="10"/>
      <c r="H44" s="10"/>
      <c r="I44" s="10"/>
      <c r="J44" s="10"/>
      <c r="L44" s="2"/>
      <c r="M44" s="2"/>
      <c r="N44" s="2"/>
      <c r="O44" s="2"/>
      <c r="P44" s="2"/>
      <c r="Q44" s="2"/>
    </row>
    <row r="45" spans="2:17">
      <c r="B45" s="6"/>
      <c r="C45" s="6"/>
      <c r="D45" s="6"/>
      <c r="E45" s="8"/>
      <c r="F45" s="10"/>
      <c r="G45" s="10"/>
      <c r="H45" s="10"/>
      <c r="I45" s="10"/>
      <c r="J45" s="10"/>
      <c r="L45" s="2"/>
      <c r="M45" s="2"/>
      <c r="N45" s="2"/>
      <c r="O45" s="2"/>
      <c r="P45" s="2"/>
      <c r="Q45" s="2"/>
    </row>
    <row r="46" spans="2:17">
      <c r="B46" s="6"/>
      <c r="C46" s="6"/>
      <c r="D46" s="6"/>
      <c r="E46" s="8"/>
      <c r="F46" s="10"/>
      <c r="G46" s="10"/>
      <c r="H46" s="10"/>
      <c r="I46" s="10"/>
      <c r="J46" s="10"/>
      <c r="L46" s="2"/>
      <c r="M46" s="2"/>
      <c r="N46" s="2"/>
      <c r="O46" s="2"/>
      <c r="P46" s="2"/>
      <c r="Q46" s="2"/>
    </row>
    <row r="47" spans="2:17">
      <c r="B47" s="6"/>
      <c r="C47" s="6"/>
      <c r="D47" s="6"/>
      <c r="E47" s="8"/>
      <c r="F47" s="10"/>
      <c r="G47" s="10"/>
      <c r="H47" s="10"/>
      <c r="I47" s="10"/>
      <c r="J47" s="10"/>
      <c r="L47" s="2"/>
      <c r="M47" s="2"/>
      <c r="N47" s="2"/>
      <c r="O47" s="2"/>
      <c r="P47" s="2"/>
      <c r="Q47" s="2"/>
    </row>
    <row r="48" spans="2:17">
      <c r="B48" s="6"/>
      <c r="C48" s="6"/>
      <c r="D48" s="6"/>
      <c r="E48" s="8"/>
      <c r="F48" s="10"/>
      <c r="G48" s="10"/>
      <c r="H48" s="10"/>
      <c r="I48" s="10"/>
      <c r="J48" s="10"/>
      <c r="L48" s="2"/>
      <c r="M48" s="2"/>
      <c r="N48" s="2"/>
      <c r="O48" s="2"/>
      <c r="P48" s="2"/>
      <c r="Q48" s="2"/>
    </row>
    <row r="49" spans="2:17">
      <c r="B49" s="9"/>
      <c r="C49" s="9"/>
      <c r="D49" s="8"/>
      <c r="E49" s="8"/>
      <c r="F49" s="10"/>
      <c r="G49" s="10"/>
      <c r="H49" s="10"/>
      <c r="I49" s="10"/>
      <c r="J49" s="10"/>
      <c r="L49" s="2"/>
      <c r="M49" s="2"/>
      <c r="N49" s="2"/>
      <c r="O49" s="2"/>
      <c r="P49" s="2"/>
      <c r="Q49" s="2"/>
    </row>
    <row r="50" spans="2:17">
      <c r="B50" s="9"/>
      <c r="C50" s="9"/>
      <c r="D50" s="8"/>
      <c r="E50" s="6"/>
      <c r="F50" s="6"/>
      <c r="G50" s="6"/>
      <c r="H50" s="6"/>
      <c r="I50" s="6"/>
      <c r="J50" s="6"/>
      <c r="L50" s="2"/>
      <c r="M50" s="2"/>
      <c r="N50" s="2"/>
      <c r="O50" s="2"/>
      <c r="P50" s="2"/>
      <c r="Q50" s="2"/>
    </row>
    <row r="51" spans="2:17">
      <c r="B51" s="9"/>
      <c r="C51" s="9"/>
      <c r="D51" s="6"/>
      <c r="E51" s="6"/>
      <c r="F51" s="6"/>
      <c r="G51" s="6"/>
      <c r="H51" s="6"/>
      <c r="I51" s="6"/>
      <c r="J51" s="6"/>
      <c r="L51" s="2"/>
      <c r="M51" s="2"/>
      <c r="N51" s="2"/>
      <c r="O51" s="2"/>
      <c r="P51" s="2"/>
      <c r="Q51" s="2"/>
    </row>
    <row r="52" spans="2:17">
      <c r="M52" s="1"/>
    </row>
  </sheetData>
  <sheetProtection algorithmName="SHA-512" hashValue="l0kPV/tLmxpDWnkx8+xrAr9MEEQk/hfthBBi23ut7R5389skTLpdUeEktXWIlaiSWpE0PzfbGvYR+PZk0zKp2g==" saltValue="vyU20dOfv5BMLJUqCGnPaQ==" spinCount="100000" sheet="1" objects="1" scenarios="1" formatColumns="0" formatRows="0" selectLockedCells="1" selectUnlockedCells="1"/>
  <mergeCells count="1">
    <mergeCell ref="F5:J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C15F-AA1F-4505-9B77-E8B48219A0B2}">
  <dimension ref="A5:BA126"/>
  <sheetViews>
    <sheetView showGridLines="0" view="pageLayout" zoomScale="60" zoomScaleNormal="90" zoomScalePageLayoutView="60" workbookViewId="0">
      <selection activeCell="J25" sqref="J25:J26"/>
    </sheetView>
  </sheetViews>
  <sheetFormatPr defaultColWidth="8.75" defaultRowHeight="14.25"/>
  <cols>
    <col min="1" max="1" width="2.25" style="248" customWidth="1"/>
    <col min="2" max="2" width="35.625" style="248" bestFit="1" customWidth="1"/>
    <col min="3" max="3" width="15" style="248" bestFit="1" customWidth="1"/>
    <col min="4" max="4" width="14.125" style="248" bestFit="1" customWidth="1"/>
    <col min="5" max="5" width="14.625" style="248" customWidth="1"/>
    <col min="6" max="8" width="8.75" style="248"/>
    <col min="9" max="9" width="27.125" style="248" bestFit="1" customWidth="1"/>
    <col min="10" max="10" width="8.75" style="248"/>
    <col min="11" max="11" width="9.875" style="248" bestFit="1" customWidth="1"/>
    <col min="12" max="12" width="9.375" style="248" customWidth="1"/>
    <col min="13" max="13" width="16.25" style="248" bestFit="1" customWidth="1"/>
    <col min="14" max="14" width="16" style="248" bestFit="1" customWidth="1"/>
    <col min="15" max="16384" width="8.75" style="248"/>
  </cols>
  <sheetData>
    <row r="5" spans="1:53" ht="9" customHeight="1">
      <c r="A5" s="245"/>
      <c r="B5" s="245"/>
      <c r="C5" s="245"/>
      <c r="D5" s="245"/>
      <c r="E5" s="245"/>
      <c r="F5" s="245"/>
      <c r="G5" s="245"/>
      <c r="H5" s="245"/>
      <c r="I5" s="245"/>
      <c r="J5" s="245"/>
      <c r="K5" s="245"/>
      <c r="L5" s="245"/>
      <c r="M5" s="245"/>
      <c r="N5" s="246"/>
      <c r="O5" s="246"/>
      <c r="P5" s="246"/>
      <c r="Q5" s="246"/>
      <c r="R5" s="246"/>
      <c r="S5" s="246"/>
      <c r="T5" s="246"/>
      <c r="U5" s="246"/>
      <c r="V5" s="246"/>
      <c r="W5" s="246"/>
      <c r="X5" s="246"/>
      <c r="Y5" s="247"/>
      <c r="Z5" s="247"/>
      <c r="AA5" s="247"/>
    </row>
    <row r="6" spans="1:53" ht="15" customHeight="1">
      <c r="A6" s="245"/>
      <c r="B6" s="383" t="s">
        <v>26</v>
      </c>
      <c r="C6" s="383"/>
      <c r="D6" s="383"/>
      <c r="E6" s="383"/>
      <c r="F6" s="245"/>
      <c r="G6" s="249"/>
      <c r="H6" s="249"/>
      <c r="I6" s="383" t="s">
        <v>89</v>
      </c>
      <c r="J6" s="383"/>
      <c r="K6" s="383"/>
      <c r="L6" s="383"/>
      <c r="M6" s="250"/>
      <c r="N6" s="250"/>
      <c r="O6" s="250"/>
      <c r="P6" s="251"/>
      <c r="Q6" s="251"/>
      <c r="R6" s="251"/>
      <c r="S6" s="251"/>
      <c r="T6" s="251"/>
      <c r="U6" s="251"/>
      <c r="V6" s="251"/>
      <c r="W6" s="251"/>
      <c r="X6" s="251"/>
      <c r="Y6" s="251"/>
      <c r="Z6" s="251"/>
      <c r="AA6" s="251"/>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row>
    <row r="7" spans="1:53" ht="4.1500000000000004" customHeight="1">
      <c r="A7" s="245"/>
      <c r="C7" s="252"/>
      <c r="D7" s="253"/>
      <c r="E7" s="253"/>
      <c r="F7" s="246"/>
      <c r="G7" s="251"/>
      <c r="H7" s="251"/>
      <c r="I7" s="252"/>
      <c r="J7" s="253"/>
      <c r="K7" s="253"/>
      <c r="L7" s="253"/>
      <c r="M7" s="250"/>
      <c r="N7" s="250"/>
      <c r="O7" s="250"/>
      <c r="P7" s="251"/>
      <c r="Q7" s="251"/>
      <c r="R7" s="251"/>
      <c r="S7" s="251"/>
      <c r="T7" s="251"/>
      <c r="U7" s="251"/>
      <c r="V7" s="251"/>
      <c r="W7" s="251"/>
      <c r="X7" s="251"/>
      <c r="Y7" s="251"/>
      <c r="Z7" s="251"/>
      <c r="AA7" s="251"/>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row>
    <row r="8" spans="1:53" ht="29.45" customHeight="1" thickBot="1">
      <c r="A8" s="245"/>
      <c r="B8" s="384" t="s">
        <v>207</v>
      </c>
      <c r="C8" s="384"/>
      <c r="D8" s="384"/>
      <c r="E8" s="384"/>
      <c r="F8" s="245"/>
      <c r="G8" s="249"/>
      <c r="H8" s="254"/>
      <c r="I8" s="255" t="s">
        <v>177</v>
      </c>
      <c r="J8" s="252"/>
      <c r="K8" s="245"/>
      <c r="L8" s="245"/>
      <c r="M8" s="250"/>
      <c r="N8" s="250"/>
      <c r="O8" s="250"/>
      <c r="P8" s="251"/>
      <c r="Q8" s="251"/>
      <c r="R8" s="251"/>
      <c r="S8" s="251"/>
      <c r="T8" s="251"/>
      <c r="U8" s="251"/>
      <c r="V8" s="251"/>
      <c r="W8" s="251"/>
      <c r="X8" s="251"/>
      <c r="Y8" s="251"/>
      <c r="Z8" s="251"/>
      <c r="AA8" s="251"/>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row>
    <row r="9" spans="1:53" ht="15" customHeight="1" thickBot="1">
      <c r="A9" s="245"/>
      <c r="B9" s="256" t="s">
        <v>87</v>
      </c>
      <c r="C9" s="257" t="s">
        <v>23</v>
      </c>
      <c r="D9" s="257" t="s">
        <v>0</v>
      </c>
      <c r="E9" s="258" t="s">
        <v>2</v>
      </c>
      <c r="F9" s="249"/>
      <c r="G9" s="249"/>
      <c r="H9" s="254"/>
      <c r="I9" s="259" t="s">
        <v>1</v>
      </c>
      <c r="J9" s="260"/>
      <c r="K9" s="257" t="s">
        <v>0</v>
      </c>
      <c r="L9" s="258" t="s">
        <v>2</v>
      </c>
      <c r="M9" s="250"/>
      <c r="N9" s="250"/>
      <c r="O9" s="250"/>
      <c r="P9" s="251"/>
      <c r="Q9" s="251"/>
      <c r="R9" s="247"/>
      <c r="S9" s="247"/>
      <c r="T9" s="247"/>
      <c r="U9" s="247"/>
      <c r="V9" s="247"/>
      <c r="W9" s="247"/>
      <c r="X9" s="247"/>
      <c r="Y9" s="251"/>
      <c r="Z9" s="251"/>
      <c r="AA9" s="251"/>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row>
    <row r="10" spans="1:53" ht="15" customHeight="1">
      <c r="A10" s="245"/>
      <c r="B10" s="261" t="s">
        <v>7</v>
      </c>
      <c r="C10" s="40"/>
      <c r="D10" s="260" t="s">
        <v>23</v>
      </c>
      <c r="E10" s="375"/>
      <c r="G10" s="262"/>
      <c r="H10" s="254"/>
      <c r="I10" s="261" t="s">
        <v>7</v>
      </c>
      <c r="J10" s="309"/>
      <c r="K10" s="263" t="s">
        <v>54</v>
      </c>
      <c r="L10" s="375"/>
      <c r="M10" s="264"/>
      <c r="N10" s="264"/>
      <c r="O10" s="264"/>
      <c r="P10" s="251"/>
      <c r="Q10" s="251"/>
      <c r="R10" s="247"/>
      <c r="S10" s="247"/>
      <c r="T10" s="247"/>
      <c r="U10" s="247"/>
      <c r="V10" s="247"/>
      <c r="W10" s="247"/>
      <c r="X10" s="247"/>
      <c r="Y10" s="251"/>
      <c r="Z10" s="251"/>
      <c r="AA10" s="251"/>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row>
    <row r="11" spans="1:53" ht="15" customHeight="1">
      <c r="A11" s="245"/>
      <c r="B11" s="265" t="s">
        <v>17</v>
      </c>
      <c r="C11" s="43"/>
      <c r="D11" s="266" t="s">
        <v>23</v>
      </c>
      <c r="E11" s="376"/>
      <c r="G11" s="262"/>
      <c r="H11" s="254"/>
      <c r="I11" s="265" t="s">
        <v>17</v>
      </c>
      <c r="J11" s="310"/>
      <c r="K11" s="267" t="s">
        <v>54</v>
      </c>
      <c r="L11" s="376"/>
      <c r="N11" s="250"/>
      <c r="O11" s="250"/>
      <c r="P11" s="251"/>
      <c r="Q11" s="251"/>
      <c r="R11" s="247"/>
      <c r="S11" s="247"/>
      <c r="T11" s="247"/>
      <c r="U11" s="247"/>
      <c r="V11" s="247"/>
      <c r="W11" s="247"/>
      <c r="X11" s="247"/>
      <c r="Y11" s="251"/>
      <c r="Z11" s="251"/>
      <c r="AA11" s="251"/>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row>
    <row r="12" spans="1:53">
      <c r="A12" s="245"/>
      <c r="B12" s="265" t="s">
        <v>28</v>
      </c>
      <c r="C12" s="43"/>
      <c r="D12" s="266" t="s">
        <v>23</v>
      </c>
      <c r="E12" s="376"/>
      <c r="G12" s="262"/>
      <c r="H12" s="254"/>
      <c r="I12" s="265" t="s">
        <v>28</v>
      </c>
      <c r="J12" s="310"/>
      <c r="K12" s="267" t="s">
        <v>54</v>
      </c>
      <c r="L12" s="376"/>
      <c r="N12" s="250"/>
      <c r="O12" s="250"/>
      <c r="P12" s="246"/>
      <c r="Q12" s="246"/>
      <c r="R12" s="247"/>
      <c r="S12" s="247"/>
      <c r="T12" s="247"/>
      <c r="U12" s="247"/>
      <c r="V12" s="247"/>
      <c r="W12" s="247"/>
      <c r="X12" s="247"/>
      <c r="Y12" s="246"/>
      <c r="Z12" s="246"/>
      <c r="AA12" s="246"/>
      <c r="AB12" s="245"/>
      <c r="AC12" s="245"/>
    </row>
    <row r="13" spans="1:53">
      <c r="A13" s="245"/>
      <c r="B13" s="265" t="s">
        <v>18</v>
      </c>
      <c r="C13" s="43"/>
      <c r="D13" s="266" t="s">
        <v>23</v>
      </c>
      <c r="E13" s="376"/>
      <c r="G13" s="262"/>
      <c r="H13" s="254"/>
      <c r="I13" s="265" t="s">
        <v>18</v>
      </c>
      <c r="J13" s="310"/>
      <c r="K13" s="267" t="s">
        <v>54</v>
      </c>
      <c r="L13" s="376"/>
      <c r="N13" s="250"/>
      <c r="O13" s="250"/>
      <c r="P13" s="246"/>
      <c r="Q13" s="246"/>
      <c r="R13" s="247"/>
      <c r="S13" s="247"/>
      <c r="T13" s="247"/>
      <c r="U13" s="247"/>
      <c r="V13" s="247"/>
      <c r="W13" s="247"/>
      <c r="X13" s="247"/>
      <c r="Y13" s="246"/>
      <c r="Z13" s="246"/>
      <c r="AA13" s="246"/>
      <c r="AB13" s="245"/>
      <c r="AC13" s="245"/>
    </row>
    <row r="14" spans="1:53">
      <c r="A14" s="245"/>
      <c r="B14" s="265" t="s">
        <v>69</v>
      </c>
      <c r="C14" s="43"/>
      <c r="D14" s="266" t="s">
        <v>23</v>
      </c>
      <c r="E14" s="376"/>
      <c r="G14" s="262"/>
      <c r="H14" s="266"/>
      <c r="I14" s="265" t="s">
        <v>69</v>
      </c>
      <c r="J14" s="310"/>
      <c r="K14" s="267" t="s">
        <v>54</v>
      </c>
      <c r="L14" s="376"/>
      <c r="N14" s="250"/>
      <c r="O14" s="250"/>
      <c r="P14" s="246"/>
      <c r="Q14" s="246"/>
      <c r="R14" s="247"/>
      <c r="S14" s="247"/>
      <c r="T14" s="247"/>
      <c r="U14" s="247"/>
      <c r="V14" s="247"/>
      <c r="W14" s="247"/>
      <c r="X14" s="247"/>
      <c r="Y14" s="246"/>
      <c r="Z14" s="246"/>
      <c r="AA14" s="246"/>
      <c r="AB14" s="245"/>
      <c r="AC14" s="245"/>
    </row>
    <row r="15" spans="1:53">
      <c r="A15" s="245"/>
      <c r="B15" s="265" t="s">
        <v>68</v>
      </c>
      <c r="C15" s="43"/>
      <c r="D15" s="266" t="s">
        <v>23</v>
      </c>
      <c r="E15" s="376"/>
      <c r="G15" s="262"/>
      <c r="H15" s="254"/>
      <c r="I15" s="265" t="s">
        <v>68</v>
      </c>
      <c r="J15" s="310"/>
      <c r="K15" s="267" t="s">
        <v>54</v>
      </c>
      <c r="L15" s="376"/>
      <c r="N15" s="250"/>
      <c r="O15" s="250"/>
      <c r="P15" s="246"/>
      <c r="Q15" s="246"/>
      <c r="R15" s="247"/>
      <c r="S15" s="247"/>
      <c r="T15" s="247"/>
      <c r="U15" s="247"/>
      <c r="V15" s="247"/>
      <c r="W15" s="247"/>
      <c r="X15" s="247"/>
      <c r="Y15" s="246"/>
      <c r="Z15" s="246"/>
      <c r="AA15" s="246"/>
      <c r="AB15" s="245"/>
      <c r="AC15" s="245"/>
    </row>
    <row r="16" spans="1:53">
      <c r="A16" s="245"/>
      <c r="B16" s="268" t="s">
        <v>65</v>
      </c>
      <c r="C16" s="43"/>
      <c r="D16" s="266" t="s">
        <v>23</v>
      </c>
      <c r="E16" s="376"/>
      <c r="G16" s="245"/>
      <c r="H16" s="254"/>
      <c r="I16" s="268" t="s">
        <v>65</v>
      </c>
      <c r="J16" s="310"/>
      <c r="K16" s="267" t="s">
        <v>54</v>
      </c>
      <c r="L16" s="376"/>
      <c r="N16" s="250"/>
      <c r="O16" s="250"/>
      <c r="P16" s="246"/>
      <c r="Q16" s="246"/>
      <c r="R16" s="247"/>
      <c r="S16" s="247"/>
      <c r="T16" s="247"/>
      <c r="U16" s="247"/>
      <c r="V16" s="247"/>
      <c r="W16" s="247"/>
      <c r="X16" s="247"/>
      <c r="Y16" s="246"/>
      <c r="Z16" s="246"/>
      <c r="AA16" s="246"/>
      <c r="AB16" s="245"/>
      <c r="AC16" s="245"/>
    </row>
    <row r="17" spans="1:29">
      <c r="A17" s="245"/>
      <c r="B17" s="265" t="s">
        <v>6</v>
      </c>
      <c r="C17" s="43"/>
      <c r="D17" s="266" t="s">
        <v>23</v>
      </c>
      <c r="E17" s="376"/>
      <c r="G17" s="262"/>
      <c r="H17" s="254"/>
      <c r="I17" s="265" t="s">
        <v>6</v>
      </c>
      <c r="J17" s="310"/>
      <c r="K17" s="267" t="s">
        <v>54</v>
      </c>
      <c r="L17" s="376"/>
      <c r="N17" s="269"/>
      <c r="O17" s="250"/>
      <c r="P17" s="246"/>
      <c r="Q17" s="246"/>
      <c r="R17" s="247"/>
      <c r="S17" s="247"/>
      <c r="T17" s="247"/>
      <c r="U17" s="247"/>
      <c r="V17" s="247"/>
      <c r="W17" s="247"/>
      <c r="X17" s="247"/>
      <c r="Y17" s="246"/>
      <c r="Z17" s="246"/>
      <c r="AA17" s="246"/>
      <c r="AB17" s="245"/>
      <c r="AC17" s="245"/>
    </row>
    <row r="18" spans="1:29">
      <c r="A18" s="245"/>
      <c r="B18" s="265" t="s">
        <v>25</v>
      </c>
      <c r="C18" s="43"/>
      <c r="D18" s="266" t="s">
        <v>23</v>
      </c>
      <c r="E18" s="376"/>
      <c r="G18" s="262"/>
      <c r="H18" s="266"/>
      <c r="I18" s="265" t="s">
        <v>25</v>
      </c>
      <c r="J18" s="310"/>
      <c r="K18" s="267" t="s">
        <v>54</v>
      </c>
      <c r="L18" s="376"/>
      <c r="N18" s="250"/>
      <c r="O18" s="250"/>
      <c r="P18" s="246"/>
      <c r="Q18" s="246"/>
      <c r="R18" s="247"/>
      <c r="S18" s="247"/>
      <c r="T18" s="247"/>
      <c r="U18" s="247"/>
      <c r="V18" s="247"/>
      <c r="W18" s="247"/>
      <c r="X18" s="247"/>
      <c r="Y18" s="246"/>
      <c r="Z18" s="246"/>
      <c r="AA18" s="246"/>
      <c r="AB18" s="245"/>
      <c r="AC18" s="245"/>
    </row>
    <row r="19" spans="1:29">
      <c r="A19" s="245"/>
      <c r="B19" s="265" t="s">
        <v>78</v>
      </c>
      <c r="C19" s="43"/>
      <c r="D19" s="266" t="s">
        <v>23</v>
      </c>
      <c r="E19" s="376"/>
      <c r="G19" s="262"/>
      <c r="H19" s="250"/>
      <c r="I19" s="265" t="s">
        <v>78</v>
      </c>
      <c r="J19" s="310"/>
      <c r="K19" s="267" t="s">
        <v>54</v>
      </c>
      <c r="L19" s="376"/>
      <c r="N19" s="250"/>
      <c r="O19" s="250"/>
      <c r="P19" s="246"/>
      <c r="Q19" s="246"/>
      <c r="R19" s="247"/>
      <c r="S19" s="247"/>
      <c r="T19" s="247"/>
      <c r="U19" s="247"/>
      <c r="V19" s="247"/>
      <c r="W19" s="247"/>
      <c r="X19" s="247"/>
      <c r="Y19" s="246"/>
      <c r="Z19" s="246"/>
      <c r="AA19" s="246"/>
      <c r="AB19" s="245"/>
      <c r="AC19" s="245"/>
    </row>
    <row r="20" spans="1:29">
      <c r="A20" s="245"/>
      <c r="B20" s="268" t="s">
        <v>56</v>
      </c>
      <c r="C20" s="43"/>
      <c r="D20" s="266" t="s">
        <v>23</v>
      </c>
      <c r="E20" s="376"/>
      <c r="G20" s="245"/>
      <c r="H20" s="250"/>
      <c r="I20" s="268" t="s">
        <v>56</v>
      </c>
      <c r="J20" s="310"/>
      <c r="K20" s="267" t="s">
        <v>54</v>
      </c>
      <c r="L20" s="376"/>
      <c r="N20" s="250"/>
      <c r="O20" s="250"/>
      <c r="P20" s="246"/>
      <c r="Q20" s="246"/>
      <c r="R20" s="247"/>
      <c r="S20" s="247"/>
      <c r="T20" s="247"/>
      <c r="U20" s="247"/>
      <c r="V20" s="247"/>
      <c r="W20" s="247"/>
      <c r="X20" s="247"/>
      <c r="Y20" s="246"/>
      <c r="Z20" s="246"/>
      <c r="AA20" s="246"/>
      <c r="AB20" s="245"/>
      <c r="AC20" s="245"/>
    </row>
    <row r="21" spans="1:29">
      <c r="A21" s="245"/>
      <c r="B21" s="268" t="s">
        <v>176</v>
      </c>
      <c r="C21" s="43"/>
      <c r="D21" s="266" t="s">
        <v>23</v>
      </c>
      <c r="E21" s="376"/>
      <c r="G21" s="245"/>
      <c r="H21" s="250"/>
      <c r="I21" s="268" t="s">
        <v>176</v>
      </c>
      <c r="J21" s="43"/>
      <c r="K21" s="266" t="s">
        <v>54</v>
      </c>
      <c r="L21" s="376"/>
      <c r="N21" s="250"/>
      <c r="O21" s="250"/>
      <c r="P21" s="246"/>
      <c r="Q21" s="246"/>
      <c r="R21" s="247"/>
      <c r="S21" s="247"/>
      <c r="T21" s="247"/>
      <c r="U21" s="247"/>
      <c r="V21" s="247"/>
      <c r="W21" s="247"/>
      <c r="X21" s="247"/>
      <c r="Y21" s="246"/>
      <c r="Z21" s="246"/>
      <c r="AA21" s="246"/>
      <c r="AB21" s="245"/>
      <c r="AC21" s="245"/>
    </row>
    <row r="22" spans="1:29" ht="15" thickBot="1">
      <c r="A22" s="245"/>
      <c r="B22" s="270" t="s">
        <v>187</v>
      </c>
      <c r="C22" s="47"/>
      <c r="D22" s="271" t="s">
        <v>23</v>
      </c>
      <c r="E22" s="377"/>
      <c r="G22" s="245"/>
      <c r="H22" s="250"/>
      <c r="I22" s="270" t="s">
        <v>187</v>
      </c>
      <c r="J22" s="47"/>
      <c r="K22" s="271" t="s">
        <v>54</v>
      </c>
      <c r="L22" s="377"/>
      <c r="N22" s="250"/>
      <c r="O22" s="250"/>
      <c r="P22" s="246"/>
      <c r="Q22" s="246"/>
      <c r="R22" s="247"/>
      <c r="S22" s="247"/>
      <c r="T22" s="247"/>
      <c r="U22" s="247"/>
      <c r="V22" s="247"/>
      <c r="W22" s="247"/>
      <c r="X22" s="247"/>
      <c r="Y22" s="246"/>
      <c r="Z22" s="246"/>
      <c r="AA22" s="246"/>
      <c r="AB22" s="245"/>
      <c r="AC22" s="245"/>
    </row>
    <row r="23" spans="1:29" ht="15" thickBot="1">
      <c r="A23" s="245"/>
      <c r="F23" s="250"/>
      <c r="G23" s="266"/>
      <c r="H23" s="250"/>
      <c r="M23" s="250"/>
      <c r="N23" s="250"/>
      <c r="O23" s="250"/>
      <c r="P23" s="246"/>
      <c r="Q23" s="246"/>
      <c r="R23" s="247"/>
      <c r="S23" s="247"/>
      <c r="T23" s="247"/>
      <c r="U23" s="247"/>
      <c r="V23" s="247"/>
      <c r="W23" s="247"/>
      <c r="X23" s="247"/>
      <c r="Y23" s="246"/>
      <c r="Z23" s="246"/>
      <c r="AA23" s="246"/>
      <c r="AB23" s="245"/>
      <c r="AC23" s="245"/>
    </row>
    <row r="24" spans="1:29" ht="15" thickBot="1">
      <c r="A24" s="245"/>
      <c r="B24" s="259" t="s">
        <v>4</v>
      </c>
      <c r="C24" s="272"/>
      <c r="D24" s="257" t="s">
        <v>0</v>
      </c>
      <c r="E24" s="258" t="s">
        <v>2</v>
      </c>
      <c r="F24" s="250"/>
      <c r="I24" s="273" t="s">
        <v>90</v>
      </c>
      <c r="J24" s="274"/>
      <c r="K24" s="275" t="s">
        <v>0</v>
      </c>
      <c r="L24" s="276" t="s">
        <v>2</v>
      </c>
      <c r="M24" s="250"/>
      <c r="N24" s="250"/>
      <c r="O24" s="250"/>
      <c r="P24" s="246"/>
      <c r="Q24" s="246"/>
      <c r="R24" s="247"/>
      <c r="S24" s="247"/>
      <c r="T24" s="247"/>
      <c r="U24" s="247"/>
      <c r="V24" s="247"/>
      <c r="W24" s="247"/>
      <c r="X24" s="247"/>
      <c r="Y24" s="246"/>
      <c r="Z24" s="246"/>
      <c r="AA24" s="246"/>
      <c r="AB24" s="245"/>
      <c r="AC24" s="245"/>
    </row>
    <row r="25" spans="1:29">
      <c r="A25" s="245"/>
      <c r="B25" s="261" t="s">
        <v>27</v>
      </c>
      <c r="C25" s="40"/>
      <c r="D25" s="260" t="s">
        <v>23</v>
      </c>
      <c r="E25" s="375"/>
      <c r="F25" s="264"/>
      <c r="I25" s="277" t="s">
        <v>59</v>
      </c>
      <c r="J25" s="309"/>
      <c r="K25" s="263" t="s">
        <v>54</v>
      </c>
      <c r="L25" s="378"/>
      <c r="M25" s="250"/>
      <c r="N25" s="250"/>
      <c r="O25" s="250"/>
      <c r="P25" s="246"/>
      <c r="Q25" s="246"/>
      <c r="R25" s="247"/>
      <c r="S25" s="247"/>
      <c r="T25" s="247"/>
      <c r="U25" s="247"/>
      <c r="V25" s="247"/>
      <c r="W25" s="247"/>
      <c r="X25" s="247"/>
      <c r="Y25" s="246"/>
      <c r="Z25" s="246"/>
      <c r="AA25" s="246"/>
      <c r="AB25" s="245"/>
      <c r="AC25" s="245"/>
    </row>
    <row r="26" spans="1:29" ht="15" thickBot="1">
      <c r="A26" s="245"/>
      <c r="B26" s="278" t="s">
        <v>29</v>
      </c>
      <c r="C26" s="47"/>
      <c r="D26" s="271" t="s">
        <v>23</v>
      </c>
      <c r="E26" s="377"/>
      <c r="F26" s="264"/>
      <c r="H26" s="264"/>
      <c r="I26" s="279" t="s">
        <v>10</v>
      </c>
      <c r="J26" s="311"/>
      <c r="K26" s="280" t="s">
        <v>54</v>
      </c>
      <c r="L26" s="379"/>
      <c r="M26" s="250"/>
      <c r="N26" s="250"/>
      <c r="O26" s="250"/>
      <c r="P26" s="246"/>
      <c r="Q26" s="246"/>
      <c r="R26" s="247"/>
      <c r="S26" s="247"/>
      <c r="T26" s="247"/>
      <c r="U26" s="247"/>
      <c r="V26" s="247"/>
      <c r="W26" s="247"/>
      <c r="X26" s="247"/>
      <c r="Y26" s="246"/>
      <c r="Z26" s="246"/>
      <c r="AA26" s="246"/>
      <c r="AB26" s="245"/>
      <c r="AC26" s="245"/>
    </row>
    <row r="27" spans="1:29" ht="15" thickBot="1">
      <c r="A27" s="245"/>
      <c r="B27" s="281"/>
      <c r="C27" s="281"/>
      <c r="D27" s="282"/>
      <c r="E27" s="283"/>
      <c r="F27" s="284"/>
      <c r="G27" s="264"/>
      <c r="H27" s="264"/>
      <c r="I27" s="254"/>
      <c r="J27" s="254"/>
      <c r="K27" s="266"/>
      <c r="L27" s="266"/>
      <c r="M27" s="250"/>
      <c r="N27" s="250"/>
      <c r="O27" s="250"/>
      <c r="P27" s="246"/>
      <c r="Q27" s="246"/>
      <c r="R27" s="247"/>
      <c r="S27" s="247"/>
      <c r="T27" s="247"/>
      <c r="U27" s="247"/>
      <c r="V27" s="247"/>
      <c r="W27" s="247"/>
      <c r="X27" s="247"/>
      <c r="Y27" s="246"/>
      <c r="Z27" s="246"/>
      <c r="AA27" s="246"/>
      <c r="AB27" s="245"/>
      <c r="AC27" s="245"/>
    </row>
    <row r="28" spans="1:29" ht="15" thickBot="1">
      <c r="A28" s="245"/>
      <c r="B28" s="273" t="s">
        <v>22</v>
      </c>
      <c r="C28" s="285"/>
      <c r="D28" s="275" t="s">
        <v>0</v>
      </c>
      <c r="E28" s="276" t="s">
        <v>2</v>
      </c>
      <c r="F28" s="284"/>
      <c r="G28" s="264"/>
      <c r="H28" s="264"/>
      <c r="I28" s="262"/>
      <c r="J28" s="262"/>
      <c r="K28" s="245"/>
      <c r="L28" s="245"/>
      <c r="M28" s="250"/>
      <c r="N28" s="250"/>
      <c r="O28" s="250"/>
      <c r="P28" s="246"/>
      <c r="Q28" s="246"/>
      <c r="R28" s="247"/>
      <c r="S28" s="247"/>
      <c r="T28" s="247"/>
      <c r="U28" s="247"/>
      <c r="V28" s="247"/>
      <c r="W28" s="247"/>
      <c r="X28" s="247"/>
      <c r="Y28" s="246"/>
      <c r="Z28" s="246"/>
      <c r="AA28" s="246"/>
      <c r="AB28" s="245"/>
      <c r="AC28" s="245"/>
    </row>
    <row r="29" spans="1:29">
      <c r="A29" s="245"/>
      <c r="B29" s="286" t="s">
        <v>57</v>
      </c>
      <c r="C29" s="309"/>
      <c r="D29" s="260" t="s">
        <v>23</v>
      </c>
      <c r="E29" s="376"/>
      <c r="F29" s="284"/>
      <c r="G29" s="250"/>
      <c r="H29" s="264"/>
      <c r="I29" s="383" t="s">
        <v>91</v>
      </c>
      <c r="J29" s="383"/>
      <c r="K29" s="383"/>
      <c r="L29" s="383"/>
      <c r="M29" s="250"/>
      <c r="N29" s="250"/>
      <c r="O29" s="250"/>
      <c r="P29" s="246"/>
      <c r="Q29" s="246"/>
      <c r="R29" s="247"/>
      <c r="S29" s="247"/>
      <c r="T29" s="247"/>
      <c r="U29" s="247"/>
      <c r="V29" s="247"/>
      <c r="W29" s="247"/>
      <c r="X29" s="247"/>
      <c r="Y29" s="246"/>
      <c r="Z29" s="246"/>
      <c r="AA29" s="246"/>
      <c r="AB29" s="245"/>
      <c r="AC29" s="245"/>
    </row>
    <row r="30" spans="1:29" ht="15" thickBot="1">
      <c r="A30" s="245"/>
      <c r="B30" s="287" t="s">
        <v>60</v>
      </c>
      <c r="C30" s="310"/>
      <c r="D30" s="266" t="s">
        <v>23</v>
      </c>
      <c r="E30" s="376"/>
      <c r="F30" s="250"/>
      <c r="G30" s="250"/>
      <c r="H30" s="264"/>
      <c r="I30" s="288"/>
      <c r="J30" s="262"/>
      <c r="K30" s="245"/>
      <c r="L30" s="245"/>
      <c r="M30" s="250"/>
      <c r="N30" s="250"/>
      <c r="O30" s="250"/>
      <c r="P30" s="246"/>
      <c r="Q30" s="246"/>
      <c r="R30" s="247"/>
      <c r="S30" s="247"/>
      <c r="T30" s="247"/>
      <c r="U30" s="247"/>
      <c r="V30" s="247"/>
      <c r="W30" s="247"/>
      <c r="X30" s="247"/>
      <c r="Y30" s="246"/>
      <c r="Z30" s="246"/>
      <c r="AA30" s="246"/>
      <c r="AB30" s="245"/>
      <c r="AC30" s="245"/>
    </row>
    <row r="31" spans="1:29" ht="15" thickBot="1">
      <c r="A31" s="245"/>
      <c r="B31" s="287" t="s">
        <v>58</v>
      </c>
      <c r="C31" s="310"/>
      <c r="D31" s="266" t="s">
        <v>23</v>
      </c>
      <c r="E31" s="376"/>
      <c r="F31" s="250"/>
      <c r="G31" s="250"/>
      <c r="H31" s="264"/>
      <c r="I31" s="259" t="s">
        <v>88</v>
      </c>
      <c r="J31" s="272"/>
      <c r="K31" s="257" t="s">
        <v>0</v>
      </c>
      <c r="L31" s="258" t="s">
        <v>2</v>
      </c>
      <c r="M31" s="250"/>
      <c r="N31" s="250"/>
      <c r="O31" s="250"/>
      <c r="P31" s="246"/>
      <c r="Q31" s="246"/>
      <c r="R31" s="247"/>
      <c r="S31" s="247"/>
      <c r="T31" s="247"/>
      <c r="U31" s="247"/>
      <c r="V31" s="247"/>
      <c r="W31" s="247"/>
      <c r="X31" s="247"/>
      <c r="Y31" s="246"/>
      <c r="Z31" s="246"/>
      <c r="AA31" s="246"/>
      <c r="AB31" s="245"/>
      <c r="AC31" s="245"/>
    </row>
    <row r="32" spans="1:29">
      <c r="A32" s="245"/>
      <c r="B32" s="287" t="s">
        <v>51</v>
      </c>
      <c r="C32" s="310"/>
      <c r="D32" s="266" t="s">
        <v>23</v>
      </c>
      <c r="E32" s="376"/>
      <c r="F32" s="264"/>
      <c r="G32" s="250"/>
      <c r="H32" s="264"/>
      <c r="I32" s="261" t="s">
        <v>149</v>
      </c>
      <c r="J32" s="309"/>
      <c r="K32" s="260" t="s">
        <v>12</v>
      </c>
      <c r="L32" s="375"/>
      <c r="M32" s="250"/>
      <c r="N32" s="250"/>
      <c r="O32" s="250"/>
      <c r="P32" s="246"/>
      <c r="Q32" s="246"/>
      <c r="R32" s="247"/>
      <c r="S32" s="247"/>
      <c r="T32" s="247"/>
      <c r="U32" s="247"/>
      <c r="V32" s="247"/>
      <c r="W32" s="247"/>
      <c r="X32" s="247"/>
      <c r="Y32" s="246"/>
      <c r="Z32" s="246"/>
      <c r="AA32" s="246"/>
      <c r="AB32" s="245"/>
      <c r="AC32" s="245"/>
    </row>
    <row r="33" spans="1:29">
      <c r="A33" s="245"/>
      <c r="B33" s="287" t="s">
        <v>52</v>
      </c>
      <c r="C33" s="310"/>
      <c r="D33" s="266" t="s">
        <v>23</v>
      </c>
      <c r="E33" s="376"/>
      <c r="F33" s="250"/>
      <c r="H33" s="264"/>
      <c r="I33" s="265" t="s">
        <v>30</v>
      </c>
      <c r="J33" s="310"/>
      <c r="K33" s="266" t="s">
        <v>12</v>
      </c>
      <c r="L33" s="376"/>
      <c r="M33" s="250"/>
      <c r="N33" s="250"/>
      <c r="O33" s="250"/>
      <c r="P33" s="246"/>
      <c r="Q33" s="246"/>
      <c r="R33" s="247"/>
      <c r="S33" s="247"/>
      <c r="T33" s="247"/>
      <c r="U33" s="247"/>
      <c r="V33" s="247"/>
      <c r="W33" s="247"/>
      <c r="X33" s="247"/>
      <c r="Y33" s="246"/>
      <c r="Z33" s="246"/>
      <c r="AA33" s="246"/>
      <c r="AB33" s="245"/>
      <c r="AC33" s="245"/>
    </row>
    <row r="34" spans="1:29">
      <c r="A34" s="245"/>
      <c r="B34" s="287" t="s">
        <v>53</v>
      </c>
      <c r="C34" s="310"/>
      <c r="D34" s="266" t="s">
        <v>23</v>
      </c>
      <c r="E34" s="376"/>
      <c r="F34" s="250"/>
      <c r="G34" s="250"/>
      <c r="H34" s="250"/>
      <c r="I34" s="265" t="s">
        <v>178</v>
      </c>
      <c r="J34" s="310"/>
      <c r="K34" s="266" t="s">
        <v>12</v>
      </c>
      <c r="L34" s="376"/>
      <c r="M34" s="250"/>
      <c r="N34" s="250"/>
      <c r="O34" s="250"/>
      <c r="P34" s="246"/>
      <c r="Q34" s="246"/>
      <c r="R34" s="247"/>
      <c r="S34" s="247"/>
      <c r="T34" s="247"/>
      <c r="U34" s="247"/>
      <c r="V34" s="247"/>
      <c r="W34" s="247"/>
      <c r="X34" s="247"/>
      <c r="Y34" s="246"/>
      <c r="Z34" s="246"/>
      <c r="AA34" s="246"/>
      <c r="AB34" s="245"/>
      <c r="AC34" s="245"/>
    </row>
    <row r="35" spans="1:29" ht="15" thickBot="1">
      <c r="A35" s="245"/>
      <c r="B35" s="289" t="s">
        <v>114</v>
      </c>
      <c r="C35" s="311"/>
      <c r="D35" s="271" t="s">
        <v>23</v>
      </c>
      <c r="E35" s="377"/>
      <c r="F35" s="250"/>
      <c r="G35" s="250"/>
      <c r="H35" s="250"/>
      <c r="I35" s="265" t="s">
        <v>179</v>
      </c>
      <c r="J35" s="310"/>
      <c r="K35" s="266" t="s">
        <v>12</v>
      </c>
      <c r="L35" s="376"/>
      <c r="M35" s="250"/>
      <c r="N35" s="250"/>
      <c r="O35" s="250"/>
      <c r="P35" s="246"/>
      <c r="Q35" s="246"/>
      <c r="R35" s="247"/>
      <c r="S35" s="247"/>
      <c r="T35" s="247"/>
      <c r="U35" s="247"/>
      <c r="V35" s="247"/>
      <c r="W35" s="247"/>
      <c r="X35" s="247"/>
      <c r="Y35" s="246"/>
      <c r="Z35" s="246"/>
      <c r="AA35" s="246"/>
      <c r="AB35" s="245"/>
      <c r="AC35" s="245"/>
    </row>
    <row r="36" spans="1:29" ht="15" thickBot="1">
      <c r="A36" s="245"/>
      <c r="F36" s="250"/>
      <c r="I36" s="265" t="s">
        <v>180</v>
      </c>
      <c r="J36" s="310"/>
      <c r="K36" s="266" t="s">
        <v>12</v>
      </c>
      <c r="L36" s="376"/>
      <c r="M36" s="245"/>
      <c r="N36" s="246"/>
      <c r="O36" s="246"/>
      <c r="P36" s="246"/>
      <c r="Q36" s="246"/>
      <c r="R36" s="247"/>
      <c r="S36" s="247"/>
      <c r="T36" s="247"/>
      <c r="U36" s="247"/>
      <c r="V36" s="247"/>
      <c r="W36" s="247"/>
      <c r="X36" s="247"/>
      <c r="Y36" s="246"/>
      <c r="Z36" s="246"/>
      <c r="AA36" s="246"/>
      <c r="AB36" s="245"/>
      <c r="AC36" s="245"/>
    </row>
    <row r="37" spans="1:29" ht="15" thickBot="1">
      <c r="A37" s="245"/>
      <c r="B37" s="290" t="s">
        <v>8</v>
      </c>
      <c r="C37" s="291"/>
      <c r="D37" s="275" t="s">
        <v>0</v>
      </c>
      <c r="E37" s="276" t="s">
        <v>2</v>
      </c>
      <c r="F37" s="250"/>
      <c r="G37" s="250"/>
      <c r="H37" s="250"/>
      <c r="I37" s="265" t="s">
        <v>181</v>
      </c>
      <c r="J37" s="310"/>
      <c r="K37" s="266" t="s">
        <v>12</v>
      </c>
      <c r="L37" s="376"/>
      <c r="M37" s="245"/>
      <c r="N37" s="246"/>
      <c r="O37" s="246"/>
      <c r="P37" s="246"/>
      <c r="Q37" s="246"/>
      <c r="R37" s="247"/>
      <c r="S37" s="247"/>
      <c r="T37" s="247"/>
      <c r="U37" s="247"/>
      <c r="V37" s="247"/>
      <c r="W37" s="247"/>
      <c r="X37" s="247"/>
      <c r="Y37" s="246"/>
      <c r="Z37" s="246"/>
      <c r="AA37" s="246"/>
      <c r="AB37" s="245"/>
      <c r="AC37" s="245"/>
    </row>
    <row r="38" spans="1:29" ht="15" thickBot="1">
      <c r="A38" s="245"/>
      <c r="B38" s="279" t="s">
        <v>148</v>
      </c>
      <c r="C38" s="312" t="s">
        <v>92</v>
      </c>
      <c r="D38" s="292" t="s">
        <v>101</v>
      </c>
      <c r="E38" s="377"/>
      <c r="F38" s="250"/>
      <c r="G38" s="250"/>
      <c r="H38" s="250"/>
      <c r="I38" s="265" t="s">
        <v>182</v>
      </c>
      <c r="J38" s="310"/>
      <c r="K38" s="266" t="s">
        <v>12</v>
      </c>
      <c r="L38" s="376"/>
      <c r="M38" s="245"/>
      <c r="N38" s="246"/>
      <c r="O38" s="246"/>
      <c r="P38" s="246"/>
      <c r="Q38" s="246"/>
      <c r="R38" s="247"/>
      <c r="S38" s="247"/>
      <c r="T38" s="247"/>
      <c r="U38" s="247"/>
      <c r="V38" s="247"/>
      <c r="W38" s="247"/>
      <c r="X38" s="247"/>
      <c r="Y38" s="246"/>
      <c r="Z38" s="246"/>
      <c r="AA38" s="246"/>
      <c r="AB38" s="245"/>
      <c r="AC38" s="245"/>
    </row>
    <row r="39" spans="1:29">
      <c r="A39" s="245"/>
      <c r="B39" s="293"/>
      <c r="C39" s="294"/>
      <c r="D39" s="295"/>
      <c r="E39" s="296"/>
      <c r="F39" s="250"/>
      <c r="G39" s="250"/>
      <c r="H39" s="250"/>
      <c r="I39" s="265" t="s">
        <v>183</v>
      </c>
      <c r="J39" s="310"/>
      <c r="K39" s="266" t="s">
        <v>12</v>
      </c>
      <c r="L39" s="376"/>
      <c r="M39" s="245"/>
      <c r="N39" s="246"/>
      <c r="O39" s="246"/>
      <c r="P39" s="246"/>
      <c r="Q39" s="246"/>
      <c r="R39" s="247"/>
      <c r="S39" s="247"/>
      <c r="T39" s="247"/>
      <c r="U39" s="247"/>
      <c r="V39" s="247"/>
      <c r="W39" s="247"/>
      <c r="X39" s="247"/>
      <c r="Y39" s="246"/>
      <c r="Z39" s="246"/>
      <c r="AA39" s="246"/>
      <c r="AB39" s="245"/>
      <c r="AC39" s="245"/>
    </row>
    <row r="40" spans="1:29" ht="15" customHeight="1" thickBot="1">
      <c r="A40" s="245"/>
      <c r="B40" s="255" t="s">
        <v>200</v>
      </c>
      <c r="F40" s="250"/>
      <c r="G40" s="250"/>
      <c r="H40" s="250"/>
      <c r="I40" s="265" t="s">
        <v>184</v>
      </c>
      <c r="J40" s="310"/>
      <c r="K40" s="266" t="s">
        <v>12</v>
      </c>
      <c r="L40" s="376"/>
      <c r="M40" s="245"/>
      <c r="N40" s="246"/>
      <c r="O40" s="246"/>
      <c r="P40" s="246"/>
      <c r="Q40" s="246"/>
      <c r="R40" s="247"/>
      <c r="S40" s="247"/>
      <c r="T40" s="247"/>
      <c r="U40" s="247"/>
      <c r="V40" s="247"/>
      <c r="W40" s="247"/>
      <c r="X40" s="247"/>
      <c r="Y40" s="246"/>
      <c r="Z40" s="246"/>
      <c r="AA40" s="246"/>
      <c r="AB40" s="245"/>
      <c r="AC40" s="245"/>
    </row>
    <row r="41" spans="1:29" ht="15" thickBot="1">
      <c r="A41" s="245"/>
      <c r="B41" s="297" t="s">
        <v>142</v>
      </c>
      <c r="C41" s="298"/>
      <c r="D41" s="299" t="s">
        <v>0</v>
      </c>
      <c r="E41" s="300" t="s">
        <v>2</v>
      </c>
      <c r="F41" s="250"/>
      <c r="G41" s="264"/>
      <c r="H41" s="264"/>
      <c r="I41" s="265" t="s">
        <v>185</v>
      </c>
      <c r="J41" s="310"/>
      <c r="K41" s="266" t="s">
        <v>12</v>
      </c>
      <c r="L41" s="376"/>
      <c r="M41" s="245"/>
      <c r="N41" s="246"/>
      <c r="O41" s="246"/>
      <c r="P41" s="246"/>
      <c r="Q41" s="246"/>
      <c r="R41" s="247"/>
      <c r="S41" s="247"/>
      <c r="T41" s="247"/>
      <c r="U41" s="247"/>
      <c r="V41" s="247"/>
      <c r="W41" s="247"/>
      <c r="X41" s="247"/>
      <c r="Y41" s="246"/>
      <c r="Z41" s="246"/>
      <c r="AA41" s="246"/>
      <c r="AB41" s="245"/>
      <c r="AC41" s="245"/>
    </row>
    <row r="42" spans="1:29" ht="15" thickBot="1">
      <c r="A42" s="245"/>
      <c r="B42" s="301" t="s">
        <v>199</v>
      </c>
      <c r="C42" s="313">
        <v>0.8</v>
      </c>
      <c r="D42" s="302"/>
      <c r="E42" s="380"/>
      <c r="F42" s="250"/>
      <c r="G42" s="264"/>
      <c r="H42" s="264"/>
      <c r="I42" s="278" t="s">
        <v>186</v>
      </c>
      <c r="J42" s="311"/>
      <c r="K42" s="271" t="s">
        <v>12</v>
      </c>
      <c r="L42" s="377"/>
      <c r="M42" s="245"/>
      <c r="N42" s="246"/>
      <c r="O42" s="246"/>
      <c r="P42" s="246"/>
      <c r="Q42" s="246"/>
      <c r="R42" s="247"/>
      <c r="S42" s="247"/>
      <c r="T42" s="247"/>
      <c r="U42" s="247"/>
      <c r="V42" s="247"/>
      <c r="W42" s="247"/>
      <c r="X42" s="247"/>
      <c r="Y42" s="246"/>
      <c r="Z42" s="246"/>
      <c r="AA42" s="246"/>
      <c r="AB42" s="245"/>
      <c r="AC42" s="245"/>
    </row>
    <row r="43" spans="1:29">
      <c r="A43" s="245"/>
      <c r="C43" s="303"/>
      <c r="D43" s="296"/>
      <c r="E43" s="296"/>
      <c r="F43" s="250"/>
      <c r="G43" s="264"/>
      <c r="H43" s="264"/>
      <c r="I43" s="250"/>
      <c r="J43" s="250"/>
      <c r="L43" s="245"/>
      <c r="M43" s="245"/>
      <c r="N43" s="246"/>
      <c r="O43" s="246"/>
      <c r="P43" s="246"/>
      <c r="Q43" s="246"/>
      <c r="R43" s="247"/>
      <c r="S43" s="247"/>
      <c r="T43" s="247"/>
      <c r="U43" s="247"/>
      <c r="V43" s="247"/>
      <c r="W43" s="247"/>
      <c r="X43" s="247"/>
      <c r="Y43" s="246"/>
      <c r="Z43" s="246"/>
      <c r="AA43" s="246"/>
      <c r="AB43" s="245"/>
      <c r="AC43" s="245"/>
    </row>
    <row r="44" spans="1:29">
      <c r="A44" s="245"/>
      <c r="B44" s="262"/>
      <c r="C44" s="262"/>
      <c r="D44" s="245"/>
      <c r="E44" s="245"/>
      <c r="F44" s="250"/>
      <c r="G44" s="250"/>
      <c r="H44" s="250"/>
      <c r="I44" s="250"/>
      <c r="J44" s="250"/>
      <c r="L44" s="245"/>
      <c r="M44" s="245"/>
      <c r="N44" s="246"/>
      <c r="O44" s="246"/>
      <c r="P44" s="246"/>
      <c r="Q44" s="246"/>
      <c r="R44" s="247"/>
      <c r="S44" s="247"/>
      <c r="T44" s="247"/>
      <c r="U44" s="247"/>
      <c r="V44" s="247"/>
      <c r="W44" s="247"/>
      <c r="X44" s="247"/>
      <c r="Y44" s="246"/>
      <c r="Z44" s="246"/>
      <c r="AA44" s="246"/>
      <c r="AB44" s="245"/>
      <c r="AC44" s="245"/>
    </row>
    <row r="45" spans="1:29">
      <c r="A45" s="245"/>
      <c r="G45" s="250"/>
      <c r="H45" s="250"/>
      <c r="I45" s="250"/>
      <c r="J45" s="250"/>
      <c r="L45" s="245"/>
      <c r="M45" s="245"/>
      <c r="N45" s="246"/>
      <c r="O45" s="246"/>
      <c r="P45" s="246"/>
      <c r="Q45" s="246"/>
      <c r="R45" s="247"/>
      <c r="S45" s="247"/>
      <c r="T45" s="247"/>
      <c r="U45" s="247"/>
      <c r="V45" s="247"/>
      <c r="W45" s="247"/>
      <c r="X45" s="247"/>
      <c r="Y45" s="246"/>
      <c r="Z45" s="246"/>
      <c r="AA45" s="246"/>
      <c r="AB45" s="245"/>
      <c r="AC45" s="245"/>
    </row>
    <row r="46" spans="1:29">
      <c r="A46" s="245"/>
      <c r="G46" s="264"/>
      <c r="H46" s="264"/>
      <c r="I46" s="264"/>
      <c r="J46" s="264"/>
      <c r="K46" s="247"/>
      <c r="L46" s="245"/>
      <c r="M46" s="245"/>
      <c r="N46" s="246"/>
      <c r="O46" s="246"/>
      <c r="P46" s="246"/>
      <c r="Q46" s="246"/>
      <c r="R46" s="247"/>
      <c r="S46" s="247"/>
      <c r="T46" s="247"/>
      <c r="U46" s="247"/>
      <c r="V46" s="247"/>
      <c r="W46" s="247"/>
      <c r="X46" s="247"/>
      <c r="Y46" s="246"/>
      <c r="Z46" s="246"/>
      <c r="AA46" s="246"/>
      <c r="AB46" s="245"/>
      <c r="AC46" s="245"/>
    </row>
    <row r="47" spans="1:29">
      <c r="A47" s="245"/>
      <c r="H47" s="264"/>
      <c r="I47" s="264"/>
      <c r="J47" s="264"/>
      <c r="K47" s="247"/>
      <c r="L47" s="246"/>
      <c r="M47" s="245"/>
      <c r="N47" s="246"/>
      <c r="O47" s="246"/>
      <c r="P47" s="246"/>
      <c r="Q47" s="246"/>
      <c r="R47" s="247"/>
      <c r="S47" s="247"/>
      <c r="T47" s="247"/>
      <c r="U47" s="247"/>
      <c r="V47" s="247"/>
      <c r="W47" s="247"/>
      <c r="X47" s="247"/>
      <c r="Y47" s="246"/>
      <c r="Z47" s="246"/>
      <c r="AA47" s="246"/>
      <c r="AB47" s="245"/>
      <c r="AC47" s="245"/>
    </row>
    <row r="48" spans="1:29">
      <c r="A48" s="245"/>
      <c r="G48" s="250"/>
      <c r="H48" s="250"/>
      <c r="I48" s="250"/>
      <c r="J48" s="250"/>
      <c r="L48" s="245"/>
      <c r="M48" s="245"/>
      <c r="N48" s="246"/>
      <c r="O48" s="246"/>
      <c r="P48" s="246"/>
      <c r="Q48" s="246"/>
      <c r="R48" s="247"/>
      <c r="S48" s="247"/>
      <c r="T48" s="247"/>
      <c r="U48" s="247"/>
      <c r="V48" s="247"/>
      <c r="W48" s="247"/>
      <c r="X48" s="247"/>
      <c r="Y48" s="246"/>
      <c r="Z48" s="246"/>
      <c r="AA48" s="246"/>
      <c r="AB48" s="245"/>
      <c r="AC48" s="245"/>
    </row>
    <row r="49" spans="1:29">
      <c r="A49" s="245"/>
      <c r="G49" s="250"/>
      <c r="H49" s="250"/>
      <c r="I49" s="250"/>
      <c r="J49" s="250"/>
      <c r="L49" s="245"/>
      <c r="M49" s="245"/>
      <c r="N49" s="246"/>
      <c r="O49" s="246"/>
      <c r="P49" s="246"/>
      <c r="Q49" s="246"/>
      <c r="R49" s="247"/>
      <c r="S49" s="247"/>
      <c r="T49" s="247"/>
      <c r="U49" s="247"/>
      <c r="V49" s="247"/>
      <c r="W49" s="247"/>
      <c r="X49" s="247"/>
      <c r="Y49" s="246"/>
      <c r="Z49" s="246"/>
      <c r="AA49" s="246"/>
      <c r="AB49" s="245"/>
      <c r="AC49" s="245"/>
    </row>
    <row r="50" spans="1:29">
      <c r="A50" s="245"/>
      <c r="G50" s="250"/>
      <c r="H50" s="250"/>
      <c r="I50" s="250"/>
      <c r="J50" s="250"/>
      <c r="L50" s="245"/>
      <c r="M50" s="245"/>
      <c r="N50" s="246"/>
      <c r="O50" s="246"/>
      <c r="P50" s="246"/>
      <c r="Q50" s="246"/>
      <c r="R50" s="247"/>
      <c r="S50" s="247"/>
      <c r="T50" s="247"/>
      <c r="U50" s="247"/>
      <c r="V50" s="247"/>
      <c r="W50" s="247"/>
      <c r="X50" s="247"/>
      <c r="Y50" s="246"/>
      <c r="Z50" s="246"/>
      <c r="AA50" s="246"/>
      <c r="AB50" s="245"/>
      <c r="AC50" s="245"/>
    </row>
    <row r="51" spans="1:29">
      <c r="A51" s="245"/>
      <c r="B51" s="304"/>
      <c r="C51" s="304"/>
      <c r="D51" s="305"/>
      <c r="E51" s="245"/>
      <c r="F51" s="250"/>
      <c r="H51" s="250"/>
      <c r="I51" s="250"/>
      <c r="J51" s="250"/>
      <c r="L51" s="245"/>
      <c r="M51" s="245"/>
      <c r="N51" s="246"/>
      <c r="O51" s="246"/>
      <c r="P51" s="246"/>
      <c r="Q51" s="246"/>
      <c r="R51" s="247"/>
      <c r="S51" s="247"/>
      <c r="T51" s="247"/>
      <c r="U51" s="247"/>
      <c r="V51" s="247"/>
      <c r="W51" s="247"/>
      <c r="X51" s="247"/>
      <c r="Y51" s="246"/>
      <c r="Z51" s="246"/>
      <c r="AA51" s="246"/>
      <c r="AB51" s="245"/>
      <c r="AC51" s="245"/>
    </row>
    <row r="52" spans="1:29">
      <c r="A52" s="245"/>
      <c r="F52" s="250"/>
      <c r="H52" s="250"/>
      <c r="I52" s="306"/>
      <c r="J52" s="250"/>
      <c r="L52" s="245"/>
      <c r="M52" s="245"/>
      <c r="N52" s="246"/>
      <c r="O52" s="246"/>
      <c r="P52" s="246"/>
      <c r="Q52" s="246"/>
      <c r="R52" s="247"/>
      <c r="S52" s="247"/>
      <c r="T52" s="247"/>
      <c r="U52" s="247"/>
      <c r="V52" s="247"/>
      <c r="W52" s="247"/>
      <c r="X52" s="247"/>
      <c r="Y52" s="246"/>
      <c r="Z52" s="246"/>
      <c r="AA52" s="246"/>
      <c r="AB52" s="245"/>
      <c r="AC52" s="245"/>
    </row>
    <row r="53" spans="1:29">
      <c r="A53" s="245"/>
      <c r="F53" s="250"/>
      <c r="G53" s="250"/>
      <c r="H53" s="250"/>
      <c r="I53" s="250"/>
      <c r="J53" s="250"/>
      <c r="L53" s="245"/>
      <c r="M53" s="245"/>
      <c r="N53" s="246"/>
      <c r="O53" s="246"/>
      <c r="P53" s="246"/>
      <c r="Q53" s="246"/>
      <c r="R53" s="247"/>
      <c r="S53" s="247"/>
      <c r="T53" s="247"/>
      <c r="U53" s="247"/>
      <c r="V53" s="247"/>
      <c r="W53" s="247"/>
      <c r="X53" s="247"/>
      <c r="Y53" s="246"/>
      <c r="Z53" s="246"/>
      <c r="AA53" s="246"/>
      <c r="AB53" s="245"/>
      <c r="AC53" s="245"/>
    </row>
    <row r="54" spans="1:29">
      <c r="A54" s="245"/>
      <c r="B54" s="262"/>
      <c r="C54" s="262"/>
      <c r="D54" s="245"/>
      <c r="E54" s="245"/>
      <c r="F54" s="250"/>
      <c r="G54" s="250"/>
      <c r="H54" s="250"/>
      <c r="I54" s="250"/>
      <c r="J54" s="250"/>
      <c r="L54" s="245"/>
      <c r="M54" s="245"/>
      <c r="N54" s="246"/>
      <c r="O54" s="246"/>
      <c r="P54" s="246"/>
      <c r="Q54" s="246"/>
      <c r="R54" s="247"/>
      <c r="S54" s="247"/>
      <c r="T54" s="247"/>
      <c r="U54" s="247"/>
      <c r="V54" s="247"/>
      <c r="W54" s="247"/>
      <c r="X54" s="247"/>
      <c r="Y54" s="246"/>
      <c r="Z54" s="246"/>
      <c r="AA54" s="246"/>
      <c r="AB54" s="245"/>
      <c r="AC54" s="245"/>
    </row>
    <row r="55" spans="1:29">
      <c r="A55" s="245"/>
      <c r="G55" s="250"/>
      <c r="H55" s="250"/>
      <c r="I55" s="250"/>
      <c r="J55" s="250"/>
      <c r="L55" s="245"/>
      <c r="M55" s="245"/>
      <c r="N55" s="246"/>
      <c r="O55" s="246"/>
      <c r="P55" s="246"/>
      <c r="Q55" s="246"/>
      <c r="R55" s="247"/>
      <c r="S55" s="247"/>
      <c r="T55" s="247"/>
      <c r="U55" s="247"/>
      <c r="V55" s="247"/>
      <c r="W55" s="247"/>
      <c r="X55" s="247"/>
      <c r="Y55" s="246"/>
      <c r="Z55" s="246"/>
      <c r="AA55" s="246"/>
      <c r="AB55" s="245"/>
      <c r="AC55" s="245"/>
    </row>
    <row r="56" spans="1:29">
      <c r="A56" s="245"/>
      <c r="B56" s="262"/>
      <c r="C56" s="262"/>
      <c r="D56" s="245"/>
      <c r="E56" s="245"/>
      <c r="F56" s="250"/>
      <c r="G56" s="250"/>
      <c r="H56" s="250"/>
      <c r="I56" s="250"/>
      <c r="J56" s="250"/>
      <c r="L56" s="245"/>
      <c r="M56" s="245"/>
      <c r="N56" s="246"/>
      <c r="O56" s="246"/>
      <c r="P56" s="246"/>
      <c r="Q56" s="246"/>
      <c r="R56" s="247"/>
      <c r="S56" s="247"/>
      <c r="T56" s="247"/>
      <c r="U56" s="247"/>
      <c r="V56" s="247"/>
      <c r="W56" s="247"/>
      <c r="X56" s="247"/>
      <c r="Y56" s="246"/>
      <c r="Z56" s="246"/>
      <c r="AA56" s="246"/>
      <c r="AB56" s="245"/>
      <c r="AC56" s="245"/>
    </row>
    <row r="57" spans="1:29">
      <c r="A57" s="245"/>
      <c r="J57" s="250"/>
      <c r="L57" s="245"/>
      <c r="M57" s="245"/>
      <c r="N57" s="246"/>
      <c r="O57" s="246"/>
      <c r="P57" s="246"/>
      <c r="Q57" s="246"/>
      <c r="R57" s="247"/>
      <c r="S57" s="247"/>
      <c r="T57" s="247"/>
      <c r="U57" s="247"/>
      <c r="V57" s="247"/>
      <c r="W57" s="247"/>
      <c r="X57" s="247"/>
      <c r="Y57" s="246"/>
      <c r="Z57" s="246"/>
      <c r="AA57" s="246"/>
      <c r="AB57" s="245"/>
      <c r="AC57" s="245"/>
    </row>
    <row r="58" spans="1:29">
      <c r="A58" s="245"/>
      <c r="J58" s="250"/>
      <c r="L58" s="245"/>
      <c r="M58" s="245"/>
      <c r="N58" s="246"/>
      <c r="O58" s="246"/>
      <c r="P58" s="246"/>
      <c r="Q58" s="246"/>
      <c r="R58" s="247"/>
      <c r="S58" s="247"/>
      <c r="T58" s="247"/>
      <c r="U58" s="247"/>
      <c r="V58" s="247"/>
      <c r="W58" s="247"/>
      <c r="X58" s="247"/>
      <c r="Y58" s="246"/>
      <c r="Z58" s="246"/>
      <c r="AA58" s="246"/>
      <c r="AB58" s="245"/>
      <c r="AC58" s="245"/>
    </row>
    <row r="59" spans="1:29">
      <c r="A59" s="245"/>
      <c r="J59" s="250"/>
      <c r="L59" s="245"/>
      <c r="M59" s="245"/>
      <c r="N59" s="246"/>
      <c r="O59" s="246"/>
      <c r="P59" s="246"/>
      <c r="Q59" s="246"/>
      <c r="R59" s="247"/>
      <c r="S59" s="247"/>
      <c r="T59" s="247"/>
      <c r="U59" s="247"/>
      <c r="V59" s="247"/>
      <c r="W59" s="247"/>
      <c r="X59" s="247"/>
      <c r="Y59" s="246"/>
      <c r="Z59" s="246"/>
      <c r="AA59" s="246"/>
      <c r="AB59" s="245"/>
      <c r="AC59" s="245"/>
    </row>
    <row r="60" spans="1:29">
      <c r="A60" s="245"/>
      <c r="J60" s="264"/>
      <c r="L60" s="245"/>
      <c r="M60" s="245"/>
      <c r="N60" s="246"/>
      <c r="O60" s="246"/>
      <c r="P60" s="246"/>
      <c r="Q60" s="246"/>
      <c r="R60" s="247"/>
      <c r="S60" s="247"/>
      <c r="T60" s="247"/>
      <c r="U60" s="247"/>
      <c r="V60" s="247"/>
      <c r="W60" s="247"/>
      <c r="X60" s="247"/>
      <c r="Y60" s="246"/>
      <c r="Z60" s="246"/>
      <c r="AA60" s="246"/>
      <c r="AB60" s="245"/>
      <c r="AC60" s="245"/>
    </row>
    <row r="61" spans="1:29">
      <c r="A61" s="245"/>
      <c r="J61" s="250"/>
      <c r="L61" s="245"/>
      <c r="M61" s="245"/>
      <c r="N61" s="246"/>
      <c r="O61" s="246"/>
      <c r="P61" s="246"/>
      <c r="Q61" s="246"/>
      <c r="R61" s="247"/>
      <c r="S61" s="247"/>
      <c r="T61" s="247"/>
      <c r="U61" s="247"/>
      <c r="V61" s="247"/>
      <c r="W61" s="247"/>
      <c r="X61" s="247"/>
      <c r="Y61" s="246"/>
      <c r="Z61" s="246"/>
      <c r="AA61" s="246"/>
      <c r="AB61" s="245"/>
      <c r="AC61" s="245"/>
    </row>
    <row r="62" spans="1:29">
      <c r="A62" s="245"/>
      <c r="J62" s="250"/>
      <c r="L62" s="245"/>
      <c r="M62" s="245"/>
      <c r="N62" s="247"/>
      <c r="O62" s="246"/>
      <c r="P62" s="246"/>
      <c r="Q62" s="246"/>
      <c r="R62" s="246"/>
      <c r="S62" s="246"/>
      <c r="T62" s="246"/>
      <c r="U62" s="246"/>
      <c r="V62" s="246"/>
      <c r="W62" s="246"/>
      <c r="X62" s="246"/>
      <c r="Y62" s="246"/>
      <c r="Z62" s="246"/>
      <c r="AA62" s="246"/>
      <c r="AB62" s="245"/>
      <c r="AC62" s="245"/>
    </row>
    <row r="63" spans="1:29">
      <c r="A63" s="245"/>
      <c r="J63" s="250"/>
      <c r="L63" s="245"/>
      <c r="M63" s="245"/>
      <c r="N63" s="247"/>
      <c r="O63" s="246"/>
      <c r="P63" s="246"/>
      <c r="Q63" s="246"/>
      <c r="R63" s="246"/>
      <c r="S63" s="246"/>
      <c r="T63" s="246"/>
      <c r="U63" s="246"/>
      <c r="V63" s="246"/>
      <c r="W63" s="246"/>
      <c r="X63" s="246"/>
      <c r="Y63" s="246"/>
      <c r="Z63" s="246"/>
      <c r="AA63" s="246"/>
      <c r="AB63" s="245"/>
      <c r="AC63" s="245"/>
    </row>
    <row r="64" spans="1:29">
      <c r="A64" s="245"/>
      <c r="J64" s="250"/>
      <c r="L64" s="245"/>
      <c r="M64" s="245"/>
      <c r="N64" s="247"/>
      <c r="O64" s="246"/>
      <c r="P64" s="246"/>
      <c r="Q64" s="246"/>
      <c r="R64" s="246"/>
      <c r="S64" s="246"/>
      <c r="T64" s="246"/>
      <c r="U64" s="246"/>
      <c r="V64" s="246"/>
      <c r="W64" s="246"/>
      <c r="X64" s="246"/>
      <c r="Y64" s="246"/>
      <c r="Z64" s="246"/>
      <c r="AA64" s="246"/>
      <c r="AB64" s="245"/>
      <c r="AC64" s="245"/>
    </row>
    <row r="65" spans="1:29">
      <c r="A65" s="245"/>
      <c r="J65" s="250"/>
      <c r="L65" s="245"/>
      <c r="M65" s="245"/>
      <c r="N65" s="247"/>
      <c r="O65" s="246"/>
      <c r="P65" s="246"/>
      <c r="Q65" s="246"/>
      <c r="R65" s="246"/>
      <c r="S65" s="246"/>
      <c r="T65" s="246"/>
      <c r="U65" s="246"/>
      <c r="V65" s="246"/>
      <c r="W65" s="246"/>
      <c r="X65" s="246"/>
      <c r="Y65" s="246"/>
      <c r="Z65" s="246"/>
      <c r="AA65" s="246"/>
      <c r="AB65" s="245"/>
      <c r="AC65" s="245"/>
    </row>
    <row r="66" spans="1:29">
      <c r="A66" s="245"/>
      <c r="J66" s="250"/>
      <c r="L66" s="245"/>
      <c r="M66" s="245"/>
      <c r="N66" s="247"/>
      <c r="O66" s="246"/>
      <c r="P66" s="246"/>
      <c r="Q66" s="246"/>
      <c r="R66" s="246"/>
      <c r="S66" s="246"/>
      <c r="T66" s="246"/>
      <c r="U66" s="246"/>
      <c r="V66" s="246"/>
      <c r="W66" s="246"/>
      <c r="X66" s="246"/>
      <c r="Y66" s="246"/>
      <c r="Z66" s="246"/>
      <c r="AA66" s="246"/>
      <c r="AB66" s="245"/>
      <c r="AC66" s="245"/>
    </row>
    <row r="67" spans="1:29">
      <c r="A67" s="245"/>
      <c r="J67" s="250"/>
      <c r="L67" s="245"/>
      <c r="M67" s="245"/>
      <c r="N67" s="247"/>
      <c r="O67" s="246"/>
      <c r="P67" s="246"/>
      <c r="Q67" s="246"/>
      <c r="R67" s="246"/>
      <c r="S67" s="246"/>
      <c r="T67" s="246"/>
      <c r="U67" s="246"/>
      <c r="V67" s="246"/>
      <c r="W67" s="246"/>
      <c r="X67" s="246"/>
      <c r="Y67" s="246"/>
      <c r="Z67" s="246"/>
      <c r="AA67" s="246"/>
      <c r="AB67" s="245"/>
      <c r="AC67" s="245"/>
    </row>
    <row r="68" spans="1:29">
      <c r="A68" s="245"/>
      <c r="J68" s="250"/>
      <c r="L68" s="245"/>
      <c r="M68" s="245"/>
      <c r="N68" s="247"/>
      <c r="O68" s="246"/>
      <c r="P68" s="246"/>
      <c r="Q68" s="246"/>
      <c r="R68" s="246"/>
      <c r="S68" s="246"/>
      <c r="T68" s="246"/>
      <c r="U68" s="246"/>
      <c r="V68" s="246"/>
      <c r="W68" s="246"/>
      <c r="X68" s="246"/>
      <c r="Y68" s="246"/>
      <c r="Z68" s="246"/>
      <c r="AA68" s="246"/>
      <c r="AB68" s="245"/>
      <c r="AC68" s="245"/>
    </row>
    <row r="69" spans="1:29">
      <c r="A69" s="245"/>
      <c r="J69" s="250"/>
      <c r="L69" s="245"/>
      <c r="M69" s="245"/>
      <c r="N69" s="247"/>
      <c r="O69" s="246"/>
      <c r="P69" s="246"/>
      <c r="Q69" s="246"/>
      <c r="R69" s="246"/>
      <c r="S69" s="246"/>
      <c r="T69" s="246"/>
      <c r="U69" s="246"/>
      <c r="V69" s="246"/>
      <c r="W69" s="246"/>
      <c r="X69" s="246"/>
      <c r="Y69" s="246"/>
      <c r="Z69" s="246"/>
      <c r="AA69" s="246"/>
      <c r="AB69" s="245"/>
      <c r="AC69" s="245"/>
    </row>
    <row r="70" spans="1:29">
      <c r="A70" s="245"/>
      <c r="J70" s="250"/>
      <c r="L70" s="245"/>
      <c r="M70" s="245"/>
      <c r="N70" s="247"/>
      <c r="O70" s="246"/>
      <c r="P70" s="246"/>
      <c r="Q70" s="246"/>
      <c r="R70" s="246"/>
      <c r="S70" s="246"/>
      <c r="T70" s="246"/>
      <c r="U70" s="246"/>
      <c r="V70" s="246"/>
      <c r="W70" s="246"/>
      <c r="X70" s="246"/>
      <c r="Y70" s="246"/>
      <c r="Z70" s="246"/>
      <c r="AA70" s="246"/>
      <c r="AB70" s="245"/>
      <c r="AC70" s="245"/>
    </row>
    <row r="71" spans="1:29">
      <c r="A71" s="245"/>
      <c r="J71" s="250"/>
      <c r="L71" s="245"/>
      <c r="M71" s="245"/>
      <c r="N71" s="247"/>
      <c r="O71" s="246"/>
      <c r="P71" s="246"/>
      <c r="Q71" s="246"/>
      <c r="R71" s="246"/>
      <c r="S71" s="246"/>
      <c r="T71" s="246"/>
      <c r="U71" s="246"/>
      <c r="V71" s="246"/>
      <c r="W71" s="246"/>
      <c r="X71" s="246"/>
      <c r="Y71" s="246"/>
      <c r="Z71" s="246"/>
      <c r="AA71" s="246"/>
      <c r="AB71" s="245"/>
      <c r="AC71" s="245"/>
    </row>
    <row r="72" spans="1:29">
      <c r="A72" s="245"/>
      <c r="J72" s="250"/>
      <c r="L72" s="245"/>
      <c r="M72" s="245"/>
      <c r="O72" s="245"/>
      <c r="P72" s="245"/>
      <c r="Q72" s="245"/>
      <c r="R72" s="245"/>
      <c r="S72" s="245"/>
      <c r="T72" s="245"/>
      <c r="U72" s="245"/>
      <c r="V72" s="245"/>
      <c r="W72" s="245"/>
      <c r="X72" s="245"/>
      <c r="Y72" s="245"/>
      <c r="Z72" s="245"/>
      <c r="AA72" s="245"/>
      <c r="AB72" s="245"/>
      <c r="AC72" s="245"/>
    </row>
    <row r="73" spans="1:29">
      <c r="A73" s="245"/>
      <c r="J73" s="250"/>
      <c r="L73" s="245"/>
      <c r="M73" s="245"/>
      <c r="O73" s="245"/>
      <c r="P73" s="245"/>
      <c r="Q73" s="245"/>
      <c r="R73" s="245"/>
      <c r="S73" s="245"/>
      <c r="T73" s="245"/>
      <c r="U73" s="245"/>
      <c r="V73" s="245"/>
      <c r="W73" s="245"/>
      <c r="X73" s="245"/>
      <c r="Y73" s="245"/>
      <c r="Z73" s="245"/>
      <c r="AA73" s="245"/>
      <c r="AB73" s="245"/>
      <c r="AC73" s="245"/>
    </row>
    <row r="74" spans="1:29">
      <c r="A74" s="245"/>
      <c r="J74" s="250"/>
      <c r="L74" s="245"/>
      <c r="M74" s="245"/>
      <c r="O74" s="245"/>
      <c r="P74" s="245"/>
      <c r="Q74" s="245"/>
      <c r="R74" s="245"/>
      <c r="S74" s="245"/>
      <c r="T74" s="245"/>
      <c r="U74" s="245"/>
      <c r="V74" s="245"/>
      <c r="W74" s="245"/>
      <c r="X74" s="245"/>
      <c r="Y74" s="245"/>
      <c r="Z74" s="245"/>
      <c r="AA74" s="245"/>
      <c r="AB74" s="245"/>
      <c r="AC74" s="245"/>
    </row>
    <row r="75" spans="1:29">
      <c r="A75" s="245"/>
      <c r="J75" s="250"/>
      <c r="L75" s="245"/>
      <c r="M75" s="245"/>
      <c r="O75" s="245"/>
      <c r="P75" s="245"/>
      <c r="Q75" s="245"/>
      <c r="R75" s="245"/>
      <c r="S75" s="245"/>
      <c r="T75" s="245"/>
      <c r="U75" s="245"/>
      <c r="V75" s="245"/>
      <c r="W75" s="245"/>
      <c r="X75" s="245"/>
      <c r="Y75" s="245"/>
      <c r="Z75" s="245"/>
      <c r="AA75" s="245"/>
      <c r="AB75" s="245"/>
      <c r="AC75" s="245"/>
    </row>
    <row r="76" spans="1:29">
      <c r="A76" s="245"/>
      <c r="J76" s="250"/>
      <c r="L76" s="245"/>
      <c r="M76" s="245"/>
      <c r="N76" s="245"/>
      <c r="O76" s="245"/>
      <c r="P76" s="245"/>
      <c r="Q76" s="245"/>
      <c r="R76" s="245"/>
      <c r="S76" s="245"/>
      <c r="T76" s="245"/>
      <c r="U76" s="245"/>
      <c r="V76" s="245"/>
      <c r="W76" s="245"/>
      <c r="X76" s="245"/>
      <c r="Y76" s="245"/>
      <c r="Z76" s="245"/>
      <c r="AA76" s="245"/>
      <c r="AB76" s="245"/>
      <c r="AC76" s="245"/>
    </row>
    <row r="77" spans="1:29">
      <c r="A77" s="245"/>
      <c r="J77" s="250"/>
      <c r="L77" s="245"/>
      <c r="M77" s="245"/>
      <c r="N77" s="245"/>
      <c r="O77" s="245"/>
      <c r="P77" s="245"/>
      <c r="Q77" s="245"/>
      <c r="R77" s="245"/>
      <c r="S77" s="245"/>
      <c r="T77" s="245"/>
      <c r="U77" s="245"/>
      <c r="V77" s="245"/>
      <c r="W77" s="245"/>
      <c r="X77" s="245"/>
      <c r="Y77" s="245"/>
      <c r="Z77" s="245"/>
      <c r="AA77" s="245"/>
      <c r="AB77" s="245"/>
      <c r="AC77" s="245"/>
    </row>
    <row r="78" spans="1:29">
      <c r="A78" s="245"/>
      <c r="J78" s="250"/>
      <c r="L78" s="245"/>
      <c r="M78" s="245"/>
      <c r="N78" s="245"/>
      <c r="O78" s="245"/>
      <c r="P78" s="245"/>
      <c r="Q78" s="245"/>
      <c r="R78" s="245"/>
      <c r="S78" s="245"/>
      <c r="T78" s="245"/>
      <c r="U78" s="245"/>
      <c r="V78" s="245"/>
      <c r="W78" s="245"/>
      <c r="X78" s="245"/>
      <c r="Y78" s="245"/>
      <c r="Z78" s="245"/>
      <c r="AA78" s="245"/>
      <c r="AB78" s="245"/>
      <c r="AC78" s="245"/>
    </row>
    <row r="79" spans="1:29">
      <c r="A79" s="245"/>
      <c r="J79" s="250"/>
      <c r="L79" s="245"/>
      <c r="M79" s="245"/>
      <c r="N79" s="245"/>
      <c r="O79" s="245"/>
      <c r="P79" s="245"/>
      <c r="Q79" s="245"/>
      <c r="R79" s="245"/>
      <c r="S79" s="245"/>
      <c r="T79" s="245"/>
      <c r="U79" s="245"/>
      <c r="V79" s="245"/>
      <c r="W79" s="245"/>
      <c r="X79" s="245"/>
      <c r="Y79" s="245"/>
      <c r="Z79" s="245"/>
      <c r="AA79" s="245"/>
      <c r="AB79" s="245"/>
      <c r="AC79" s="245"/>
    </row>
    <row r="80" spans="1:29">
      <c r="A80" s="245"/>
      <c r="J80" s="250"/>
      <c r="L80" s="245"/>
      <c r="M80" s="245"/>
      <c r="N80" s="245"/>
      <c r="O80" s="245"/>
      <c r="P80" s="245"/>
      <c r="Q80" s="245"/>
      <c r="R80" s="245"/>
      <c r="S80" s="245"/>
      <c r="T80" s="245"/>
      <c r="U80" s="245"/>
      <c r="V80" s="245"/>
      <c r="W80" s="245"/>
      <c r="X80" s="245"/>
      <c r="Y80" s="245"/>
      <c r="Z80" s="245"/>
      <c r="AA80" s="245"/>
      <c r="AB80" s="245"/>
      <c r="AC80" s="245"/>
    </row>
    <row r="81" spans="1:29">
      <c r="A81" s="245"/>
      <c r="J81" s="250"/>
      <c r="L81" s="245"/>
      <c r="M81" s="245"/>
      <c r="N81" s="245"/>
      <c r="O81" s="245"/>
      <c r="P81" s="245"/>
      <c r="Q81" s="245"/>
      <c r="R81" s="245"/>
      <c r="S81" s="245"/>
      <c r="T81" s="245"/>
      <c r="U81" s="245"/>
      <c r="V81" s="245"/>
      <c r="W81" s="245"/>
      <c r="X81" s="245"/>
      <c r="Y81" s="245"/>
      <c r="Z81" s="245"/>
      <c r="AA81" s="245"/>
      <c r="AB81" s="245"/>
      <c r="AC81" s="245"/>
    </row>
    <row r="82" spans="1:29">
      <c r="A82" s="245"/>
      <c r="J82" s="250"/>
      <c r="L82" s="245"/>
      <c r="M82" s="245"/>
      <c r="N82" s="245"/>
      <c r="O82" s="245"/>
      <c r="P82" s="245"/>
      <c r="Q82" s="245"/>
      <c r="R82" s="245"/>
      <c r="S82" s="245"/>
      <c r="T82" s="245"/>
      <c r="U82" s="245"/>
      <c r="V82" s="245"/>
      <c r="W82" s="245"/>
      <c r="X82" s="245"/>
      <c r="Y82" s="245"/>
      <c r="Z82" s="245"/>
      <c r="AA82" s="245"/>
      <c r="AB82" s="245"/>
      <c r="AC82" s="245"/>
    </row>
    <row r="83" spans="1:29">
      <c r="J83" s="250"/>
      <c r="L83" s="245"/>
      <c r="M83" s="245"/>
      <c r="N83" s="245"/>
      <c r="O83" s="245"/>
      <c r="P83" s="245"/>
      <c r="Q83" s="245"/>
      <c r="R83" s="245"/>
      <c r="S83" s="245"/>
      <c r="T83" s="245"/>
      <c r="U83" s="245"/>
      <c r="V83" s="245"/>
      <c r="W83" s="245"/>
      <c r="X83" s="245"/>
      <c r="Y83" s="245"/>
      <c r="Z83" s="245"/>
      <c r="AA83" s="245"/>
      <c r="AB83" s="245"/>
      <c r="AC83" s="245"/>
    </row>
    <row r="84" spans="1:29">
      <c r="B84" s="262"/>
      <c r="C84" s="262"/>
      <c r="D84" s="245"/>
      <c r="E84" s="245"/>
      <c r="F84" s="250"/>
      <c r="G84" s="250"/>
      <c r="H84" s="250"/>
      <c r="I84" s="250"/>
      <c r="J84" s="250"/>
      <c r="L84" s="245"/>
      <c r="M84" s="245"/>
      <c r="N84" s="245"/>
      <c r="O84" s="245"/>
      <c r="P84" s="245"/>
      <c r="Q84" s="245"/>
      <c r="R84" s="245"/>
      <c r="S84" s="245"/>
      <c r="T84" s="245"/>
      <c r="U84" s="245"/>
      <c r="V84" s="245"/>
      <c r="W84" s="245"/>
      <c r="X84" s="245"/>
      <c r="Y84" s="245"/>
      <c r="Z84" s="245"/>
      <c r="AA84" s="245"/>
      <c r="AB84" s="245"/>
      <c r="AC84" s="245"/>
    </row>
    <row r="85" spans="1:29">
      <c r="B85" s="262"/>
      <c r="C85" s="262"/>
      <c r="D85" s="245"/>
      <c r="F85" s="250"/>
      <c r="G85" s="250"/>
      <c r="H85" s="250"/>
      <c r="I85" s="250"/>
      <c r="J85" s="250"/>
      <c r="L85" s="245"/>
      <c r="M85" s="245"/>
      <c r="N85" s="245"/>
      <c r="O85" s="245"/>
      <c r="P85" s="245"/>
      <c r="Q85" s="245"/>
      <c r="R85" s="245"/>
      <c r="S85" s="245"/>
      <c r="T85" s="245"/>
      <c r="U85" s="245"/>
      <c r="V85" s="245"/>
      <c r="W85" s="245"/>
      <c r="X85" s="245"/>
      <c r="Y85" s="245"/>
      <c r="Z85" s="245"/>
      <c r="AA85" s="245"/>
      <c r="AB85" s="245"/>
      <c r="AC85" s="245"/>
    </row>
    <row r="86" spans="1:29">
      <c r="B86" s="262"/>
      <c r="C86" s="262"/>
      <c r="D86" s="245"/>
      <c r="F86" s="264"/>
      <c r="G86" s="264"/>
      <c r="H86" s="264"/>
      <c r="I86" s="264"/>
      <c r="J86" s="264"/>
      <c r="L86" s="245"/>
      <c r="M86" s="245"/>
      <c r="N86" s="245"/>
      <c r="O86" s="245"/>
      <c r="P86" s="245"/>
      <c r="Q86" s="245"/>
      <c r="R86" s="245"/>
      <c r="S86" s="245"/>
      <c r="T86" s="245"/>
      <c r="U86" s="245"/>
      <c r="V86" s="245"/>
      <c r="W86" s="245"/>
      <c r="X86" s="245"/>
      <c r="Y86" s="245"/>
      <c r="Z86" s="245"/>
      <c r="AA86" s="245"/>
      <c r="AB86" s="245"/>
      <c r="AC86" s="245"/>
    </row>
    <row r="87" spans="1:29">
      <c r="B87" s="262"/>
      <c r="C87" s="262"/>
      <c r="D87" s="245"/>
      <c r="F87" s="264"/>
      <c r="G87" s="264"/>
      <c r="H87" s="264"/>
      <c r="I87" s="264"/>
      <c r="J87" s="264"/>
      <c r="L87" s="245"/>
      <c r="M87" s="245"/>
      <c r="N87" s="245"/>
      <c r="O87" s="245"/>
      <c r="P87" s="245"/>
      <c r="Q87" s="245"/>
      <c r="R87" s="245"/>
      <c r="S87" s="245"/>
      <c r="T87" s="245"/>
      <c r="U87" s="245"/>
      <c r="V87" s="245"/>
      <c r="W87" s="245"/>
      <c r="X87" s="245"/>
      <c r="Y87" s="245"/>
      <c r="Z87" s="245"/>
      <c r="AA87" s="245"/>
      <c r="AB87" s="245"/>
      <c r="AC87" s="245"/>
    </row>
    <row r="88" spans="1:29">
      <c r="B88" s="307"/>
      <c r="C88" s="307"/>
      <c r="D88" s="246"/>
      <c r="E88" s="247"/>
      <c r="F88" s="264"/>
      <c r="G88" s="264"/>
      <c r="H88" s="264"/>
      <c r="I88" s="264"/>
      <c r="J88" s="264"/>
      <c r="L88" s="245"/>
      <c r="M88" s="245"/>
      <c r="N88" s="245"/>
      <c r="O88" s="245"/>
      <c r="P88" s="245"/>
      <c r="Q88" s="245"/>
      <c r="R88" s="245"/>
      <c r="S88" s="245"/>
      <c r="T88" s="245"/>
      <c r="U88" s="245"/>
      <c r="V88" s="245"/>
      <c r="W88" s="245"/>
      <c r="X88" s="245"/>
      <c r="Y88" s="245"/>
      <c r="Z88" s="245"/>
      <c r="AA88" s="245"/>
      <c r="AB88" s="245"/>
      <c r="AC88" s="245"/>
    </row>
    <row r="89" spans="1:29">
      <c r="B89" s="246"/>
      <c r="C89" s="246"/>
      <c r="D89" s="246"/>
      <c r="E89" s="247"/>
      <c r="F89" s="264"/>
      <c r="G89" s="264"/>
      <c r="H89" s="264"/>
      <c r="I89" s="264"/>
      <c r="J89" s="264"/>
      <c r="L89" s="245"/>
      <c r="M89" s="245"/>
      <c r="N89" s="245"/>
      <c r="O89" s="245"/>
      <c r="P89" s="245"/>
      <c r="Q89" s="245"/>
      <c r="R89" s="245"/>
      <c r="S89" s="245"/>
      <c r="T89" s="245"/>
      <c r="U89" s="245"/>
      <c r="V89" s="245"/>
      <c r="W89" s="245"/>
      <c r="X89" s="245"/>
      <c r="Y89" s="245"/>
      <c r="Z89" s="245"/>
      <c r="AA89" s="245"/>
      <c r="AB89" s="245"/>
      <c r="AC89" s="245"/>
    </row>
    <row r="90" spans="1:29">
      <c r="B90" s="246"/>
      <c r="C90" s="246"/>
      <c r="D90" s="246"/>
      <c r="E90" s="247"/>
      <c r="F90" s="264"/>
      <c r="G90" s="264"/>
      <c r="H90" s="264"/>
      <c r="I90" s="264"/>
      <c r="J90" s="264"/>
      <c r="L90" s="245"/>
      <c r="M90" s="245"/>
      <c r="N90" s="245"/>
      <c r="O90" s="245"/>
      <c r="P90" s="245"/>
      <c r="Q90" s="245"/>
      <c r="R90" s="245"/>
      <c r="S90" s="245"/>
      <c r="T90" s="245"/>
      <c r="U90" s="245"/>
      <c r="V90" s="245"/>
      <c r="W90" s="245"/>
      <c r="X90" s="245"/>
      <c r="Y90" s="245"/>
      <c r="Z90" s="245"/>
      <c r="AA90" s="245"/>
      <c r="AB90" s="245"/>
      <c r="AC90" s="245"/>
    </row>
    <row r="91" spans="1:29">
      <c r="B91" s="246"/>
      <c r="C91" s="246"/>
      <c r="D91" s="246"/>
      <c r="E91" s="247"/>
      <c r="F91" s="264"/>
      <c r="G91" s="264"/>
      <c r="H91" s="264"/>
      <c r="I91" s="264"/>
      <c r="J91" s="264"/>
      <c r="L91" s="245"/>
      <c r="M91" s="245"/>
      <c r="N91" s="245"/>
      <c r="O91" s="245"/>
      <c r="P91" s="245"/>
      <c r="Q91" s="245"/>
      <c r="R91" s="245"/>
      <c r="S91" s="245"/>
      <c r="T91" s="245"/>
      <c r="U91" s="245"/>
      <c r="V91" s="245"/>
      <c r="W91" s="245"/>
      <c r="X91" s="245"/>
      <c r="Y91" s="245"/>
      <c r="Z91" s="245"/>
      <c r="AA91" s="245"/>
      <c r="AB91" s="245"/>
      <c r="AC91" s="245"/>
    </row>
    <row r="92" spans="1:29">
      <c r="B92" s="246"/>
      <c r="C92" s="246"/>
      <c r="D92" s="246"/>
      <c r="E92" s="247"/>
      <c r="F92" s="264"/>
      <c r="G92" s="264"/>
      <c r="H92" s="264"/>
      <c r="I92" s="264"/>
      <c r="J92" s="264"/>
      <c r="L92" s="245"/>
      <c r="M92" s="245"/>
      <c r="N92" s="245"/>
      <c r="O92" s="245"/>
      <c r="P92" s="245"/>
      <c r="Q92" s="245"/>
      <c r="R92" s="245"/>
      <c r="S92" s="245"/>
      <c r="T92" s="245"/>
      <c r="U92" s="245"/>
      <c r="V92" s="245"/>
      <c r="W92" s="245"/>
      <c r="X92" s="245"/>
      <c r="Y92" s="245"/>
      <c r="Z92" s="245"/>
      <c r="AA92" s="245"/>
      <c r="AB92" s="245"/>
      <c r="AC92" s="245"/>
    </row>
    <row r="93" spans="1:29">
      <c r="B93" s="246"/>
      <c r="C93" s="246"/>
      <c r="D93" s="246"/>
      <c r="E93" s="247"/>
      <c r="F93" s="264"/>
      <c r="G93" s="264"/>
      <c r="H93" s="264"/>
      <c r="I93" s="264"/>
      <c r="J93" s="264"/>
      <c r="L93" s="245"/>
      <c r="M93" s="245"/>
      <c r="N93" s="245"/>
      <c r="O93" s="245"/>
      <c r="P93" s="245"/>
      <c r="Q93" s="245"/>
      <c r="R93" s="245"/>
      <c r="S93" s="245"/>
      <c r="T93" s="245"/>
      <c r="U93" s="245"/>
      <c r="V93" s="245"/>
      <c r="W93" s="245"/>
      <c r="X93" s="245"/>
      <c r="Y93" s="245"/>
      <c r="Z93" s="245"/>
      <c r="AA93" s="245"/>
      <c r="AB93" s="245"/>
      <c r="AC93" s="245"/>
    </row>
    <row r="94" spans="1:29">
      <c r="B94" s="246"/>
      <c r="C94" s="246"/>
      <c r="D94" s="246"/>
      <c r="E94" s="247"/>
      <c r="F94" s="246"/>
      <c r="G94" s="246"/>
      <c r="H94" s="246"/>
      <c r="I94" s="246"/>
      <c r="J94" s="246"/>
      <c r="L94" s="245"/>
      <c r="M94" s="245"/>
      <c r="N94" s="245"/>
      <c r="O94" s="245"/>
      <c r="P94" s="245"/>
      <c r="Q94" s="245"/>
      <c r="R94" s="245"/>
      <c r="S94" s="245"/>
      <c r="T94" s="245"/>
      <c r="U94" s="245"/>
      <c r="V94" s="245"/>
      <c r="W94" s="245"/>
      <c r="X94" s="245"/>
      <c r="Y94" s="245"/>
      <c r="Z94" s="245"/>
      <c r="AA94" s="245"/>
      <c r="AB94" s="245"/>
      <c r="AC94" s="245"/>
    </row>
    <row r="95" spans="1:29">
      <c r="B95" s="307"/>
      <c r="C95" s="307"/>
      <c r="D95" s="247"/>
      <c r="E95" s="247"/>
      <c r="F95" s="246"/>
      <c r="G95" s="246"/>
      <c r="H95" s="246"/>
      <c r="I95" s="246"/>
      <c r="J95" s="246"/>
      <c r="L95" s="245"/>
      <c r="M95" s="245"/>
      <c r="N95" s="245"/>
      <c r="O95" s="245"/>
      <c r="P95" s="245"/>
      <c r="Q95" s="245"/>
      <c r="R95" s="245"/>
      <c r="S95" s="245"/>
      <c r="T95" s="245"/>
      <c r="U95" s="245"/>
      <c r="V95" s="245"/>
      <c r="W95" s="245"/>
      <c r="X95" s="245"/>
      <c r="Y95" s="245"/>
      <c r="Z95" s="245"/>
      <c r="AA95" s="245"/>
      <c r="AB95" s="245"/>
      <c r="AC95" s="245"/>
    </row>
    <row r="96" spans="1:29">
      <c r="B96" s="307"/>
      <c r="C96" s="307"/>
      <c r="D96" s="247"/>
      <c r="E96" s="246"/>
      <c r="F96" s="246"/>
      <c r="G96" s="246"/>
      <c r="H96" s="246"/>
      <c r="I96" s="246"/>
      <c r="J96" s="246"/>
      <c r="L96" s="245"/>
      <c r="M96" s="245"/>
      <c r="N96" s="245"/>
      <c r="O96" s="245"/>
      <c r="P96" s="245"/>
      <c r="Q96" s="245"/>
      <c r="R96" s="245"/>
      <c r="S96" s="245"/>
      <c r="T96" s="245"/>
      <c r="U96" s="245"/>
      <c r="V96" s="245"/>
      <c r="W96" s="245"/>
      <c r="X96" s="245"/>
      <c r="Y96" s="245"/>
      <c r="Z96" s="245"/>
      <c r="AA96" s="245"/>
      <c r="AB96" s="245"/>
      <c r="AC96" s="245"/>
    </row>
    <row r="97" spans="2:29">
      <c r="B97" s="307"/>
      <c r="C97" s="307"/>
      <c r="D97" s="246"/>
      <c r="E97" s="246"/>
      <c r="F97" s="246"/>
      <c r="G97" s="246"/>
      <c r="H97" s="246"/>
      <c r="I97" s="246"/>
      <c r="J97" s="246"/>
      <c r="L97" s="245"/>
      <c r="M97" s="245"/>
      <c r="N97" s="245"/>
      <c r="O97" s="245"/>
      <c r="P97" s="245"/>
      <c r="Q97" s="245"/>
      <c r="R97" s="245"/>
      <c r="S97" s="245"/>
      <c r="T97" s="245"/>
      <c r="U97" s="245"/>
      <c r="V97" s="245"/>
      <c r="W97" s="245"/>
      <c r="X97" s="245"/>
      <c r="Y97" s="245"/>
      <c r="Z97" s="245"/>
      <c r="AA97" s="245"/>
      <c r="AB97" s="245"/>
      <c r="AC97" s="245"/>
    </row>
    <row r="98" spans="2:29">
      <c r="B98" s="307"/>
      <c r="C98" s="307"/>
      <c r="D98" s="246"/>
      <c r="E98" s="246"/>
      <c r="F98" s="247"/>
      <c r="G98" s="247"/>
      <c r="H98" s="246"/>
      <c r="I98" s="246"/>
      <c r="J98" s="246"/>
      <c r="L98" s="245"/>
      <c r="M98" s="245"/>
      <c r="N98" s="245"/>
      <c r="O98" s="245"/>
      <c r="P98" s="245"/>
      <c r="Q98" s="245"/>
      <c r="R98" s="245"/>
      <c r="S98" s="245"/>
      <c r="T98" s="245"/>
      <c r="U98" s="245"/>
      <c r="V98" s="245"/>
      <c r="W98" s="245"/>
      <c r="X98" s="245"/>
      <c r="Y98" s="245"/>
      <c r="Z98" s="245"/>
      <c r="AA98" s="245"/>
      <c r="AB98" s="245"/>
      <c r="AC98" s="245"/>
    </row>
    <row r="99" spans="2:29">
      <c r="B99" s="307"/>
      <c r="C99" s="307"/>
      <c r="D99" s="246"/>
      <c r="E99" s="246"/>
      <c r="F99" s="247"/>
      <c r="G99" s="247"/>
      <c r="H99" s="246"/>
      <c r="I99" s="246"/>
      <c r="J99" s="246"/>
      <c r="L99" s="245"/>
      <c r="M99" s="245"/>
      <c r="N99" s="245"/>
      <c r="O99" s="245"/>
      <c r="P99" s="245"/>
      <c r="Q99" s="245"/>
      <c r="R99" s="245"/>
      <c r="S99" s="245"/>
      <c r="T99" s="245"/>
      <c r="U99" s="245"/>
      <c r="V99" s="245"/>
      <c r="W99" s="245"/>
      <c r="X99" s="245"/>
      <c r="Y99" s="245"/>
      <c r="Z99" s="245"/>
      <c r="AA99" s="245"/>
      <c r="AB99" s="245"/>
      <c r="AC99" s="245"/>
    </row>
    <row r="100" spans="2:29">
      <c r="B100" s="247"/>
      <c r="C100" s="247"/>
      <c r="D100" s="247"/>
      <c r="E100" s="247"/>
      <c r="F100" s="247"/>
      <c r="G100" s="247"/>
      <c r="H100" s="246"/>
      <c r="I100" s="246"/>
      <c r="J100" s="246"/>
      <c r="L100" s="245"/>
      <c r="M100" s="245"/>
      <c r="N100" s="245"/>
      <c r="O100" s="245"/>
      <c r="P100" s="245"/>
      <c r="Q100" s="245"/>
      <c r="R100" s="245"/>
      <c r="S100" s="245"/>
      <c r="T100" s="245"/>
      <c r="U100" s="245"/>
      <c r="V100" s="245"/>
      <c r="W100" s="245"/>
      <c r="X100" s="245"/>
      <c r="Y100" s="245"/>
      <c r="Z100" s="245"/>
      <c r="AA100" s="245"/>
      <c r="AB100" s="245"/>
      <c r="AC100" s="245"/>
    </row>
    <row r="101" spans="2:29">
      <c r="B101" s="247"/>
      <c r="C101" s="247"/>
      <c r="D101" s="247"/>
      <c r="E101" s="247"/>
      <c r="F101" s="246"/>
      <c r="G101" s="246"/>
      <c r="H101" s="246"/>
      <c r="I101" s="246"/>
      <c r="J101" s="246"/>
      <c r="L101" s="245"/>
      <c r="M101" s="245"/>
      <c r="N101" s="245"/>
      <c r="O101" s="245"/>
      <c r="P101" s="245"/>
      <c r="Q101" s="245"/>
      <c r="R101" s="245"/>
      <c r="S101" s="245"/>
      <c r="T101" s="245"/>
      <c r="U101" s="245"/>
      <c r="V101" s="245"/>
      <c r="W101" s="245"/>
      <c r="X101" s="245"/>
      <c r="Y101" s="245"/>
      <c r="Z101" s="245"/>
      <c r="AA101" s="245"/>
      <c r="AB101" s="245"/>
      <c r="AC101" s="245"/>
    </row>
    <row r="102" spans="2:29">
      <c r="B102" s="247"/>
      <c r="C102" s="247"/>
      <c r="D102" s="247"/>
      <c r="E102" s="246"/>
      <c r="F102" s="246"/>
      <c r="G102" s="246"/>
      <c r="H102" s="246"/>
      <c r="I102" s="246"/>
      <c r="J102" s="246"/>
      <c r="L102" s="245"/>
      <c r="M102" s="245"/>
      <c r="N102" s="245"/>
      <c r="O102" s="245"/>
      <c r="P102" s="245"/>
      <c r="Q102" s="245"/>
      <c r="R102" s="245"/>
      <c r="S102" s="245"/>
      <c r="T102" s="245"/>
      <c r="U102" s="245"/>
      <c r="V102" s="245"/>
      <c r="W102" s="245"/>
      <c r="X102" s="245"/>
      <c r="Y102" s="245"/>
      <c r="Z102" s="245"/>
      <c r="AA102" s="245"/>
      <c r="AB102" s="245"/>
      <c r="AC102" s="245"/>
    </row>
    <row r="103" spans="2:29">
      <c r="B103" s="247"/>
      <c r="C103" s="247"/>
      <c r="D103" s="247"/>
      <c r="E103" s="246"/>
      <c r="F103" s="246"/>
      <c r="G103" s="246"/>
      <c r="H103" s="246"/>
      <c r="I103" s="246"/>
      <c r="J103" s="246"/>
      <c r="L103" s="245"/>
      <c r="M103" s="245"/>
      <c r="N103" s="245"/>
      <c r="O103" s="245"/>
      <c r="P103" s="245"/>
      <c r="Q103" s="245"/>
      <c r="R103" s="245"/>
      <c r="S103" s="245"/>
      <c r="T103" s="245"/>
      <c r="U103" s="245"/>
      <c r="V103" s="245"/>
      <c r="W103" s="245"/>
      <c r="X103" s="245"/>
      <c r="Y103" s="245"/>
      <c r="Z103" s="245"/>
      <c r="AA103" s="245"/>
      <c r="AB103" s="245"/>
      <c r="AC103" s="245"/>
    </row>
    <row r="104" spans="2:29">
      <c r="B104" s="247"/>
      <c r="C104" s="247"/>
      <c r="D104" s="247"/>
      <c r="E104" s="246"/>
      <c r="F104" s="246"/>
      <c r="G104" s="246"/>
      <c r="H104" s="246"/>
      <c r="I104" s="246"/>
      <c r="J104" s="246"/>
      <c r="L104" s="245"/>
      <c r="M104" s="245"/>
      <c r="N104" s="245"/>
      <c r="O104" s="245"/>
      <c r="P104" s="245"/>
      <c r="Q104" s="245"/>
      <c r="R104" s="245"/>
      <c r="S104" s="245"/>
      <c r="T104" s="245"/>
      <c r="U104" s="245"/>
      <c r="V104" s="245"/>
      <c r="W104" s="245"/>
      <c r="X104" s="245"/>
      <c r="Y104" s="245"/>
      <c r="Z104" s="245"/>
      <c r="AA104" s="245"/>
      <c r="AB104" s="245"/>
      <c r="AC104" s="245"/>
    </row>
    <row r="105" spans="2:29">
      <c r="B105" s="247"/>
      <c r="C105" s="247"/>
      <c r="D105" s="247"/>
      <c r="E105" s="247"/>
      <c r="F105" s="247"/>
      <c r="G105" s="247"/>
      <c r="H105" s="246"/>
      <c r="I105" s="246"/>
      <c r="J105" s="246"/>
      <c r="L105" s="245"/>
      <c r="M105" s="245"/>
      <c r="N105" s="245"/>
      <c r="O105" s="245"/>
      <c r="P105" s="245"/>
      <c r="Q105" s="245"/>
      <c r="R105" s="245"/>
      <c r="S105" s="245"/>
      <c r="T105" s="245"/>
      <c r="U105" s="245"/>
      <c r="V105" s="245"/>
      <c r="W105" s="245"/>
      <c r="X105" s="245"/>
      <c r="Y105" s="245"/>
      <c r="Z105" s="245"/>
      <c r="AA105" s="245"/>
      <c r="AB105" s="245"/>
      <c r="AC105" s="245"/>
    </row>
    <row r="106" spans="2:29">
      <c r="B106" s="246"/>
      <c r="C106" s="246"/>
      <c r="D106" s="246"/>
      <c r="E106" s="246"/>
      <c r="F106" s="246"/>
      <c r="G106" s="246"/>
      <c r="H106" s="246"/>
      <c r="I106" s="246"/>
      <c r="J106" s="246"/>
      <c r="L106" s="245"/>
      <c r="M106" s="245"/>
      <c r="N106" s="245"/>
      <c r="O106" s="245"/>
      <c r="P106" s="245"/>
      <c r="Q106" s="245"/>
      <c r="R106" s="245"/>
      <c r="S106" s="245"/>
      <c r="T106" s="245"/>
      <c r="U106" s="245"/>
      <c r="V106" s="245"/>
      <c r="W106" s="245"/>
      <c r="X106" s="245"/>
      <c r="Y106" s="245"/>
      <c r="Z106" s="245"/>
      <c r="AA106" s="245"/>
      <c r="AB106" s="245"/>
      <c r="AC106" s="245"/>
    </row>
    <row r="107" spans="2:29">
      <c r="B107" s="246"/>
      <c r="C107" s="246"/>
      <c r="D107" s="246"/>
      <c r="E107" s="246"/>
      <c r="F107" s="246"/>
      <c r="G107" s="246"/>
      <c r="H107" s="246"/>
      <c r="I107" s="246"/>
      <c r="J107" s="246"/>
      <c r="L107" s="245"/>
      <c r="M107" s="245"/>
      <c r="N107" s="245"/>
      <c r="O107" s="245"/>
      <c r="P107" s="245"/>
      <c r="Q107" s="245"/>
      <c r="R107" s="245"/>
      <c r="S107" s="245"/>
      <c r="T107" s="245"/>
      <c r="U107" s="245"/>
      <c r="V107" s="245"/>
      <c r="W107" s="245"/>
      <c r="X107" s="245"/>
      <c r="Y107" s="245"/>
      <c r="Z107" s="245"/>
      <c r="AA107" s="245"/>
      <c r="AB107" s="245"/>
      <c r="AC107" s="245"/>
    </row>
    <row r="108" spans="2:29">
      <c r="B108" s="246"/>
      <c r="C108" s="246"/>
      <c r="D108" s="246"/>
      <c r="E108" s="246"/>
      <c r="F108" s="246"/>
      <c r="G108" s="246"/>
      <c r="H108" s="246"/>
      <c r="I108" s="246"/>
      <c r="J108" s="246"/>
      <c r="L108" s="245"/>
      <c r="M108" s="245"/>
      <c r="N108" s="245"/>
      <c r="O108" s="245"/>
      <c r="P108" s="245"/>
      <c r="Q108" s="245"/>
      <c r="R108" s="245"/>
      <c r="S108" s="245"/>
      <c r="T108" s="245"/>
      <c r="U108" s="245"/>
      <c r="V108" s="245"/>
      <c r="W108" s="245"/>
      <c r="X108" s="245"/>
      <c r="Y108" s="245"/>
      <c r="Z108" s="245"/>
      <c r="AA108" s="245"/>
      <c r="AB108" s="245"/>
      <c r="AC108" s="245"/>
    </row>
    <row r="109" spans="2:29">
      <c r="B109" s="246"/>
      <c r="C109" s="246"/>
      <c r="D109" s="246"/>
      <c r="E109" s="246"/>
      <c r="F109" s="246"/>
      <c r="G109" s="246"/>
      <c r="H109" s="246"/>
      <c r="I109" s="246"/>
      <c r="J109" s="246"/>
      <c r="L109" s="245"/>
      <c r="M109" s="245"/>
      <c r="N109" s="245"/>
      <c r="O109" s="245"/>
      <c r="P109" s="245"/>
      <c r="Q109" s="245"/>
      <c r="R109" s="245"/>
      <c r="S109" s="245"/>
      <c r="T109" s="245"/>
      <c r="U109" s="245"/>
      <c r="V109" s="245"/>
      <c r="W109" s="245"/>
      <c r="X109" s="245"/>
      <c r="Y109" s="245"/>
      <c r="Z109" s="245"/>
      <c r="AA109" s="245"/>
      <c r="AB109" s="245"/>
      <c r="AC109" s="245"/>
    </row>
    <row r="110" spans="2:29">
      <c r="B110" s="246"/>
      <c r="C110" s="246"/>
      <c r="D110" s="246"/>
      <c r="E110" s="246"/>
      <c r="F110" s="246"/>
      <c r="G110" s="246"/>
      <c r="H110" s="246"/>
      <c r="I110" s="246"/>
      <c r="J110" s="246"/>
      <c r="L110" s="245"/>
      <c r="M110" s="245"/>
      <c r="N110" s="245"/>
    </row>
    <row r="111" spans="2:29">
      <c r="B111" s="246"/>
      <c r="C111" s="246"/>
      <c r="D111" s="246"/>
      <c r="E111" s="246"/>
      <c r="F111" s="246"/>
      <c r="G111" s="246"/>
      <c r="H111" s="246"/>
      <c r="I111" s="246"/>
      <c r="J111" s="246"/>
    </row>
    <row r="112" spans="2:29">
      <c r="B112" s="246"/>
      <c r="C112" s="246"/>
      <c r="D112" s="246"/>
      <c r="E112" s="246"/>
      <c r="F112" s="246"/>
      <c r="G112" s="246"/>
      <c r="H112" s="246"/>
      <c r="I112" s="246"/>
      <c r="J112" s="246"/>
    </row>
    <row r="113" spans="2:13">
      <c r="B113" s="247"/>
      <c r="C113" s="247"/>
      <c r="D113" s="247"/>
      <c r="E113" s="247"/>
      <c r="F113" s="247"/>
      <c r="G113" s="247"/>
      <c r="H113" s="247"/>
      <c r="I113" s="247"/>
      <c r="J113" s="247"/>
    </row>
    <row r="114" spans="2:13">
      <c r="B114" s="247"/>
      <c r="C114" s="247"/>
      <c r="D114" s="247"/>
      <c r="E114" s="247"/>
      <c r="F114" s="247"/>
      <c r="G114" s="247"/>
      <c r="H114" s="247"/>
      <c r="I114" s="247"/>
      <c r="J114" s="247"/>
    </row>
    <row r="115" spans="2:13">
      <c r="B115" s="247"/>
      <c r="C115" s="247"/>
      <c r="D115" s="247"/>
      <c r="E115" s="247"/>
      <c r="F115" s="247"/>
      <c r="G115" s="247"/>
      <c r="H115" s="247"/>
      <c r="I115" s="247"/>
      <c r="J115" s="247"/>
    </row>
    <row r="116" spans="2:13">
      <c r="B116" s="247"/>
      <c r="C116" s="247"/>
      <c r="D116" s="247"/>
      <c r="E116" s="247"/>
      <c r="F116" s="247"/>
      <c r="G116" s="247"/>
      <c r="H116" s="247"/>
      <c r="I116" s="247"/>
      <c r="J116" s="247"/>
    </row>
    <row r="117" spans="2:13">
      <c r="B117" s="247"/>
      <c r="C117" s="247"/>
      <c r="D117" s="247"/>
      <c r="E117" s="247"/>
      <c r="F117" s="247"/>
      <c r="G117" s="247"/>
      <c r="H117" s="247"/>
      <c r="I117" s="247"/>
      <c r="J117" s="247"/>
    </row>
    <row r="118" spans="2:13">
      <c r="B118" s="247"/>
      <c r="C118" s="247"/>
      <c r="D118" s="247"/>
      <c r="E118" s="247"/>
      <c r="F118" s="247"/>
      <c r="G118" s="247"/>
      <c r="H118" s="247"/>
      <c r="I118" s="247"/>
      <c r="J118" s="247"/>
    </row>
    <row r="126" spans="2:13">
      <c r="M126" s="308"/>
    </row>
  </sheetData>
  <sheetProtection algorithmName="SHA-512" hashValue="bulPqYgjTt7jFEenhZMux34bmmEM13yVINX5/oWUS4xXPHxjxuqFkpj3dva6NPy/FzL6ykAjnZVzGv3X5uKQ7A==" saltValue="4G/Nz0GoAEKmSEq5CDMHdg==" spinCount="100000" sheet="1" objects="1" scenarios="1" formatColumns="0" formatRows="0" selectLockedCells="1"/>
  <mergeCells count="4">
    <mergeCell ref="B6:E6"/>
    <mergeCell ref="I6:L6"/>
    <mergeCell ref="I29:L29"/>
    <mergeCell ref="B8:E8"/>
  </mergeCells>
  <phoneticPr fontId="4" type="noConversion"/>
  <dataValidations count="6">
    <dataValidation type="list" showInputMessage="1" showErrorMessage="1" sqref="C38" xr:uid="{34F43284-E792-48EB-88C5-1942E058FE56}">
      <formula1>"Yes, No"</formula1>
    </dataValidation>
    <dataValidation type="whole" allowBlank="1" showInputMessage="1" showErrorMessage="1" sqref="C10:C22 C25:C26 C29:C35" xr:uid="{BD6F235A-D8C1-4CFF-825E-D3188CC67135}">
      <formula1>0</formula1>
      <formula2>10000000</formula2>
    </dataValidation>
    <dataValidation type="decimal" allowBlank="1" showInputMessage="1" showErrorMessage="1" sqref="C42" xr:uid="{5E147DD2-12E3-446C-8255-F8C790C2326E}">
      <formula1>0.00001</formula1>
      <formula2>1</formula2>
    </dataValidation>
    <dataValidation type="decimal" allowBlank="1" showInputMessage="1" showErrorMessage="1" sqref="J10:J22" xr:uid="{3AAAFC1A-6D22-4631-88C4-65FD447ACBE9}">
      <formula1>0</formula1>
      <formula2>10000000000000000</formula2>
    </dataValidation>
    <dataValidation type="whole" allowBlank="1" showInputMessage="1" showErrorMessage="1" sqref="J25:J26" xr:uid="{59729764-C4C4-45A4-875E-98B6BFA51C2C}">
      <formula1>0</formula1>
      <formula2>100000000000000000</formula2>
    </dataValidation>
    <dataValidation type="decimal" allowBlank="1" showInputMessage="1" showErrorMessage="1" sqref="J32:J42" xr:uid="{E85E2846-53CB-41A6-84C7-BC9FDC5283C2}">
      <formula1>0</formula1>
      <formula2>1E+26</formula2>
    </dataValidation>
  </dataValidation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9810A-6AF2-4883-9A95-38810A210F98}">
  <dimension ref="B4:AV100"/>
  <sheetViews>
    <sheetView showGridLines="0" view="pageLayout" zoomScale="60" zoomScaleNormal="80" zoomScalePageLayoutView="60" workbookViewId="0">
      <selection activeCell="H28" sqref="H28"/>
    </sheetView>
  </sheetViews>
  <sheetFormatPr defaultColWidth="8.75" defaultRowHeight="14.25"/>
  <cols>
    <col min="1" max="1" width="2.25" style="14" customWidth="1"/>
    <col min="2" max="2" width="39.375" style="14" bestFit="1" customWidth="1"/>
    <col min="3" max="3" width="21.25" style="14" bestFit="1" customWidth="1"/>
    <col min="4" max="4" width="9.5" style="14" bestFit="1" customWidth="1"/>
    <col min="5" max="5" width="12.25" style="14" bestFit="1" customWidth="1"/>
    <col min="6" max="6" width="22.625" style="14" customWidth="1"/>
    <col min="7" max="7" width="5" style="14" bestFit="1" customWidth="1"/>
    <col min="8" max="8" width="10.5" style="14" bestFit="1" customWidth="1"/>
    <col min="9" max="9" width="22.375" style="14" customWidth="1"/>
    <col min="10" max="10" width="17.75" style="14" bestFit="1" customWidth="1"/>
    <col min="11" max="11" width="17.125" style="14" bestFit="1" customWidth="1"/>
    <col min="12" max="12" width="6.25" style="14" bestFit="1" customWidth="1"/>
    <col min="13" max="13" width="9.5" style="14" bestFit="1" customWidth="1"/>
    <col min="14" max="14" width="5.5" style="14" customWidth="1"/>
    <col min="15" max="15" width="13.25" style="14" bestFit="1" customWidth="1"/>
    <col min="16" max="16" width="32.375" style="14" bestFit="1" customWidth="1"/>
    <col min="17" max="21" width="5" style="14" bestFit="1" customWidth="1"/>
    <col min="22" max="22" width="9.5" style="14" bestFit="1" customWidth="1"/>
    <col min="23" max="23" width="3.125" style="14" bestFit="1" customWidth="1"/>
    <col min="24" max="24" width="9.5" style="14" bestFit="1" customWidth="1"/>
    <col min="25" max="25" width="13.75" style="14" bestFit="1" customWidth="1"/>
    <col min="26" max="26" width="27.5" style="14" bestFit="1" customWidth="1"/>
    <col min="27" max="31" width="4.5" style="14" bestFit="1" customWidth="1"/>
    <col min="32" max="32" width="9.5" style="14" bestFit="1" customWidth="1"/>
    <col min="33" max="16384" width="8.75" style="14"/>
  </cols>
  <sheetData>
    <row r="4" spans="2:48" ht="9" customHeight="1">
      <c r="B4" s="12"/>
      <c r="C4" s="12"/>
      <c r="D4" s="12"/>
      <c r="E4" s="12"/>
      <c r="F4" s="12"/>
      <c r="G4" s="12"/>
      <c r="H4" s="12"/>
      <c r="I4" s="12"/>
      <c r="J4" s="12"/>
      <c r="K4" s="12"/>
      <c r="L4" s="12"/>
      <c r="M4" s="12"/>
      <c r="N4" s="20"/>
      <c r="O4" s="20"/>
      <c r="P4" s="20"/>
      <c r="Q4" s="20"/>
      <c r="R4" s="20"/>
      <c r="S4" s="20"/>
      <c r="T4" s="21"/>
      <c r="U4" s="21"/>
      <c r="V4" s="21"/>
    </row>
    <row r="5" spans="2:48" ht="15" customHeight="1">
      <c r="B5" s="385" t="s">
        <v>37</v>
      </c>
      <c r="C5" s="385"/>
      <c r="D5" s="385"/>
      <c r="E5" s="385"/>
      <c r="F5" s="385"/>
      <c r="G5" s="385"/>
      <c r="H5" s="385"/>
      <c r="I5" s="60"/>
      <c r="J5" s="60"/>
      <c r="K5" s="60"/>
      <c r="L5" s="60"/>
      <c r="M5" s="60"/>
      <c r="N5" s="18"/>
      <c r="O5" s="385" t="s">
        <v>132</v>
      </c>
      <c r="P5" s="385"/>
      <c r="Q5" s="385"/>
      <c r="R5" s="385"/>
      <c r="S5" s="385"/>
      <c r="T5" s="385"/>
      <c r="U5" s="385"/>
      <c r="V5" s="385"/>
      <c r="W5" s="23"/>
      <c r="Y5" s="385" t="s">
        <v>153</v>
      </c>
      <c r="Z5" s="385"/>
      <c r="AA5" s="385"/>
      <c r="AB5" s="385"/>
      <c r="AC5" s="385"/>
      <c r="AD5" s="385"/>
      <c r="AE5" s="385"/>
      <c r="AF5" s="385"/>
      <c r="AG5" s="16"/>
      <c r="AH5" s="16"/>
      <c r="AI5" s="16"/>
      <c r="AJ5" s="16"/>
      <c r="AK5" s="16"/>
      <c r="AL5" s="16"/>
      <c r="AM5" s="16"/>
      <c r="AN5" s="16"/>
      <c r="AO5" s="16"/>
      <c r="AP5" s="16"/>
      <c r="AQ5" s="16"/>
      <c r="AR5" s="16"/>
      <c r="AS5" s="16"/>
      <c r="AT5" s="16"/>
      <c r="AU5" s="16"/>
      <c r="AV5" s="16"/>
    </row>
    <row r="6" spans="2:48" ht="15" customHeight="1" thickBot="1">
      <c r="B6" s="31"/>
      <c r="C6" s="12"/>
      <c r="D6" s="12"/>
      <c r="E6" s="12"/>
      <c r="F6" s="12"/>
      <c r="G6" s="12"/>
      <c r="H6" s="12"/>
      <c r="I6" s="16"/>
      <c r="J6" s="16"/>
      <c r="K6" s="16"/>
      <c r="L6" s="16"/>
      <c r="M6" s="16"/>
      <c r="W6" s="21"/>
      <c r="Y6" s="21"/>
      <c r="Z6" s="21"/>
      <c r="AA6" s="21"/>
      <c r="AB6" s="23"/>
      <c r="AC6" s="23"/>
      <c r="AD6" s="23"/>
      <c r="AE6" s="16"/>
      <c r="AF6" s="16"/>
      <c r="AG6" s="16"/>
      <c r="AH6" s="16"/>
      <c r="AI6" s="16"/>
      <c r="AJ6" s="16"/>
      <c r="AK6" s="16"/>
      <c r="AL6" s="16"/>
      <c r="AM6" s="16"/>
      <c r="AN6" s="16"/>
      <c r="AO6" s="16"/>
      <c r="AP6" s="16"/>
      <c r="AQ6" s="16"/>
      <c r="AR6" s="16"/>
      <c r="AS6" s="16"/>
      <c r="AT6" s="16"/>
      <c r="AU6" s="16"/>
      <c r="AV6" s="16"/>
    </row>
    <row r="7" spans="2:48" ht="15" customHeight="1" thickBot="1">
      <c r="B7" s="49" t="s">
        <v>31</v>
      </c>
      <c r="C7" s="61" t="s">
        <v>46</v>
      </c>
      <c r="D7" s="34" t="s">
        <v>0</v>
      </c>
      <c r="E7" s="35" t="s">
        <v>2</v>
      </c>
      <c r="F7" s="61" t="s">
        <v>50</v>
      </c>
      <c r="G7" s="34" t="s">
        <v>0</v>
      </c>
      <c r="H7" s="35" t="s">
        <v>2</v>
      </c>
      <c r="I7" s="62"/>
      <c r="J7" s="62"/>
      <c r="K7" s="62"/>
      <c r="L7" s="62"/>
      <c r="M7" s="53"/>
      <c r="Q7" s="12">
        <v>2021</v>
      </c>
      <c r="R7" s="63">
        <v>2025</v>
      </c>
      <c r="S7" s="63">
        <v>2030</v>
      </c>
      <c r="T7" s="63">
        <v>2035</v>
      </c>
      <c r="U7" s="63">
        <v>2040</v>
      </c>
      <c r="V7" s="64" t="s">
        <v>2</v>
      </c>
      <c r="W7" s="20"/>
      <c r="Y7" s="20"/>
      <c r="Z7" s="21"/>
      <c r="AA7" s="12">
        <v>2021</v>
      </c>
      <c r="AB7" s="63">
        <v>2025</v>
      </c>
      <c r="AC7" s="63">
        <v>2030</v>
      </c>
      <c r="AD7" s="63">
        <v>2035</v>
      </c>
      <c r="AE7" s="63">
        <v>2040</v>
      </c>
      <c r="AF7" s="64" t="s">
        <v>2</v>
      </c>
      <c r="AG7" s="16"/>
      <c r="AH7" s="16"/>
      <c r="AI7" s="16"/>
      <c r="AJ7" s="16"/>
      <c r="AK7" s="16"/>
      <c r="AL7" s="16"/>
      <c r="AM7" s="16"/>
      <c r="AN7" s="16"/>
      <c r="AO7" s="16"/>
      <c r="AP7" s="16"/>
      <c r="AQ7" s="16"/>
      <c r="AR7" s="16"/>
      <c r="AS7" s="16"/>
      <c r="AT7" s="16"/>
      <c r="AU7" s="16"/>
      <c r="AV7" s="16"/>
    </row>
    <row r="8" spans="2:48" ht="15" customHeight="1">
      <c r="B8" s="39" t="s">
        <v>7</v>
      </c>
      <c r="C8" s="65">
        <v>0</v>
      </c>
      <c r="D8" s="41" t="s">
        <v>11</v>
      </c>
      <c r="E8" s="141" t="s">
        <v>64</v>
      </c>
      <c r="F8" s="65">
        <v>7500</v>
      </c>
      <c r="G8" s="41" t="s">
        <v>12</v>
      </c>
      <c r="H8" s="66" t="s">
        <v>63</v>
      </c>
      <c r="I8" s="67"/>
      <c r="J8" s="67"/>
      <c r="K8" s="67"/>
      <c r="L8" s="68"/>
      <c r="M8" s="68"/>
      <c r="O8" s="205" t="s">
        <v>16</v>
      </c>
      <c r="P8" s="39" t="s">
        <v>7</v>
      </c>
      <c r="Q8" s="69">
        <v>0</v>
      </c>
      <c r="R8" s="69">
        <v>0</v>
      </c>
      <c r="S8" s="69">
        <v>0</v>
      </c>
      <c r="T8" s="69">
        <v>0</v>
      </c>
      <c r="U8" s="69">
        <v>0</v>
      </c>
      <c r="V8" s="70"/>
      <c r="W8" s="20" t="s">
        <v>11</v>
      </c>
      <c r="Y8" s="39" t="s">
        <v>154</v>
      </c>
      <c r="Z8" s="39" t="s">
        <v>7</v>
      </c>
      <c r="AA8" s="71">
        <v>0</v>
      </c>
      <c r="AB8" s="71">
        <v>0</v>
      </c>
      <c r="AC8" s="71">
        <v>0.03</v>
      </c>
      <c r="AD8" s="71">
        <v>0.05</v>
      </c>
      <c r="AE8" s="71">
        <v>0.15</v>
      </c>
      <c r="AF8" s="72" t="s">
        <v>97</v>
      </c>
      <c r="AH8" s="16"/>
      <c r="AI8" s="16"/>
      <c r="AJ8" s="16"/>
      <c r="AK8" s="16"/>
      <c r="AL8" s="16"/>
      <c r="AM8" s="16"/>
      <c r="AN8" s="16"/>
      <c r="AO8" s="16"/>
      <c r="AP8" s="16"/>
      <c r="AQ8" s="16"/>
      <c r="AR8" s="16"/>
      <c r="AS8" s="16"/>
      <c r="AT8" s="16"/>
      <c r="AU8" s="16"/>
      <c r="AV8" s="16"/>
    </row>
    <row r="9" spans="2:48">
      <c r="B9" s="42" t="s">
        <v>17</v>
      </c>
      <c r="C9" s="73">
        <v>0</v>
      </c>
      <c r="D9" s="44" t="s">
        <v>11</v>
      </c>
      <c r="E9" s="155" t="s">
        <v>64</v>
      </c>
      <c r="F9" s="73">
        <v>10000</v>
      </c>
      <c r="G9" s="44" t="s">
        <v>12</v>
      </c>
      <c r="H9" s="74" t="s">
        <v>63</v>
      </c>
      <c r="I9" s="75"/>
      <c r="J9" s="75"/>
      <c r="K9" s="75"/>
      <c r="L9" s="68"/>
      <c r="M9" s="59"/>
      <c r="O9" s="206"/>
      <c r="P9" s="42" t="s">
        <v>17</v>
      </c>
      <c r="Q9" s="76">
        <v>0</v>
      </c>
      <c r="R9" s="76">
        <v>0</v>
      </c>
      <c r="S9" s="76">
        <v>0</v>
      </c>
      <c r="T9" s="76">
        <v>0</v>
      </c>
      <c r="U9" s="76">
        <v>0</v>
      </c>
      <c r="V9" s="77"/>
      <c r="W9" s="20" t="s">
        <v>11</v>
      </c>
      <c r="Y9" s="42"/>
      <c r="Z9" s="42" t="s">
        <v>17</v>
      </c>
      <c r="AA9" s="78">
        <v>0</v>
      </c>
      <c r="AB9" s="78">
        <v>0</v>
      </c>
      <c r="AC9" s="78">
        <v>0.03</v>
      </c>
      <c r="AD9" s="78">
        <v>0.05</v>
      </c>
      <c r="AE9" s="78">
        <v>0.15</v>
      </c>
      <c r="AF9" s="79" t="s">
        <v>97</v>
      </c>
      <c r="AG9" s="12"/>
    </row>
    <row r="10" spans="2:48">
      <c r="B10" s="42" t="s">
        <v>28</v>
      </c>
      <c r="C10" s="73">
        <v>0</v>
      </c>
      <c r="D10" s="44" t="s">
        <v>11</v>
      </c>
      <c r="E10" s="155" t="s">
        <v>64</v>
      </c>
      <c r="F10" s="73">
        <v>8000</v>
      </c>
      <c r="G10" s="44" t="s">
        <v>12</v>
      </c>
      <c r="H10" s="74" t="s">
        <v>62</v>
      </c>
      <c r="I10" s="75"/>
      <c r="J10" s="75"/>
      <c r="K10" s="75"/>
      <c r="L10" s="68"/>
      <c r="M10" s="59"/>
      <c r="O10" s="206"/>
      <c r="P10" s="42" t="s">
        <v>28</v>
      </c>
      <c r="Q10" s="76">
        <v>0</v>
      </c>
      <c r="R10" s="76">
        <v>0</v>
      </c>
      <c r="S10" s="76">
        <v>0</v>
      </c>
      <c r="T10" s="76">
        <v>0</v>
      </c>
      <c r="U10" s="76">
        <v>0</v>
      </c>
      <c r="V10" s="77"/>
      <c r="W10" s="20" t="s">
        <v>11</v>
      </c>
      <c r="Y10" s="42"/>
      <c r="Z10" s="42" t="s">
        <v>28</v>
      </c>
      <c r="AA10" s="78">
        <v>0</v>
      </c>
      <c r="AB10" s="78">
        <v>0</v>
      </c>
      <c r="AC10" s="78">
        <v>0.03</v>
      </c>
      <c r="AD10" s="78">
        <v>0.05</v>
      </c>
      <c r="AE10" s="78">
        <v>0.15</v>
      </c>
      <c r="AF10" s="79" t="s">
        <v>97</v>
      </c>
      <c r="AG10" s="12"/>
    </row>
    <row r="11" spans="2:48">
      <c r="B11" s="42" t="s">
        <v>18</v>
      </c>
      <c r="C11" s="73">
        <v>0</v>
      </c>
      <c r="D11" s="44" t="s">
        <v>11</v>
      </c>
      <c r="E11" s="155" t="s">
        <v>64</v>
      </c>
      <c r="F11" s="73">
        <v>7500</v>
      </c>
      <c r="G11" s="44" t="s">
        <v>12</v>
      </c>
      <c r="H11" s="74" t="s">
        <v>63</v>
      </c>
      <c r="I11" s="75"/>
      <c r="J11" s="75"/>
      <c r="K11" s="75"/>
      <c r="L11" s="68"/>
      <c r="M11" s="59"/>
      <c r="O11" s="206"/>
      <c r="P11" s="42" t="s">
        <v>18</v>
      </c>
      <c r="Q11" s="76">
        <v>0</v>
      </c>
      <c r="R11" s="76">
        <v>0</v>
      </c>
      <c r="S11" s="76">
        <v>0</v>
      </c>
      <c r="T11" s="76">
        <v>0</v>
      </c>
      <c r="U11" s="76">
        <v>0</v>
      </c>
      <c r="V11" s="77"/>
      <c r="W11" s="20" t="s">
        <v>11</v>
      </c>
      <c r="Y11" s="42"/>
      <c r="Z11" s="42" t="s">
        <v>18</v>
      </c>
      <c r="AA11" s="78">
        <v>0</v>
      </c>
      <c r="AB11" s="78">
        <v>0</v>
      </c>
      <c r="AC11" s="78">
        <v>0.03</v>
      </c>
      <c r="AD11" s="78">
        <v>0.05</v>
      </c>
      <c r="AE11" s="78">
        <v>0.15</v>
      </c>
      <c r="AF11" s="79" t="s">
        <v>97</v>
      </c>
    </row>
    <row r="12" spans="2:48">
      <c r="B12" s="42" t="s">
        <v>69</v>
      </c>
      <c r="C12" s="73">
        <v>0</v>
      </c>
      <c r="D12" s="44" t="s">
        <v>11</v>
      </c>
      <c r="E12" s="155" t="s">
        <v>64</v>
      </c>
      <c r="F12" s="73">
        <v>6500</v>
      </c>
      <c r="G12" s="44" t="s">
        <v>12</v>
      </c>
      <c r="H12" s="74" t="s">
        <v>63</v>
      </c>
      <c r="I12" s="75"/>
      <c r="J12" s="75"/>
      <c r="K12" s="75"/>
      <c r="L12" s="68"/>
      <c r="M12" s="59"/>
      <c r="O12" s="206"/>
      <c r="P12" s="42" t="s">
        <v>69</v>
      </c>
      <c r="Q12" s="76">
        <v>0</v>
      </c>
      <c r="R12" s="76">
        <v>0</v>
      </c>
      <c r="S12" s="76">
        <v>0</v>
      </c>
      <c r="T12" s="76">
        <v>0</v>
      </c>
      <c r="U12" s="76">
        <v>0</v>
      </c>
      <c r="V12" s="77"/>
      <c r="W12" s="20" t="s">
        <v>11</v>
      </c>
      <c r="Y12" s="42"/>
      <c r="Z12" s="42" t="s">
        <v>69</v>
      </c>
      <c r="AA12" s="78">
        <v>0</v>
      </c>
      <c r="AB12" s="78">
        <v>0</v>
      </c>
      <c r="AC12" s="78">
        <v>0.03</v>
      </c>
      <c r="AD12" s="78">
        <v>0.05</v>
      </c>
      <c r="AE12" s="78">
        <v>0.15</v>
      </c>
      <c r="AF12" s="79" t="s">
        <v>97</v>
      </c>
      <c r="AG12" s="12"/>
    </row>
    <row r="13" spans="2:48">
      <c r="B13" s="42" t="s">
        <v>68</v>
      </c>
      <c r="C13" s="80">
        <v>10000</v>
      </c>
      <c r="D13" s="44" t="s">
        <v>12</v>
      </c>
      <c r="E13" s="155" t="s">
        <v>64</v>
      </c>
      <c r="F13" s="73">
        <v>3000</v>
      </c>
      <c r="G13" s="44" t="s">
        <v>12</v>
      </c>
      <c r="H13" s="74" t="s">
        <v>66</v>
      </c>
      <c r="I13" s="75"/>
      <c r="J13" s="75"/>
      <c r="K13" s="81"/>
      <c r="L13" s="68"/>
      <c r="M13" s="59"/>
      <c r="O13" s="206"/>
      <c r="P13" s="42" t="s">
        <v>68</v>
      </c>
      <c r="Q13" s="82">
        <v>0</v>
      </c>
      <c r="R13" s="82">
        <v>0.15</v>
      </c>
      <c r="S13" s="82">
        <v>0.4</v>
      </c>
      <c r="T13" s="82">
        <v>0.7</v>
      </c>
      <c r="U13" s="82">
        <v>1</v>
      </c>
      <c r="V13" s="74" t="s">
        <v>102</v>
      </c>
      <c r="W13" s="20"/>
      <c r="Y13" s="42"/>
      <c r="Z13" s="42" t="s">
        <v>68</v>
      </c>
      <c r="AA13" s="82">
        <v>0</v>
      </c>
      <c r="AB13" s="82">
        <v>0</v>
      </c>
      <c r="AC13" s="82">
        <v>0</v>
      </c>
      <c r="AD13" s="82">
        <v>0</v>
      </c>
      <c r="AE13" s="82">
        <v>0</v>
      </c>
      <c r="AF13" s="79" t="s">
        <v>102</v>
      </c>
      <c r="AG13" s="12" t="s">
        <v>11</v>
      </c>
    </row>
    <row r="14" spans="2:48">
      <c r="B14" s="45" t="s">
        <v>65</v>
      </c>
      <c r="C14" s="80">
        <v>10000</v>
      </c>
      <c r="D14" s="44" t="s">
        <v>12</v>
      </c>
      <c r="E14" s="155" t="s">
        <v>64</v>
      </c>
      <c r="F14" s="73">
        <v>3000</v>
      </c>
      <c r="G14" s="44" t="s">
        <v>12</v>
      </c>
      <c r="H14" s="74" t="s">
        <v>66</v>
      </c>
      <c r="I14" s="75"/>
      <c r="J14" s="75"/>
      <c r="K14" s="75"/>
      <c r="L14" s="68"/>
      <c r="M14" s="59"/>
      <c r="O14" s="206"/>
      <c r="P14" s="45" t="s">
        <v>65</v>
      </c>
      <c r="Q14" s="82">
        <v>0</v>
      </c>
      <c r="R14" s="82">
        <v>0.15</v>
      </c>
      <c r="S14" s="82">
        <v>0.4</v>
      </c>
      <c r="T14" s="82">
        <v>0.7</v>
      </c>
      <c r="U14" s="82">
        <v>1</v>
      </c>
      <c r="V14" s="74" t="s">
        <v>102</v>
      </c>
      <c r="W14" s="20"/>
      <c r="Y14" s="42"/>
      <c r="Z14" s="45" t="s">
        <v>65</v>
      </c>
      <c r="AA14" s="82">
        <v>0</v>
      </c>
      <c r="AB14" s="82">
        <v>0</v>
      </c>
      <c r="AC14" s="82">
        <v>0</v>
      </c>
      <c r="AD14" s="82">
        <v>0</v>
      </c>
      <c r="AE14" s="82">
        <v>0</v>
      </c>
      <c r="AF14" s="79" t="s">
        <v>102</v>
      </c>
      <c r="AG14" s="12" t="s">
        <v>11</v>
      </c>
    </row>
    <row r="15" spans="2:48">
      <c r="B15" s="42" t="s">
        <v>6</v>
      </c>
      <c r="C15" s="73">
        <v>0</v>
      </c>
      <c r="D15" s="44" t="s">
        <v>11</v>
      </c>
      <c r="E15" s="155" t="s">
        <v>64</v>
      </c>
      <c r="F15" s="73">
        <v>20000</v>
      </c>
      <c r="G15" s="44" t="s">
        <v>12</v>
      </c>
      <c r="H15" s="74" t="s">
        <v>62</v>
      </c>
      <c r="I15" s="75"/>
      <c r="J15" s="75"/>
      <c r="K15" s="81"/>
      <c r="L15" s="68"/>
      <c r="M15" s="59"/>
      <c r="O15" s="206"/>
      <c r="P15" s="42" t="s">
        <v>6</v>
      </c>
      <c r="Q15" s="76">
        <v>0</v>
      </c>
      <c r="R15" s="76">
        <v>0</v>
      </c>
      <c r="S15" s="76">
        <v>0</v>
      </c>
      <c r="T15" s="76">
        <v>0</v>
      </c>
      <c r="U15" s="76">
        <v>0</v>
      </c>
      <c r="V15" s="77"/>
      <c r="W15" s="20" t="s">
        <v>11</v>
      </c>
      <c r="Y15" s="42"/>
      <c r="Z15" s="42" t="s">
        <v>6</v>
      </c>
      <c r="AA15" s="78">
        <v>0</v>
      </c>
      <c r="AB15" s="78">
        <v>0</v>
      </c>
      <c r="AC15" s="78">
        <v>0.03</v>
      </c>
      <c r="AD15" s="78">
        <v>0.05</v>
      </c>
      <c r="AE15" s="78">
        <v>0.15</v>
      </c>
      <c r="AF15" s="79" t="s">
        <v>97</v>
      </c>
      <c r="AG15" s="12"/>
    </row>
    <row r="16" spans="2:48">
      <c r="B16" s="42" t="s">
        <v>25</v>
      </c>
      <c r="C16" s="73">
        <v>0</v>
      </c>
      <c r="D16" s="44" t="s">
        <v>11</v>
      </c>
      <c r="E16" s="155" t="s">
        <v>64</v>
      </c>
      <c r="F16" s="80">
        <v>16000</v>
      </c>
      <c r="G16" s="44" t="s">
        <v>12</v>
      </c>
      <c r="H16" s="74" t="s">
        <v>63</v>
      </c>
      <c r="I16" s="75"/>
      <c r="J16" s="75"/>
      <c r="K16" s="75"/>
      <c r="L16" s="68"/>
      <c r="M16" s="59"/>
      <c r="O16" s="206"/>
      <c r="P16" s="42" t="s">
        <v>25</v>
      </c>
      <c r="Q16" s="76">
        <v>0</v>
      </c>
      <c r="R16" s="76">
        <v>0</v>
      </c>
      <c r="S16" s="76">
        <v>0</v>
      </c>
      <c r="T16" s="76">
        <v>0</v>
      </c>
      <c r="U16" s="76">
        <v>0</v>
      </c>
      <c r="V16" s="77"/>
      <c r="W16" s="20" t="s">
        <v>11</v>
      </c>
      <c r="Y16" s="42"/>
      <c r="Z16" s="42" t="s">
        <v>25</v>
      </c>
      <c r="AA16" s="78">
        <v>0</v>
      </c>
      <c r="AB16" s="78">
        <v>0</v>
      </c>
      <c r="AC16" s="78">
        <v>0.03</v>
      </c>
      <c r="AD16" s="78">
        <v>0.05</v>
      </c>
      <c r="AE16" s="78">
        <v>0.15</v>
      </c>
      <c r="AF16" s="79" t="s">
        <v>97</v>
      </c>
      <c r="AG16" s="12"/>
    </row>
    <row r="17" spans="2:33">
      <c r="B17" s="42" t="s">
        <v>78</v>
      </c>
      <c r="C17" s="80">
        <v>10000</v>
      </c>
      <c r="D17" s="44" t="s">
        <v>12</v>
      </c>
      <c r="E17" s="155" t="s">
        <v>64</v>
      </c>
      <c r="F17" s="83">
        <v>2000</v>
      </c>
      <c r="G17" s="44" t="s">
        <v>12</v>
      </c>
      <c r="H17" s="84" t="s">
        <v>67</v>
      </c>
      <c r="I17" s="75"/>
      <c r="J17" s="75"/>
      <c r="K17" s="81"/>
      <c r="L17" s="68"/>
      <c r="M17" s="59"/>
      <c r="O17" s="206"/>
      <c r="P17" s="42" t="s">
        <v>78</v>
      </c>
      <c r="Q17" s="82">
        <v>0</v>
      </c>
      <c r="R17" s="82">
        <v>0.15</v>
      </c>
      <c r="S17" s="82">
        <v>0.4</v>
      </c>
      <c r="T17" s="82">
        <v>0.7</v>
      </c>
      <c r="U17" s="82">
        <v>1</v>
      </c>
      <c r="V17" s="74" t="s">
        <v>102</v>
      </c>
      <c r="W17" s="20"/>
      <c r="Y17" s="42"/>
      <c r="Z17" s="42" t="s">
        <v>78</v>
      </c>
      <c r="AA17" s="78">
        <v>0</v>
      </c>
      <c r="AB17" s="78">
        <v>0</v>
      </c>
      <c r="AC17" s="78">
        <v>0</v>
      </c>
      <c r="AD17" s="78">
        <v>0</v>
      </c>
      <c r="AE17" s="78">
        <v>0</v>
      </c>
      <c r="AF17" s="79" t="s">
        <v>102</v>
      </c>
      <c r="AG17" s="12" t="s">
        <v>11</v>
      </c>
    </row>
    <row r="18" spans="2:33">
      <c r="B18" s="45" t="s">
        <v>56</v>
      </c>
      <c r="C18" s="80">
        <v>0</v>
      </c>
      <c r="D18" s="44" t="s">
        <v>11</v>
      </c>
      <c r="E18" s="155" t="s">
        <v>64</v>
      </c>
      <c r="F18" s="73">
        <v>500</v>
      </c>
      <c r="G18" s="44" t="s">
        <v>12</v>
      </c>
      <c r="H18" s="74" t="s">
        <v>63</v>
      </c>
      <c r="I18" s="75"/>
      <c r="J18" s="75"/>
      <c r="K18" s="75"/>
      <c r="L18" s="68"/>
      <c r="M18" s="54"/>
      <c r="O18" s="206"/>
      <c r="P18" s="45" t="s">
        <v>56</v>
      </c>
      <c r="Q18" s="76">
        <v>0</v>
      </c>
      <c r="R18" s="76">
        <v>0</v>
      </c>
      <c r="S18" s="76">
        <v>0</v>
      </c>
      <c r="T18" s="76">
        <v>0</v>
      </c>
      <c r="U18" s="76">
        <v>0</v>
      </c>
      <c r="V18" s="89"/>
      <c r="W18" s="20" t="s">
        <v>11</v>
      </c>
      <c r="Y18" s="42"/>
      <c r="Z18" s="42" t="s">
        <v>56</v>
      </c>
      <c r="AA18" s="78">
        <v>0</v>
      </c>
      <c r="AB18" s="78">
        <v>0</v>
      </c>
      <c r="AC18" s="78">
        <v>0.03</v>
      </c>
      <c r="AD18" s="78">
        <v>0.05</v>
      </c>
      <c r="AE18" s="78">
        <v>0.15</v>
      </c>
      <c r="AF18" s="79" t="s">
        <v>97</v>
      </c>
      <c r="AG18" s="12"/>
    </row>
    <row r="19" spans="2:33">
      <c r="B19" s="45" t="s">
        <v>176</v>
      </c>
      <c r="C19" s="207">
        <v>10000</v>
      </c>
      <c r="D19" s="59" t="s">
        <v>12</v>
      </c>
      <c r="E19" s="117" t="s">
        <v>67</v>
      </c>
      <c r="F19" s="207">
        <v>500</v>
      </c>
      <c r="G19" s="59" t="s">
        <v>12</v>
      </c>
      <c r="H19" s="84" t="s">
        <v>67</v>
      </c>
      <c r="O19" s="203"/>
      <c r="P19" s="45" t="s">
        <v>176</v>
      </c>
      <c r="Q19" s="76">
        <v>0</v>
      </c>
      <c r="R19" s="76">
        <v>0.15</v>
      </c>
      <c r="S19" s="76">
        <v>0.4</v>
      </c>
      <c r="T19" s="76">
        <v>0.7</v>
      </c>
      <c r="U19" s="76">
        <v>1</v>
      </c>
      <c r="V19" s="210" t="s">
        <v>67</v>
      </c>
      <c r="W19" s="20"/>
      <c r="Y19" s="88"/>
      <c r="Z19" s="45" t="s">
        <v>176</v>
      </c>
      <c r="AA19" s="96">
        <v>0</v>
      </c>
      <c r="AB19" s="96">
        <v>0</v>
      </c>
      <c r="AC19" s="96">
        <v>0</v>
      </c>
      <c r="AD19" s="96">
        <v>0</v>
      </c>
      <c r="AE19" s="96">
        <v>0</v>
      </c>
      <c r="AF19" s="84" t="s">
        <v>67</v>
      </c>
      <c r="AG19" s="12"/>
    </row>
    <row r="20" spans="2:33" ht="15" thickBot="1">
      <c r="B20" s="46" t="s">
        <v>187</v>
      </c>
      <c r="C20" s="208">
        <v>10000</v>
      </c>
      <c r="D20" s="209" t="s">
        <v>12</v>
      </c>
      <c r="E20" s="121" t="s">
        <v>67</v>
      </c>
      <c r="F20" s="208">
        <v>500</v>
      </c>
      <c r="G20" s="209" t="s">
        <v>12</v>
      </c>
      <c r="H20" s="102" t="s">
        <v>67</v>
      </c>
      <c r="J20" s="13"/>
      <c r="K20" s="13"/>
      <c r="L20" s="13"/>
      <c r="M20" s="13"/>
      <c r="O20" s="204"/>
      <c r="P20" s="46" t="s">
        <v>187</v>
      </c>
      <c r="Q20" s="86">
        <v>0</v>
      </c>
      <c r="R20" s="86">
        <v>0.15</v>
      </c>
      <c r="S20" s="86">
        <v>0.4</v>
      </c>
      <c r="T20" s="86">
        <v>0.7</v>
      </c>
      <c r="U20" s="86">
        <v>1</v>
      </c>
      <c r="V20" s="211" t="s">
        <v>67</v>
      </c>
      <c r="W20" s="20"/>
      <c r="Y20" s="88"/>
      <c r="Z20" s="45" t="s">
        <v>187</v>
      </c>
      <c r="AA20" s="96">
        <v>0</v>
      </c>
      <c r="AB20" s="96">
        <v>0</v>
      </c>
      <c r="AC20" s="96">
        <v>0</v>
      </c>
      <c r="AD20" s="96">
        <v>0</v>
      </c>
      <c r="AE20" s="96">
        <v>0</v>
      </c>
      <c r="AF20" s="84" t="s">
        <v>67</v>
      </c>
      <c r="AG20" s="12"/>
    </row>
    <row r="21" spans="2:33" ht="15" thickBot="1">
      <c r="J21" s="13"/>
      <c r="K21" s="13"/>
      <c r="L21" s="13"/>
      <c r="M21" s="13"/>
      <c r="W21" s="20"/>
      <c r="Y21" s="88"/>
      <c r="Z21" s="42" t="s">
        <v>9</v>
      </c>
      <c r="AA21" s="96">
        <v>0</v>
      </c>
      <c r="AB21" s="96">
        <v>0</v>
      </c>
      <c r="AC21" s="96">
        <v>0.05</v>
      </c>
      <c r="AD21" s="96">
        <v>0.2</v>
      </c>
      <c r="AE21" s="96">
        <v>0.4</v>
      </c>
      <c r="AF21" s="84" t="s">
        <v>174</v>
      </c>
      <c r="AG21" s="12"/>
    </row>
    <row r="22" spans="2:33" ht="15" thickBot="1">
      <c r="B22" s="36" t="s">
        <v>4</v>
      </c>
      <c r="C22" s="37" t="s">
        <v>47</v>
      </c>
      <c r="D22" s="37" t="s">
        <v>0</v>
      </c>
      <c r="E22" s="38" t="s">
        <v>2</v>
      </c>
      <c r="G22" s="56"/>
      <c r="H22" s="12"/>
      <c r="I22" s="13"/>
      <c r="J22" s="13"/>
      <c r="K22" s="13"/>
      <c r="L22" s="13"/>
      <c r="M22" s="13"/>
      <c r="O22" s="90" t="s">
        <v>45</v>
      </c>
      <c r="P22" s="90" t="s">
        <v>98</v>
      </c>
      <c r="Q22" s="71">
        <v>0</v>
      </c>
      <c r="R22" s="71">
        <v>0.05</v>
      </c>
      <c r="S22" s="71">
        <v>0.3</v>
      </c>
      <c r="T22" s="71">
        <v>0.65</v>
      </c>
      <c r="U22" s="71">
        <v>0.9</v>
      </c>
      <c r="V22" s="66" t="s">
        <v>102</v>
      </c>
      <c r="W22" s="20"/>
      <c r="Y22" s="88"/>
      <c r="Z22" s="42" t="s">
        <v>10</v>
      </c>
      <c r="AA22" s="96">
        <v>0</v>
      </c>
      <c r="AB22" s="96">
        <v>0</v>
      </c>
      <c r="AC22" s="96">
        <v>0.05</v>
      </c>
      <c r="AD22" s="96">
        <v>0.2</v>
      </c>
      <c r="AE22" s="96">
        <v>0.4</v>
      </c>
      <c r="AF22" s="84" t="s">
        <v>174</v>
      </c>
      <c r="AG22" s="12"/>
    </row>
    <row r="23" spans="2:33">
      <c r="B23" s="39" t="s">
        <v>32</v>
      </c>
      <c r="C23" s="91">
        <v>600</v>
      </c>
      <c r="D23" s="41" t="s">
        <v>12</v>
      </c>
      <c r="E23" s="66" t="s">
        <v>71</v>
      </c>
      <c r="H23" s="12"/>
      <c r="I23" s="13"/>
      <c r="J23" s="58"/>
      <c r="K23" s="58"/>
      <c r="L23" s="13"/>
      <c r="M23" s="13"/>
      <c r="O23" s="92"/>
      <c r="P23" s="92" t="s">
        <v>99</v>
      </c>
      <c r="Q23" s="93">
        <f t="shared" ref="Q23:V23" si="0">Q$22</f>
        <v>0</v>
      </c>
      <c r="R23" s="93">
        <f t="shared" si="0"/>
        <v>0.05</v>
      </c>
      <c r="S23" s="93">
        <f t="shared" si="0"/>
        <v>0.3</v>
      </c>
      <c r="T23" s="93">
        <f t="shared" si="0"/>
        <v>0.65</v>
      </c>
      <c r="U23" s="93">
        <f t="shared" si="0"/>
        <v>0.9</v>
      </c>
      <c r="V23" s="94" t="str">
        <f t="shared" si="0"/>
        <v>TEN2020</v>
      </c>
      <c r="W23" s="20"/>
      <c r="Y23" s="88"/>
      <c r="Z23" s="92" t="s">
        <v>111</v>
      </c>
      <c r="AA23" s="96">
        <v>0.3</v>
      </c>
      <c r="AB23" s="96">
        <v>0.3</v>
      </c>
      <c r="AC23" s="96">
        <v>0.3</v>
      </c>
      <c r="AD23" s="96">
        <v>0.3</v>
      </c>
      <c r="AE23" s="96">
        <v>0.3</v>
      </c>
      <c r="AF23" s="84" t="s">
        <v>174</v>
      </c>
      <c r="AG23" s="12"/>
    </row>
    <row r="24" spans="2:33" ht="15" thickBot="1">
      <c r="B24" s="42" t="s">
        <v>33</v>
      </c>
      <c r="C24" s="95">
        <v>160</v>
      </c>
      <c r="D24" s="44" t="s">
        <v>12</v>
      </c>
      <c r="E24" s="74" t="s">
        <v>70</v>
      </c>
      <c r="H24" s="12"/>
      <c r="I24" s="13"/>
      <c r="J24" s="56"/>
      <c r="K24" s="58"/>
      <c r="O24" s="88"/>
      <c r="P24" s="92" t="s">
        <v>34</v>
      </c>
      <c r="Q24" s="96">
        <v>0</v>
      </c>
      <c r="R24" s="96">
        <v>0.05</v>
      </c>
      <c r="S24" s="96">
        <v>0.3</v>
      </c>
      <c r="T24" s="96">
        <v>0.65</v>
      </c>
      <c r="U24" s="96">
        <v>0.9</v>
      </c>
      <c r="V24" s="84" t="s">
        <v>67</v>
      </c>
      <c r="W24" s="20"/>
      <c r="Y24" s="97"/>
      <c r="Z24" s="98" t="s">
        <v>112</v>
      </c>
      <c r="AA24" s="101">
        <v>0.5</v>
      </c>
      <c r="AB24" s="101">
        <v>0.5</v>
      </c>
      <c r="AC24" s="101">
        <v>0.5</v>
      </c>
      <c r="AD24" s="101">
        <v>0.5</v>
      </c>
      <c r="AE24" s="101">
        <v>0.5</v>
      </c>
      <c r="AF24" s="102" t="s">
        <v>174</v>
      </c>
    </row>
    <row r="25" spans="2:33">
      <c r="B25" s="99" t="s">
        <v>34</v>
      </c>
      <c r="C25" s="95">
        <v>300</v>
      </c>
      <c r="D25" s="56" t="s">
        <v>12</v>
      </c>
      <c r="E25" s="74" t="s">
        <v>71</v>
      </c>
      <c r="H25" s="12"/>
      <c r="I25" s="58"/>
      <c r="J25" s="56"/>
      <c r="K25" s="58"/>
      <c r="O25" s="88"/>
      <c r="P25" s="92" t="s">
        <v>118</v>
      </c>
      <c r="Q25" s="96">
        <f t="shared" ref="Q25:U26" si="1">Q$22</f>
        <v>0</v>
      </c>
      <c r="R25" s="96">
        <f t="shared" si="1"/>
        <v>0.05</v>
      </c>
      <c r="S25" s="96">
        <f t="shared" si="1"/>
        <v>0.3</v>
      </c>
      <c r="T25" s="96">
        <f t="shared" si="1"/>
        <v>0.65</v>
      </c>
      <c r="U25" s="96">
        <f t="shared" si="1"/>
        <v>0.9</v>
      </c>
      <c r="V25" s="84" t="s">
        <v>67</v>
      </c>
      <c r="W25" s="20"/>
      <c r="X25" s="12"/>
      <c r="Y25" s="12"/>
      <c r="Z25" s="12"/>
      <c r="AA25" s="12"/>
      <c r="AB25" s="12"/>
      <c r="AC25" s="12"/>
      <c r="AD25" s="12"/>
      <c r="AE25" s="12"/>
      <c r="AF25" s="12"/>
    </row>
    <row r="26" spans="2:33" ht="15" thickBot="1">
      <c r="B26" s="99" t="s">
        <v>52</v>
      </c>
      <c r="C26" s="95">
        <v>300</v>
      </c>
      <c r="D26" s="56" t="s">
        <v>12</v>
      </c>
      <c r="E26" s="74" t="s">
        <v>71</v>
      </c>
      <c r="I26" s="100"/>
      <c r="J26" s="104"/>
      <c r="K26" s="104"/>
      <c r="L26" s="13"/>
      <c r="M26" s="13"/>
      <c r="O26" s="97"/>
      <c r="P26" s="98" t="s">
        <v>119</v>
      </c>
      <c r="Q26" s="101">
        <f t="shared" si="1"/>
        <v>0</v>
      </c>
      <c r="R26" s="101">
        <f t="shared" si="1"/>
        <v>0.05</v>
      </c>
      <c r="S26" s="101">
        <f t="shared" si="1"/>
        <v>0.3</v>
      </c>
      <c r="T26" s="101">
        <f t="shared" si="1"/>
        <v>0.65</v>
      </c>
      <c r="U26" s="101">
        <f t="shared" si="1"/>
        <v>0.9</v>
      </c>
      <c r="V26" s="102" t="s">
        <v>67</v>
      </c>
      <c r="W26" s="20"/>
      <c r="X26" s="20"/>
      <c r="Y26" s="21"/>
      <c r="Z26" s="21"/>
      <c r="AA26" s="20"/>
      <c r="AB26" s="20"/>
      <c r="AC26" s="20"/>
      <c r="AD26" s="12"/>
      <c r="AE26" s="12"/>
    </row>
    <row r="27" spans="2:33" ht="15" thickBot="1">
      <c r="B27" s="45" t="s">
        <v>53</v>
      </c>
      <c r="C27" s="95">
        <v>30</v>
      </c>
      <c r="D27" s="44" t="s">
        <v>12</v>
      </c>
      <c r="E27" s="74" t="s">
        <v>72</v>
      </c>
      <c r="F27" s="12"/>
      <c r="I27" s="56"/>
      <c r="J27" s="58"/>
      <c r="K27" s="58"/>
      <c r="M27" s="13"/>
      <c r="W27" s="20"/>
      <c r="X27" s="20"/>
      <c r="Y27" s="21"/>
      <c r="Z27" s="21"/>
      <c r="AA27" s="20"/>
      <c r="AB27" s="20"/>
      <c r="AC27" s="20"/>
      <c r="AD27" s="12"/>
      <c r="AE27" s="12"/>
    </row>
    <row r="28" spans="2:33">
      <c r="B28" s="42" t="s">
        <v>9</v>
      </c>
      <c r="C28" s="103">
        <v>0</v>
      </c>
      <c r="D28" s="44" t="s">
        <v>12</v>
      </c>
      <c r="E28" s="77"/>
      <c r="F28" s="12" t="s">
        <v>11</v>
      </c>
      <c r="H28" s="12"/>
      <c r="I28" s="56"/>
      <c r="J28" s="58"/>
      <c r="K28" s="58"/>
      <c r="M28" s="13"/>
      <c r="O28" s="123" t="s">
        <v>42</v>
      </c>
      <c r="P28" s="39" t="s">
        <v>7</v>
      </c>
      <c r="Q28" s="133">
        <v>0.01</v>
      </c>
      <c r="R28" s="133">
        <v>0.05</v>
      </c>
      <c r="S28" s="133">
        <v>0.15</v>
      </c>
      <c r="T28" s="133">
        <v>0.25</v>
      </c>
      <c r="U28" s="133">
        <v>0.6</v>
      </c>
      <c r="V28" s="134" t="s">
        <v>174</v>
      </c>
      <c r="W28" s="20"/>
      <c r="X28" s="20"/>
      <c r="Y28" s="21"/>
      <c r="Z28" s="21"/>
      <c r="AA28" s="20"/>
      <c r="AB28" s="20"/>
      <c r="AC28" s="20"/>
      <c r="AD28" s="12"/>
      <c r="AE28" s="12"/>
    </row>
    <row r="29" spans="2:33" ht="15" thickBot="1">
      <c r="B29" s="52" t="s">
        <v>10</v>
      </c>
      <c r="C29" s="105">
        <v>0</v>
      </c>
      <c r="D29" s="48" t="s">
        <v>12</v>
      </c>
      <c r="E29" s="87"/>
      <c r="F29" s="12" t="s">
        <v>11</v>
      </c>
      <c r="I29" s="58"/>
      <c r="L29" s="13"/>
      <c r="M29" s="13"/>
      <c r="O29" s="126"/>
      <c r="P29" s="42" t="s">
        <v>17</v>
      </c>
      <c r="Q29" s="96">
        <v>0.01</v>
      </c>
      <c r="R29" s="96">
        <v>0.05</v>
      </c>
      <c r="S29" s="96">
        <v>0.15</v>
      </c>
      <c r="T29" s="96">
        <v>0.25</v>
      </c>
      <c r="U29" s="96">
        <v>0.6</v>
      </c>
      <c r="V29" s="84" t="s">
        <v>174</v>
      </c>
      <c r="W29" s="20"/>
      <c r="X29" s="20"/>
      <c r="Y29" s="21"/>
      <c r="Z29" s="21"/>
      <c r="AA29" s="20"/>
      <c r="AB29" s="20"/>
      <c r="AC29" s="20"/>
      <c r="AD29" s="12"/>
      <c r="AE29" s="12"/>
    </row>
    <row r="30" spans="2:33" ht="15" thickBot="1">
      <c r="F30" s="12"/>
      <c r="I30" s="58"/>
      <c r="L30" s="13"/>
      <c r="M30" s="13"/>
      <c r="O30" s="126"/>
      <c r="P30" s="42" t="s">
        <v>28</v>
      </c>
      <c r="Q30" s="96">
        <v>0.01</v>
      </c>
      <c r="R30" s="96">
        <v>0.05</v>
      </c>
      <c r="S30" s="96">
        <v>0.35</v>
      </c>
      <c r="T30" s="96">
        <v>0.5</v>
      </c>
      <c r="U30" s="96">
        <v>0.8</v>
      </c>
      <c r="V30" s="84" t="s">
        <v>174</v>
      </c>
      <c r="W30" s="20"/>
      <c r="X30" s="20"/>
      <c r="Y30" s="21"/>
      <c r="Z30" s="21"/>
      <c r="AA30" s="20"/>
      <c r="AB30" s="20"/>
      <c r="AC30" s="20"/>
      <c r="AD30" s="12"/>
      <c r="AE30" s="12"/>
    </row>
    <row r="31" spans="2:33" ht="15" thickBot="1">
      <c r="B31" s="36" t="s">
        <v>22</v>
      </c>
      <c r="C31" s="37" t="s">
        <v>48</v>
      </c>
      <c r="D31" s="37" t="s">
        <v>0</v>
      </c>
      <c r="E31" s="38" t="s">
        <v>2</v>
      </c>
      <c r="F31" s="12"/>
      <c r="L31" s="13"/>
      <c r="M31" s="13"/>
      <c r="O31" s="126"/>
      <c r="P31" s="42" t="s">
        <v>18</v>
      </c>
      <c r="Q31" s="96">
        <v>0.01</v>
      </c>
      <c r="R31" s="96">
        <v>0.05</v>
      </c>
      <c r="S31" s="96">
        <v>0.35</v>
      </c>
      <c r="T31" s="96">
        <v>0.5</v>
      </c>
      <c r="U31" s="96">
        <v>0.8</v>
      </c>
      <c r="V31" s="84" t="s">
        <v>174</v>
      </c>
      <c r="W31" s="20"/>
      <c r="X31" s="20"/>
      <c r="Y31" s="21"/>
      <c r="Z31" s="21"/>
      <c r="AA31" s="20"/>
      <c r="AB31" s="20"/>
      <c r="AC31" s="20"/>
      <c r="AD31" s="12"/>
      <c r="AE31" s="12"/>
    </row>
    <row r="32" spans="2:33">
      <c r="B32" s="39" t="s">
        <v>57</v>
      </c>
      <c r="C32" s="113">
        <v>506</v>
      </c>
      <c r="D32" s="114" t="s">
        <v>12</v>
      </c>
      <c r="E32" s="115" t="s">
        <v>106</v>
      </c>
      <c r="M32" s="13"/>
      <c r="O32" s="126"/>
      <c r="P32" s="42" t="s">
        <v>69</v>
      </c>
      <c r="Q32" s="96">
        <v>0.01</v>
      </c>
      <c r="R32" s="96">
        <v>0.05</v>
      </c>
      <c r="S32" s="96">
        <v>0.35</v>
      </c>
      <c r="T32" s="96">
        <v>0.5</v>
      </c>
      <c r="U32" s="96">
        <v>0.8</v>
      </c>
      <c r="V32" s="84" t="s">
        <v>174</v>
      </c>
      <c r="W32" s="20"/>
      <c r="X32" s="20"/>
      <c r="Y32" s="21"/>
    </row>
    <row r="33" spans="2:25">
      <c r="B33" s="42" t="s">
        <v>58</v>
      </c>
      <c r="C33" s="230">
        <v>469</v>
      </c>
      <c r="D33" s="44" t="s">
        <v>12</v>
      </c>
      <c r="E33" s="77" t="s">
        <v>174</v>
      </c>
      <c r="L33" s="13"/>
      <c r="M33" s="13"/>
      <c r="O33" s="126"/>
      <c r="P33" s="42" t="s">
        <v>68</v>
      </c>
      <c r="Q33" s="96">
        <v>0.01</v>
      </c>
      <c r="R33" s="96">
        <v>0.05</v>
      </c>
      <c r="S33" s="96">
        <v>0.5</v>
      </c>
      <c r="T33" s="96">
        <v>0.8</v>
      </c>
      <c r="U33" s="96">
        <v>1</v>
      </c>
      <c r="V33" s="84" t="s">
        <v>174</v>
      </c>
      <c r="W33" s="20"/>
      <c r="X33" s="20"/>
      <c r="Y33" s="21"/>
    </row>
    <row r="34" spans="2:25">
      <c r="B34" s="42" t="s">
        <v>60</v>
      </c>
      <c r="C34" s="118">
        <v>750</v>
      </c>
      <c r="D34" s="44" t="s">
        <v>12</v>
      </c>
      <c r="E34" s="74" t="s">
        <v>107</v>
      </c>
      <c r="L34" s="13"/>
      <c r="M34" s="13"/>
      <c r="O34" s="126"/>
      <c r="P34" s="45" t="s">
        <v>65</v>
      </c>
      <c r="Q34" s="78">
        <v>0</v>
      </c>
      <c r="R34" s="78">
        <v>0.3</v>
      </c>
      <c r="S34" s="78">
        <v>1</v>
      </c>
      <c r="T34" s="78">
        <v>1</v>
      </c>
      <c r="U34" s="78">
        <v>1</v>
      </c>
      <c r="V34" s="74" t="s">
        <v>96</v>
      </c>
      <c r="W34" s="20"/>
      <c r="X34" s="20"/>
      <c r="Y34" s="21"/>
    </row>
    <row r="35" spans="2:25" ht="15" thickBot="1">
      <c r="B35" s="52" t="s">
        <v>61</v>
      </c>
      <c r="C35" s="120">
        <v>10.8</v>
      </c>
      <c r="D35" s="48" t="s">
        <v>12</v>
      </c>
      <c r="E35" s="85" t="s">
        <v>81</v>
      </c>
      <c r="F35" s="20"/>
      <c r="L35" s="13"/>
      <c r="M35" s="119"/>
      <c r="O35" s="126"/>
      <c r="P35" s="42" t="s">
        <v>6</v>
      </c>
      <c r="Q35" s="78">
        <v>0</v>
      </c>
      <c r="R35" s="78">
        <v>0.3</v>
      </c>
      <c r="S35" s="78">
        <v>1</v>
      </c>
      <c r="T35" s="78">
        <v>1</v>
      </c>
      <c r="U35" s="78">
        <v>1</v>
      </c>
      <c r="V35" s="74" t="s">
        <v>96</v>
      </c>
      <c r="W35" s="20"/>
      <c r="X35" s="20"/>
      <c r="Y35" s="21"/>
    </row>
    <row r="36" spans="2:25">
      <c r="B36" s="32"/>
      <c r="C36" s="122"/>
      <c r="D36" s="44"/>
      <c r="E36" s="44"/>
      <c r="F36" s="116"/>
      <c r="L36" s="13"/>
      <c r="M36" s="13"/>
      <c r="O36" s="126"/>
      <c r="P36" s="42" t="s">
        <v>25</v>
      </c>
      <c r="Q36" s="96">
        <f>Q$30</f>
        <v>0.01</v>
      </c>
      <c r="R36" s="96">
        <f t="shared" ref="R36:U40" si="2">R$30</f>
        <v>0.05</v>
      </c>
      <c r="S36" s="96">
        <f t="shared" si="2"/>
        <v>0.35</v>
      </c>
      <c r="T36" s="96">
        <f t="shared" si="2"/>
        <v>0.5</v>
      </c>
      <c r="U36" s="96">
        <f t="shared" si="2"/>
        <v>0.8</v>
      </c>
      <c r="V36" s="84" t="s">
        <v>67</v>
      </c>
      <c r="W36" s="20"/>
      <c r="X36" s="20"/>
      <c r="Y36" s="21"/>
    </row>
    <row r="37" spans="2:25" ht="15" thickBot="1">
      <c r="B37" s="53"/>
      <c r="C37" s="53"/>
      <c r="D37" s="53"/>
      <c r="E37" s="44"/>
      <c r="L37" s="13"/>
      <c r="M37" s="13"/>
      <c r="O37" s="203"/>
      <c r="P37" s="42" t="s">
        <v>78</v>
      </c>
      <c r="Q37" s="96">
        <f>Q$30</f>
        <v>0.01</v>
      </c>
      <c r="R37" s="96">
        <f t="shared" si="2"/>
        <v>0.05</v>
      </c>
      <c r="S37" s="96">
        <f t="shared" si="2"/>
        <v>0.35</v>
      </c>
      <c r="T37" s="96">
        <f t="shared" si="2"/>
        <v>0.5</v>
      </c>
      <c r="U37" s="96">
        <f t="shared" si="2"/>
        <v>0.8</v>
      </c>
      <c r="V37" s="84" t="s">
        <v>67</v>
      </c>
      <c r="W37" s="20"/>
      <c r="X37" s="20"/>
      <c r="Y37" s="20"/>
    </row>
    <row r="38" spans="2:25" ht="15" thickBot="1">
      <c r="B38" s="106" t="s">
        <v>3</v>
      </c>
      <c r="C38" s="107"/>
      <c r="D38" s="108"/>
      <c r="E38" s="109"/>
      <c r="L38" s="13"/>
      <c r="M38" s="13"/>
      <c r="O38" s="203"/>
      <c r="P38" s="45" t="s">
        <v>56</v>
      </c>
      <c r="Q38" s="96">
        <f>Q$30</f>
        <v>0.01</v>
      </c>
      <c r="R38" s="96">
        <f t="shared" si="2"/>
        <v>0.05</v>
      </c>
      <c r="S38" s="96">
        <f t="shared" si="2"/>
        <v>0.35</v>
      </c>
      <c r="T38" s="96">
        <f t="shared" si="2"/>
        <v>0.5</v>
      </c>
      <c r="U38" s="96">
        <f t="shared" si="2"/>
        <v>0.8</v>
      </c>
      <c r="V38" s="84" t="s">
        <v>67</v>
      </c>
      <c r="W38" s="20"/>
      <c r="X38" s="20"/>
      <c r="Y38" s="20"/>
    </row>
    <row r="39" spans="2:25" ht="15" thickBot="1">
      <c r="B39" s="110" t="s">
        <v>113</v>
      </c>
      <c r="C39" s="86">
        <v>0.02</v>
      </c>
      <c r="D39" s="111" t="s">
        <v>49</v>
      </c>
      <c r="E39" s="112" t="s">
        <v>67</v>
      </c>
      <c r="M39" s="13"/>
      <c r="O39" s="203"/>
      <c r="P39" s="45" t="s">
        <v>176</v>
      </c>
      <c r="Q39" s="96">
        <f>Q$30</f>
        <v>0.01</v>
      </c>
      <c r="R39" s="96">
        <f t="shared" si="2"/>
        <v>0.05</v>
      </c>
      <c r="S39" s="96">
        <f t="shared" si="2"/>
        <v>0.35</v>
      </c>
      <c r="T39" s="96">
        <f t="shared" si="2"/>
        <v>0.5</v>
      </c>
      <c r="U39" s="96">
        <f t="shared" si="2"/>
        <v>0.8</v>
      </c>
      <c r="V39" s="84" t="s">
        <v>67</v>
      </c>
      <c r="W39" s="20"/>
      <c r="X39" s="20"/>
    </row>
    <row r="40" spans="2:25" ht="15" thickBot="1">
      <c r="M40" s="13"/>
      <c r="O40" s="204"/>
      <c r="P40" s="46" t="s">
        <v>187</v>
      </c>
      <c r="Q40" s="101">
        <f>Q$30</f>
        <v>0.01</v>
      </c>
      <c r="R40" s="101">
        <f t="shared" si="2"/>
        <v>0.05</v>
      </c>
      <c r="S40" s="101">
        <f t="shared" si="2"/>
        <v>0.35</v>
      </c>
      <c r="T40" s="101">
        <f t="shared" si="2"/>
        <v>0.5</v>
      </c>
      <c r="U40" s="101">
        <f t="shared" si="2"/>
        <v>0.8</v>
      </c>
      <c r="V40" s="102" t="s">
        <v>67</v>
      </c>
      <c r="W40" s="20"/>
      <c r="X40" s="20"/>
    </row>
    <row r="41" spans="2:25" ht="15" thickBot="1">
      <c r="J41" s="13"/>
      <c r="K41" s="13"/>
      <c r="L41" s="119"/>
      <c r="M41" s="13"/>
      <c r="X41" s="20"/>
    </row>
    <row r="42" spans="2:25">
      <c r="J42" s="13"/>
      <c r="K42" s="13"/>
      <c r="L42" s="13"/>
      <c r="M42" s="13"/>
      <c r="O42" s="123" t="s">
        <v>22</v>
      </c>
      <c r="P42" s="50" t="s">
        <v>57</v>
      </c>
      <c r="Q42" s="133">
        <v>0.1</v>
      </c>
      <c r="R42" s="133">
        <v>0.15</v>
      </c>
      <c r="S42" s="133">
        <v>0.5</v>
      </c>
      <c r="T42" s="133">
        <v>0.8</v>
      </c>
      <c r="U42" s="133">
        <v>1</v>
      </c>
      <c r="V42" s="134" t="s">
        <v>174</v>
      </c>
      <c r="W42" s="20"/>
      <c r="X42" s="20"/>
      <c r="Y42" s="20"/>
    </row>
    <row r="43" spans="2:25">
      <c r="H43" s="12"/>
      <c r="I43" s="13"/>
      <c r="J43" s="13"/>
      <c r="K43" s="13"/>
      <c r="L43" s="13"/>
      <c r="M43" s="13"/>
      <c r="O43" s="126"/>
      <c r="P43" s="32" t="s">
        <v>58</v>
      </c>
      <c r="Q43" s="96">
        <v>1</v>
      </c>
      <c r="R43" s="96">
        <v>1</v>
      </c>
      <c r="S43" s="96">
        <v>1</v>
      </c>
      <c r="T43" s="96">
        <v>1</v>
      </c>
      <c r="U43" s="96">
        <v>1</v>
      </c>
      <c r="V43" s="84" t="s">
        <v>174</v>
      </c>
      <c r="W43" s="20"/>
      <c r="X43" s="12"/>
      <c r="Y43" s="12"/>
    </row>
    <row r="44" spans="2:25">
      <c r="L44" s="13"/>
      <c r="M44" s="13"/>
      <c r="O44" s="126"/>
      <c r="P44" s="32" t="s">
        <v>60</v>
      </c>
      <c r="Q44" s="96">
        <v>0</v>
      </c>
      <c r="R44" s="96">
        <v>0.05</v>
      </c>
      <c r="S44" s="96">
        <v>0.35</v>
      </c>
      <c r="T44" s="96">
        <v>0.5</v>
      </c>
      <c r="U44" s="96">
        <v>0.8</v>
      </c>
      <c r="V44" s="84" t="s">
        <v>174</v>
      </c>
      <c r="W44" s="12"/>
      <c r="X44" s="12"/>
      <c r="Y44" s="12"/>
    </row>
    <row r="45" spans="2:25" ht="15" thickBot="1">
      <c r="H45" s="12"/>
      <c r="I45" s="13"/>
      <c r="J45" s="13"/>
      <c r="K45" s="13"/>
      <c r="L45" s="13"/>
      <c r="M45" s="13"/>
      <c r="O45" s="127"/>
      <c r="P45" s="128" t="s">
        <v>41</v>
      </c>
      <c r="Q45" s="101">
        <v>1</v>
      </c>
      <c r="R45" s="101">
        <v>1</v>
      </c>
      <c r="S45" s="101">
        <v>1</v>
      </c>
      <c r="T45" s="101">
        <v>1</v>
      </c>
      <c r="U45" s="101">
        <v>1</v>
      </c>
      <c r="V45" s="87"/>
      <c r="W45" s="12"/>
      <c r="X45" s="32"/>
      <c r="Y45" s="12"/>
    </row>
    <row r="46" spans="2:25">
      <c r="H46" s="12"/>
      <c r="I46" s="13"/>
      <c r="J46" s="13"/>
      <c r="K46" s="13"/>
      <c r="L46" s="13"/>
      <c r="M46" s="13"/>
      <c r="W46" s="12"/>
      <c r="X46" s="32"/>
      <c r="Y46" s="12"/>
    </row>
    <row r="47" spans="2:25">
      <c r="H47" s="12"/>
      <c r="I47" s="13"/>
      <c r="J47" s="13"/>
      <c r="K47" s="13"/>
      <c r="L47" s="13"/>
      <c r="M47" s="13"/>
      <c r="W47" s="12"/>
      <c r="X47" s="32"/>
      <c r="Y47" s="12"/>
    </row>
    <row r="48" spans="2:25">
      <c r="H48" s="12"/>
      <c r="I48" s="13"/>
      <c r="J48" s="13"/>
      <c r="K48" s="13"/>
      <c r="L48" s="13"/>
      <c r="M48" s="13"/>
      <c r="V48" s="20"/>
      <c r="W48" s="12"/>
      <c r="X48" s="32"/>
      <c r="Y48" s="12"/>
    </row>
    <row r="49" spans="2:24">
      <c r="H49" s="12"/>
      <c r="I49" s="13"/>
      <c r="J49" s="13"/>
      <c r="K49" s="13"/>
      <c r="L49" s="13"/>
      <c r="M49" s="13"/>
      <c r="O49" s="20"/>
      <c r="P49" s="12"/>
      <c r="Q49" s="32"/>
      <c r="R49" s="12"/>
      <c r="S49" s="12"/>
      <c r="T49" s="12"/>
      <c r="U49" s="12"/>
      <c r="V49" s="12"/>
      <c r="W49" s="12"/>
      <c r="X49" s="12"/>
    </row>
    <row r="50" spans="2:24">
      <c r="B50" s="124"/>
      <c r="C50" s="125"/>
      <c r="D50" s="59"/>
      <c r="E50" s="12"/>
      <c r="H50" s="12"/>
      <c r="I50" s="13"/>
      <c r="J50" s="13"/>
      <c r="K50" s="13"/>
      <c r="L50" s="13"/>
      <c r="M50" s="13"/>
      <c r="O50" s="20"/>
      <c r="P50" s="12"/>
      <c r="Q50" s="32"/>
      <c r="R50" s="12"/>
      <c r="S50" s="12"/>
      <c r="T50" s="12"/>
      <c r="U50" s="12"/>
      <c r="V50" s="12"/>
      <c r="W50" s="12"/>
      <c r="X50" s="12"/>
    </row>
    <row r="51" spans="2:24">
      <c r="B51" s="11"/>
      <c r="C51" s="12"/>
      <c r="D51" s="12"/>
      <c r="E51" s="12"/>
      <c r="H51" s="12"/>
      <c r="I51" s="13"/>
      <c r="J51" s="13"/>
      <c r="K51" s="13"/>
      <c r="L51" s="13"/>
      <c r="M51" s="13"/>
      <c r="P51" s="12"/>
      <c r="Q51" s="32"/>
      <c r="R51" s="12"/>
      <c r="S51" s="12"/>
      <c r="T51" s="12"/>
      <c r="U51" s="12"/>
      <c r="V51" s="12"/>
      <c r="W51" s="12"/>
      <c r="X51" s="12"/>
    </row>
    <row r="52" spans="2:24">
      <c r="B52" s="385" t="s">
        <v>35</v>
      </c>
      <c r="C52" s="385"/>
      <c r="D52" s="385"/>
      <c r="E52" s="385"/>
      <c r="F52" s="385"/>
      <c r="G52" s="385"/>
      <c r="H52" s="385"/>
      <c r="I52" s="385"/>
      <c r="J52" s="385"/>
      <c r="K52" s="129"/>
      <c r="L52" s="129"/>
      <c r="M52" s="129"/>
      <c r="P52" s="12"/>
      <c r="Q52" s="32"/>
      <c r="R52" s="12"/>
      <c r="S52" s="12"/>
      <c r="T52" s="12"/>
      <c r="U52" s="12"/>
      <c r="V52" s="12"/>
      <c r="W52" s="12"/>
      <c r="X52" s="12"/>
    </row>
    <row r="53" spans="2:24" ht="15" thickBot="1">
      <c r="B53" s="33"/>
      <c r="C53" s="12"/>
      <c r="D53" s="12"/>
      <c r="E53" s="12"/>
      <c r="H53" s="12"/>
      <c r="I53" s="13"/>
      <c r="J53" s="13"/>
      <c r="K53" s="13"/>
      <c r="M53" s="13"/>
      <c r="P53" s="12"/>
      <c r="Q53" s="32"/>
      <c r="R53" s="12"/>
      <c r="S53" s="12"/>
      <c r="T53" s="12"/>
      <c r="U53" s="12"/>
      <c r="V53" s="12"/>
      <c r="W53" s="12"/>
      <c r="X53" s="12"/>
    </row>
    <row r="54" spans="2:24" ht="15" thickBot="1">
      <c r="B54" s="49" t="s">
        <v>5</v>
      </c>
      <c r="C54" s="34" t="s">
        <v>74</v>
      </c>
      <c r="D54" s="34" t="s">
        <v>0</v>
      </c>
      <c r="E54" s="34" t="s">
        <v>2</v>
      </c>
      <c r="F54" s="61" t="s">
        <v>105</v>
      </c>
      <c r="G54" s="130" t="s">
        <v>0</v>
      </c>
      <c r="H54" s="34" t="s">
        <v>75</v>
      </c>
      <c r="I54" s="34" t="s">
        <v>44</v>
      </c>
      <c r="J54" s="35" t="s">
        <v>2</v>
      </c>
      <c r="M54" s="13"/>
    </row>
    <row r="55" spans="2:24">
      <c r="B55" s="39" t="s">
        <v>7</v>
      </c>
      <c r="C55" s="113">
        <v>6300000</v>
      </c>
      <c r="D55" s="41" t="s">
        <v>109</v>
      </c>
      <c r="E55" s="141" t="s">
        <v>73</v>
      </c>
      <c r="F55" s="131">
        <f>C55*$C$76</f>
        <v>23845.5</v>
      </c>
      <c r="G55" s="132" t="s">
        <v>155</v>
      </c>
      <c r="H55" s="41" t="s">
        <v>84</v>
      </c>
      <c r="I55" s="133">
        <v>0.9</v>
      </c>
      <c r="J55" s="134" t="s">
        <v>67</v>
      </c>
      <c r="L55" s="13"/>
      <c r="M55" s="13"/>
    </row>
    <row r="56" spans="2:24">
      <c r="B56" s="42" t="s">
        <v>17</v>
      </c>
      <c r="C56" s="118">
        <v>8400000</v>
      </c>
      <c r="D56" s="44" t="s">
        <v>109</v>
      </c>
      <c r="E56" s="155" t="s">
        <v>73</v>
      </c>
      <c r="F56" s="135">
        <f>C56*$C$76</f>
        <v>31794</v>
      </c>
      <c r="G56" s="136" t="s">
        <v>155</v>
      </c>
      <c r="H56" s="44" t="s">
        <v>84</v>
      </c>
      <c r="I56" s="96">
        <v>0.9</v>
      </c>
      <c r="J56" s="84" t="s">
        <v>67</v>
      </c>
      <c r="L56" s="13"/>
      <c r="M56" s="13"/>
    </row>
    <row r="57" spans="2:24">
      <c r="B57" s="42" t="s">
        <v>28</v>
      </c>
      <c r="C57" s="118">
        <v>672000</v>
      </c>
      <c r="D57" s="44" t="s">
        <v>109</v>
      </c>
      <c r="E57" s="155" t="s">
        <v>73</v>
      </c>
      <c r="F57" s="135">
        <f>C57*$C$76</f>
        <v>2543.52</v>
      </c>
      <c r="G57" s="136" t="s">
        <v>155</v>
      </c>
      <c r="H57" s="44" t="s">
        <v>84</v>
      </c>
      <c r="I57" s="96">
        <v>0.9</v>
      </c>
      <c r="J57" s="84" t="s">
        <v>67</v>
      </c>
      <c r="L57" s="13"/>
      <c r="M57" s="13"/>
    </row>
    <row r="58" spans="2:24">
      <c r="B58" s="42" t="s">
        <v>18</v>
      </c>
      <c r="C58" s="95">
        <v>840000</v>
      </c>
      <c r="D58" s="44" t="s">
        <v>109</v>
      </c>
      <c r="E58" s="155" t="s">
        <v>73</v>
      </c>
      <c r="F58" s="135">
        <f>C58*$C$76</f>
        <v>3179.4</v>
      </c>
      <c r="G58" s="136" t="s">
        <v>156</v>
      </c>
      <c r="H58" s="44" t="s">
        <v>84</v>
      </c>
      <c r="I58" s="96">
        <v>0.9</v>
      </c>
      <c r="J58" s="84" t="s">
        <v>67</v>
      </c>
      <c r="L58" s="13"/>
      <c r="M58" s="13"/>
    </row>
    <row r="59" spans="2:24">
      <c r="B59" s="42" t="s">
        <v>69</v>
      </c>
      <c r="C59" s="95">
        <v>3550</v>
      </c>
      <c r="D59" s="44" t="s">
        <v>155</v>
      </c>
      <c r="E59" s="155" t="s">
        <v>76</v>
      </c>
      <c r="F59" s="135">
        <f>C59</f>
        <v>3550</v>
      </c>
      <c r="G59" s="136" t="s">
        <v>156</v>
      </c>
      <c r="H59" s="44" t="s">
        <v>84</v>
      </c>
      <c r="I59" s="96">
        <v>0.9</v>
      </c>
      <c r="J59" s="84" t="s">
        <v>67</v>
      </c>
      <c r="K59" s="137"/>
      <c r="L59" s="13"/>
      <c r="M59" s="13"/>
    </row>
    <row r="60" spans="2:24">
      <c r="B60" s="42" t="s">
        <v>68</v>
      </c>
      <c r="C60" s="138">
        <v>2000</v>
      </c>
      <c r="D60" s="44" t="s">
        <v>155</v>
      </c>
      <c r="E60" s="117" t="s">
        <v>67</v>
      </c>
      <c r="F60" s="135">
        <f t="shared" ref="F60:F61" si="3">C60</f>
        <v>2000</v>
      </c>
      <c r="G60" s="136" t="s">
        <v>156</v>
      </c>
      <c r="H60" s="44" t="s">
        <v>84</v>
      </c>
      <c r="I60" s="96">
        <v>0.4</v>
      </c>
      <c r="J60" s="84" t="s">
        <v>67</v>
      </c>
      <c r="L60" s="13"/>
      <c r="M60" s="13"/>
    </row>
    <row r="61" spans="2:24">
      <c r="B61" s="45" t="s">
        <v>65</v>
      </c>
      <c r="C61" s="95">
        <v>1000</v>
      </c>
      <c r="D61" s="44" t="s">
        <v>155</v>
      </c>
      <c r="E61" s="155" t="s">
        <v>76</v>
      </c>
      <c r="F61" s="135">
        <f t="shared" si="3"/>
        <v>1000</v>
      </c>
      <c r="G61" s="136" t="s">
        <v>156</v>
      </c>
      <c r="H61" s="44" t="s">
        <v>84</v>
      </c>
      <c r="I61" s="96">
        <v>0.4</v>
      </c>
      <c r="J61" s="84" t="s">
        <v>67</v>
      </c>
      <c r="L61" s="13"/>
      <c r="M61" s="13"/>
    </row>
    <row r="62" spans="2:24">
      <c r="B62" s="42" t="s">
        <v>6</v>
      </c>
      <c r="C62" s="95">
        <v>2000000</v>
      </c>
      <c r="D62" s="44" t="s">
        <v>109</v>
      </c>
      <c r="E62" s="155" t="s">
        <v>73</v>
      </c>
      <c r="F62" s="135">
        <f>C62*$C$76</f>
        <v>7570</v>
      </c>
      <c r="G62" s="136" t="s">
        <v>156</v>
      </c>
      <c r="H62" s="44" t="s">
        <v>84</v>
      </c>
      <c r="I62" s="96">
        <v>0.9</v>
      </c>
      <c r="J62" s="84" t="s">
        <v>67</v>
      </c>
      <c r="L62" s="13"/>
      <c r="M62" s="13"/>
    </row>
    <row r="63" spans="2:24">
      <c r="B63" s="42" t="s">
        <v>25</v>
      </c>
      <c r="C63" s="95">
        <v>1669</v>
      </c>
      <c r="D63" s="44" t="s">
        <v>155</v>
      </c>
      <c r="E63" s="155" t="s">
        <v>80</v>
      </c>
      <c r="F63" s="135">
        <f>C63</f>
        <v>1669</v>
      </c>
      <c r="G63" s="136" t="s">
        <v>156</v>
      </c>
      <c r="H63" s="44" t="s">
        <v>84</v>
      </c>
      <c r="I63" s="96">
        <v>0.9</v>
      </c>
      <c r="J63" s="84" t="s">
        <v>67</v>
      </c>
      <c r="L63" s="13"/>
      <c r="M63" s="13"/>
    </row>
    <row r="64" spans="2:24">
      <c r="B64" s="42" t="s">
        <v>78</v>
      </c>
      <c r="C64" s="95">
        <v>14000</v>
      </c>
      <c r="D64" s="44" t="s">
        <v>82</v>
      </c>
      <c r="E64" s="155" t="s">
        <v>79</v>
      </c>
      <c r="F64" s="135">
        <f>C64*$C$77</f>
        <v>14</v>
      </c>
      <c r="G64" s="136" t="s">
        <v>156</v>
      </c>
      <c r="H64" s="44" t="s">
        <v>84</v>
      </c>
      <c r="I64" s="96">
        <v>0.4</v>
      </c>
      <c r="J64" s="84" t="s">
        <v>67</v>
      </c>
      <c r="L64" s="13"/>
      <c r="M64" s="22"/>
    </row>
    <row r="65" spans="2:14">
      <c r="B65" s="42" t="s">
        <v>56</v>
      </c>
      <c r="C65" s="95">
        <v>12000</v>
      </c>
      <c r="D65" s="44" t="s">
        <v>82</v>
      </c>
      <c r="E65" s="155" t="s">
        <v>77</v>
      </c>
      <c r="F65" s="135">
        <f>C65*$C$77</f>
        <v>12</v>
      </c>
      <c r="G65" s="136" t="s">
        <v>156</v>
      </c>
      <c r="H65" s="44" t="s">
        <v>84</v>
      </c>
      <c r="I65" s="96">
        <v>0.5</v>
      </c>
      <c r="J65" s="84" t="s">
        <v>67</v>
      </c>
      <c r="L65" s="13"/>
      <c r="M65" s="22"/>
    </row>
    <row r="66" spans="2:14">
      <c r="B66" s="45" t="s">
        <v>176</v>
      </c>
      <c r="C66" s="95">
        <v>12000</v>
      </c>
      <c r="D66" s="44" t="s">
        <v>82</v>
      </c>
      <c r="E66" s="117" t="s">
        <v>67</v>
      </c>
      <c r="F66" s="135">
        <f t="shared" ref="F66:F67" si="4">C66*$C$77</f>
        <v>12</v>
      </c>
      <c r="G66" s="136" t="s">
        <v>156</v>
      </c>
      <c r="H66" s="44" t="s">
        <v>84</v>
      </c>
      <c r="I66" s="96">
        <v>0.5</v>
      </c>
      <c r="J66" s="84" t="s">
        <v>67</v>
      </c>
      <c r="K66" s="13"/>
      <c r="L66" s="13"/>
      <c r="M66" s="22"/>
    </row>
    <row r="67" spans="2:14" ht="15" thickBot="1">
      <c r="B67" s="46" t="s">
        <v>187</v>
      </c>
      <c r="C67" s="120">
        <v>12000</v>
      </c>
      <c r="D67" s="48" t="s">
        <v>82</v>
      </c>
      <c r="E67" s="121" t="s">
        <v>67</v>
      </c>
      <c r="F67" s="139">
        <f t="shared" si="4"/>
        <v>12</v>
      </c>
      <c r="G67" s="140" t="s">
        <v>156</v>
      </c>
      <c r="H67" s="48" t="s">
        <v>84</v>
      </c>
      <c r="I67" s="101">
        <v>0.5</v>
      </c>
      <c r="J67" s="102" t="s">
        <v>67</v>
      </c>
      <c r="K67" s="53"/>
      <c r="L67" s="13"/>
      <c r="M67" s="22"/>
    </row>
    <row r="68" spans="2:14" ht="15" thickBot="1">
      <c r="K68" s="59"/>
      <c r="L68" s="13"/>
      <c r="M68" s="22"/>
    </row>
    <row r="69" spans="2:14" ht="15" thickBot="1">
      <c r="B69" s="49" t="s">
        <v>4</v>
      </c>
      <c r="C69" s="34" t="s">
        <v>36</v>
      </c>
      <c r="D69" s="34" t="s">
        <v>0</v>
      </c>
      <c r="E69" s="34" t="s">
        <v>2</v>
      </c>
      <c r="F69" s="61" t="s">
        <v>105</v>
      </c>
      <c r="G69" s="130" t="s">
        <v>0</v>
      </c>
      <c r="H69" s="34" t="s">
        <v>75</v>
      </c>
      <c r="I69" s="34" t="s">
        <v>44</v>
      </c>
      <c r="J69" s="35" t="s">
        <v>2</v>
      </c>
      <c r="K69" s="59"/>
      <c r="L69" s="13"/>
      <c r="M69" s="22"/>
    </row>
    <row r="70" spans="2:14">
      <c r="B70" s="39" t="s">
        <v>59</v>
      </c>
      <c r="C70" s="141">
        <v>1475</v>
      </c>
      <c r="D70" s="41" t="s">
        <v>82</v>
      </c>
      <c r="E70" s="142" t="s">
        <v>86</v>
      </c>
      <c r="F70" s="143">
        <f>C70*C77</f>
        <v>1.4750000000000001</v>
      </c>
      <c r="G70" s="132" t="s">
        <v>156</v>
      </c>
      <c r="H70" s="41" t="s">
        <v>127</v>
      </c>
      <c r="I70" s="133">
        <v>0.75</v>
      </c>
      <c r="J70" s="134" t="s">
        <v>67</v>
      </c>
      <c r="K70" s="22"/>
      <c r="L70" s="22"/>
      <c r="M70" s="20"/>
    </row>
    <row r="71" spans="2:14" ht="15" thickBot="1">
      <c r="B71" s="52" t="s">
        <v>10</v>
      </c>
      <c r="C71" s="144">
        <v>450</v>
      </c>
      <c r="D71" s="48" t="s">
        <v>82</v>
      </c>
      <c r="E71" s="145" t="s">
        <v>83</v>
      </c>
      <c r="F71" s="146">
        <f>C71*C77</f>
        <v>0.45</v>
      </c>
      <c r="G71" s="140" t="s">
        <v>156</v>
      </c>
      <c r="H71" s="48" t="s">
        <v>127</v>
      </c>
      <c r="I71" s="101">
        <v>0.75</v>
      </c>
      <c r="J71" s="102" t="s">
        <v>67</v>
      </c>
      <c r="K71" s="22"/>
      <c r="L71" s="22"/>
      <c r="M71" s="20"/>
    </row>
    <row r="72" spans="2:14" ht="15" thickBot="1">
      <c r="B72" s="11"/>
      <c r="C72" s="12"/>
      <c r="D72" s="12"/>
      <c r="E72" s="12"/>
      <c r="F72" s="12"/>
      <c r="G72" s="12"/>
      <c r="H72" s="12"/>
      <c r="I72" s="13"/>
      <c r="J72" s="22"/>
      <c r="K72" s="22"/>
      <c r="L72" s="22"/>
      <c r="M72" s="20"/>
      <c r="N72" s="12"/>
    </row>
    <row r="73" spans="2:14" ht="15" thickBot="1">
      <c r="B73" s="223" t="s">
        <v>194</v>
      </c>
      <c r="C73" s="34" t="s">
        <v>110</v>
      </c>
      <c r="D73" s="34" t="s">
        <v>0</v>
      </c>
      <c r="E73" s="35" t="s">
        <v>2</v>
      </c>
      <c r="F73" s="12"/>
      <c r="G73" s="12"/>
      <c r="H73" s="12"/>
      <c r="I73" s="13"/>
      <c r="J73" s="22"/>
      <c r="K73" s="22"/>
      <c r="L73" s="22"/>
      <c r="M73" s="20"/>
      <c r="N73" s="12"/>
    </row>
    <row r="74" spans="2:14" ht="16.149999999999999" customHeight="1">
      <c r="B74" s="90" t="s">
        <v>157</v>
      </c>
      <c r="C74" s="142">
        <v>4.58</v>
      </c>
      <c r="D74" s="41"/>
      <c r="E74" s="115" t="s">
        <v>85</v>
      </c>
      <c r="F74" s="20"/>
      <c r="G74" s="147"/>
      <c r="H74" s="20"/>
      <c r="I74" s="22"/>
      <c r="J74" s="22"/>
      <c r="K74" s="22"/>
      <c r="L74" s="22"/>
      <c r="M74" s="20"/>
      <c r="N74" s="12"/>
    </row>
    <row r="75" spans="2:14">
      <c r="B75" s="92" t="s">
        <v>158</v>
      </c>
      <c r="C75" s="148">
        <v>4.58</v>
      </c>
      <c r="D75" s="44"/>
      <c r="E75" s="149" t="s">
        <v>85</v>
      </c>
      <c r="F75" s="20"/>
      <c r="G75" s="147"/>
      <c r="H75" s="20"/>
      <c r="I75" s="22"/>
      <c r="J75" s="22"/>
      <c r="K75" s="22"/>
      <c r="L75" s="22"/>
      <c r="M75" s="20"/>
      <c r="N75" s="12"/>
    </row>
    <row r="76" spans="2:14">
      <c r="B76" s="92" t="s">
        <v>159</v>
      </c>
      <c r="C76" s="148">
        <v>3.7850000000000002E-3</v>
      </c>
      <c r="D76" s="56"/>
      <c r="E76" s="150"/>
      <c r="F76" s="12"/>
      <c r="G76" s="147"/>
      <c r="H76" s="20"/>
      <c r="I76" s="22"/>
      <c r="J76" s="22"/>
      <c r="K76" s="22"/>
      <c r="L76" s="20"/>
      <c r="M76" s="21"/>
      <c r="N76" s="12"/>
    </row>
    <row r="77" spans="2:14">
      <c r="B77" s="92" t="s">
        <v>160</v>
      </c>
      <c r="C77" s="148">
        <v>1E-3</v>
      </c>
      <c r="D77" s="56"/>
      <c r="E77" s="150"/>
      <c r="G77" s="147"/>
      <c r="H77" s="20"/>
      <c r="I77" s="151"/>
      <c r="J77" s="22"/>
      <c r="K77" s="22"/>
      <c r="L77" s="20"/>
      <c r="M77" s="21"/>
      <c r="N77" s="12"/>
    </row>
    <row r="78" spans="2:14" ht="15">
      <c r="B78" s="42" t="s">
        <v>164</v>
      </c>
      <c r="C78" s="155">
        <v>52</v>
      </c>
      <c r="D78" s="44" t="s">
        <v>165</v>
      </c>
      <c r="E78" s="149" t="s">
        <v>94</v>
      </c>
      <c r="F78" s="12"/>
      <c r="G78" s="147"/>
      <c r="H78" s="20"/>
      <c r="I78" s="152"/>
      <c r="J78" s="22"/>
      <c r="K78" s="22"/>
      <c r="L78" s="20"/>
      <c r="M78" s="20"/>
      <c r="N78" s="12"/>
    </row>
    <row r="79" spans="2:14" ht="15">
      <c r="B79" s="92" t="s">
        <v>166</v>
      </c>
      <c r="C79" s="155">
        <v>12</v>
      </c>
      <c r="D79" s="44" t="s">
        <v>165</v>
      </c>
      <c r="E79" s="74" t="s">
        <v>95</v>
      </c>
      <c r="G79" s="153"/>
      <c r="H79" s="20"/>
      <c r="I79" s="22"/>
      <c r="J79" s="22"/>
      <c r="K79" s="22"/>
      <c r="L79" s="20"/>
      <c r="M79" s="20"/>
      <c r="N79" s="12"/>
    </row>
    <row r="80" spans="2:14" ht="15" thickBot="1">
      <c r="B80" s="98" t="s">
        <v>104</v>
      </c>
      <c r="C80" s="145">
        <v>71</v>
      </c>
      <c r="D80" s="111" t="s">
        <v>167</v>
      </c>
      <c r="E80" s="85" t="s">
        <v>108</v>
      </c>
      <c r="G80" s="154"/>
      <c r="H80" s="20"/>
      <c r="I80" s="22"/>
      <c r="J80" s="22"/>
      <c r="K80" s="22"/>
      <c r="L80" s="21"/>
      <c r="M80" s="20"/>
      <c r="N80" s="12"/>
    </row>
    <row r="81" spans="2:14" ht="15" thickBot="1">
      <c r="G81" s="20"/>
      <c r="H81" s="20"/>
      <c r="I81" s="22"/>
      <c r="J81" s="22"/>
      <c r="K81" s="22"/>
      <c r="L81" s="21"/>
      <c r="M81" s="20"/>
      <c r="N81" s="12"/>
    </row>
    <row r="82" spans="2:14" ht="15" thickBot="1">
      <c r="B82" s="49" t="s">
        <v>161</v>
      </c>
      <c r="C82" s="34" t="s">
        <v>110</v>
      </c>
      <c r="D82" s="34" t="s">
        <v>0</v>
      </c>
      <c r="E82" s="35" t="s">
        <v>2</v>
      </c>
      <c r="G82" s="20"/>
      <c r="H82" s="20"/>
      <c r="I82" s="22"/>
      <c r="J82" s="22"/>
      <c r="K82" s="22"/>
      <c r="L82" s="21"/>
      <c r="M82" s="21"/>
      <c r="N82" s="12"/>
    </row>
    <row r="83" spans="2:14">
      <c r="B83" s="39" t="s">
        <v>162</v>
      </c>
      <c r="C83" s="133">
        <v>0.1</v>
      </c>
      <c r="D83" s="41"/>
      <c r="E83" s="134" t="s">
        <v>67</v>
      </c>
      <c r="G83" s="20"/>
      <c r="H83" s="20"/>
      <c r="I83" s="22"/>
      <c r="J83" s="22"/>
      <c r="K83" s="22"/>
      <c r="L83" s="20"/>
      <c r="M83" s="20"/>
      <c r="N83" s="12"/>
    </row>
    <row r="84" spans="2:14" ht="15" thickBot="1">
      <c r="B84" s="52" t="s">
        <v>163</v>
      </c>
      <c r="C84" s="144">
        <v>20</v>
      </c>
      <c r="D84" s="57" t="s">
        <v>93</v>
      </c>
      <c r="E84" s="224" t="s">
        <v>94</v>
      </c>
      <c r="G84" s="20"/>
      <c r="H84" s="20"/>
      <c r="I84" s="22"/>
      <c r="J84" s="22"/>
      <c r="K84" s="22"/>
      <c r="L84" s="20"/>
      <c r="M84" s="20"/>
      <c r="N84" s="12"/>
    </row>
    <row r="85" spans="2:14">
      <c r="G85" s="20"/>
      <c r="H85" s="20"/>
      <c r="I85" s="22"/>
      <c r="J85" s="22"/>
      <c r="K85" s="22"/>
      <c r="L85" s="20"/>
      <c r="M85" s="20"/>
      <c r="N85" s="12"/>
    </row>
    <row r="86" spans="2:14">
      <c r="B86" s="19"/>
      <c r="C86" s="20"/>
      <c r="D86" s="20"/>
      <c r="E86" s="20"/>
      <c r="F86" s="20"/>
      <c r="G86" s="20"/>
      <c r="H86" s="20"/>
      <c r="I86" s="22"/>
      <c r="J86" s="22"/>
      <c r="K86" s="22"/>
      <c r="L86" s="21"/>
      <c r="M86" s="20"/>
      <c r="N86" s="12"/>
    </row>
    <row r="87" spans="2:14">
      <c r="B87" s="19"/>
      <c r="C87" s="20"/>
      <c r="D87" s="20"/>
      <c r="E87" s="20"/>
      <c r="F87" s="20"/>
      <c r="G87" s="20"/>
      <c r="H87" s="20"/>
      <c r="I87" s="20"/>
      <c r="J87" s="20"/>
      <c r="K87" s="20"/>
      <c r="L87" s="20"/>
      <c r="M87" s="20"/>
      <c r="N87" s="12"/>
    </row>
    <row r="88" spans="2:14">
      <c r="F88" s="12"/>
      <c r="G88" s="20"/>
      <c r="H88" s="20"/>
      <c r="I88" s="20"/>
      <c r="J88" s="20"/>
      <c r="K88" s="20"/>
      <c r="L88" s="20"/>
      <c r="M88" s="20"/>
      <c r="N88" s="12"/>
    </row>
    <row r="89" spans="2:14">
      <c r="F89" s="12"/>
      <c r="G89" s="21"/>
      <c r="H89" s="21"/>
      <c r="I89" s="21"/>
      <c r="J89" s="21"/>
      <c r="K89" s="21"/>
      <c r="L89" s="21"/>
      <c r="M89" s="20"/>
      <c r="N89" s="12"/>
    </row>
    <row r="90" spans="2:14">
      <c r="F90" s="20"/>
      <c r="M90" s="21"/>
    </row>
    <row r="91" spans="2:14">
      <c r="F91" s="20"/>
      <c r="G91" s="20"/>
      <c r="M91" s="21"/>
    </row>
    <row r="92" spans="2:14">
      <c r="F92" s="20"/>
      <c r="G92" s="20"/>
      <c r="H92" s="20"/>
      <c r="I92" s="20"/>
      <c r="J92" s="20"/>
      <c r="K92" s="20"/>
      <c r="L92" s="20"/>
      <c r="M92" s="21"/>
    </row>
    <row r="93" spans="2:14">
      <c r="F93" s="20"/>
      <c r="L93" s="21"/>
      <c r="M93" s="21"/>
    </row>
    <row r="94" spans="2:14">
      <c r="F94" s="20"/>
      <c r="L94" s="21"/>
      <c r="M94" s="21"/>
    </row>
    <row r="95" spans="2:14">
      <c r="F95" s="17"/>
      <c r="G95" s="17"/>
      <c r="H95" s="17"/>
      <c r="I95" s="17"/>
      <c r="J95" s="17"/>
      <c r="K95" s="17"/>
      <c r="L95" s="17"/>
      <c r="M95" s="21"/>
    </row>
    <row r="96" spans="2:14">
      <c r="F96" s="17"/>
      <c r="G96" s="17"/>
      <c r="H96" s="17"/>
      <c r="I96" s="17"/>
      <c r="J96" s="17"/>
      <c r="K96" s="17"/>
      <c r="L96" s="17"/>
    </row>
    <row r="97" spans="6:12">
      <c r="F97" s="17"/>
      <c r="G97" s="17"/>
      <c r="H97" s="17"/>
      <c r="I97" s="17"/>
      <c r="J97" s="17"/>
      <c r="K97" s="17"/>
      <c r="L97" s="17"/>
    </row>
    <row r="98" spans="6:12">
      <c r="F98" s="17"/>
      <c r="G98" s="17"/>
      <c r="H98" s="17"/>
      <c r="I98" s="17"/>
      <c r="J98" s="17"/>
      <c r="K98" s="17"/>
      <c r="L98" s="17"/>
    </row>
    <row r="99" spans="6:12">
      <c r="F99" s="17"/>
      <c r="G99" s="17"/>
      <c r="H99" s="17"/>
      <c r="I99" s="17"/>
      <c r="J99" s="17"/>
      <c r="K99" s="17"/>
      <c r="L99" s="17"/>
    </row>
    <row r="100" spans="6:12">
      <c r="F100" s="17"/>
      <c r="G100" s="17"/>
      <c r="H100" s="17"/>
      <c r="I100" s="17"/>
      <c r="J100" s="17"/>
      <c r="K100" s="17"/>
      <c r="L100" s="17"/>
    </row>
  </sheetData>
  <sheetProtection algorithmName="SHA-512" hashValue="KSdc3B6woM17I1hJ7QrCvhxWfIcaeUfi5ErKOcsIVEWgepZjErP/QcmniJOuwYZsveSTxNkm6rdwkd8lItxC9Q==" saltValue="8MHPE3QmpstCOluMM2PTQg==" spinCount="100000" sheet="1" objects="1" scenarios="1" formatColumns="0" formatRows="0" selectLockedCells="1" selectUnlockedCells="1"/>
  <mergeCells count="4">
    <mergeCell ref="Y5:AF5"/>
    <mergeCell ref="B52:J52"/>
    <mergeCell ref="O5:V5"/>
    <mergeCell ref="B5:H5"/>
  </mergeCells>
  <phoneticPr fontId="4" type="noConversion"/>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 xml:space="preserve">&amp;L&amp;G&amp;R&amp;G
</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BF01-D1D4-42C7-A1FF-CDA66B24B740}">
  <dimension ref="A4:T198"/>
  <sheetViews>
    <sheetView showGridLines="0" view="pageLayout" zoomScale="60" zoomScaleNormal="70" zoomScaleSheetLayoutView="112" zoomScalePageLayoutView="60" workbookViewId="0"/>
  </sheetViews>
  <sheetFormatPr defaultColWidth="8.75" defaultRowHeight="14.25"/>
  <cols>
    <col min="1" max="1" width="2.25" style="248" customWidth="1"/>
    <col min="2" max="2" width="4" style="248" customWidth="1"/>
    <col min="3" max="3" width="27.25" style="248" customWidth="1"/>
    <col min="4" max="4" width="8.375" style="248" customWidth="1"/>
    <col min="5" max="5" width="6.75" style="248" bestFit="1" customWidth="1"/>
    <col min="6" max="6" width="6.125" style="248" bestFit="1" customWidth="1"/>
    <col min="7" max="7" width="7.75" style="248" customWidth="1"/>
    <col min="8" max="8" width="8.125" style="248" bestFit="1" customWidth="1"/>
    <col min="9" max="9" width="8.75" style="248" bestFit="1" customWidth="1"/>
    <col min="10" max="10" width="6.75" style="248" bestFit="1" customWidth="1"/>
    <col min="11" max="11" width="5.375" style="248" bestFit="1" customWidth="1"/>
    <col min="12" max="12" width="7.75" style="248" bestFit="1" customWidth="1"/>
    <col min="13" max="13" width="9.875" style="248" bestFit="1" customWidth="1"/>
    <col min="14" max="14" width="9" style="248" bestFit="1" customWidth="1"/>
    <col min="15" max="15" width="11" style="248" bestFit="1" customWidth="1"/>
    <col min="16" max="16" width="9.25" style="248" bestFit="1" customWidth="1"/>
    <col min="17" max="17" width="8.25" style="248" bestFit="1" customWidth="1"/>
    <col min="18" max="18" width="7.25" style="248" bestFit="1" customWidth="1"/>
    <col min="19" max="19" width="3.75" style="248" bestFit="1" customWidth="1"/>
    <col min="20" max="20" width="27.125" style="248" bestFit="1" customWidth="1"/>
    <col min="21" max="16384" width="8.75" style="248"/>
  </cols>
  <sheetData>
    <row r="4" spans="1:18" ht="9" customHeight="1">
      <c r="A4" s="245"/>
      <c r="B4" s="245"/>
      <c r="C4" s="245"/>
      <c r="D4" s="245"/>
      <c r="E4" s="245"/>
      <c r="F4" s="245"/>
    </row>
    <row r="5" spans="1:18" s="247" customFormat="1" ht="18">
      <c r="A5" s="245"/>
      <c r="B5" s="314" t="s">
        <v>202</v>
      </c>
      <c r="C5" s="314"/>
      <c r="D5" s="314"/>
      <c r="E5" s="314"/>
      <c r="F5" s="315"/>
      <c r="G5" s="314" t="s">
        <v>188</v>
      </c>
      <c r="H5" s="314"/>
      <c r="I5" s="314"/>
      <c r="J5" s="314"/>
      <c r="K5" s="314"/>
      <c r="L5" s="316"/>
      <c r="M5" s="316"/>
      <c r="N5" s="316"/>
      <c r="O5" s="316"/>
    </row>
    <row r="6" spans="1:18" ht="15" customHeight="1" thickBot="1">
      <c r="A6" s="245"/>
      <c r="B6" s="317"/>
      <c r="C6" s="317"/>
      <c r="D6" s="317"/>
      <c r="E6" s="317"/>
      <c r="F6" s="317"/>
      <c r="G6" s="318"/>
      <c r="H6" s="318"/>
      <c r="I6" s="318"/>
      <c r="J6" s="318"/>
      <c r="K6" s="318"/>
      <c r="L6" s="318"/>
      <c r="M6" s="318"/>
      <c r="N6" s="318"/>
      <c r="O6" s="318"/>
    </row>
    <row r="7" spans="1:18" s="320" customFormat="1" ht="130.15" customHeight="1" thickBot="1">
      <c r="A7" s="319"/>
      <c r="D7" s="321" t="s">
        <v>197</v>
      </c>
      <c r="E7" s="322" t="s">
        <v>201</v>
      </c>
      <c r="G7" s="323" t="s">
        <v>168</v>
      </c>
      <c r="H7" s="324" t="s">
        <v>196</v>
      </c>
      <c r="I7" s="325" t="s">
        <v>169</v>
      </c>
      <c r="J7" s="324" t="s">
        <v>170</v>
      </c>
      <c r="K7" s="324" t="s">
        <v>171</v>
      </c>
      <c r="L7" s="324" t="s">
        <v>172</v>
      </c>
      <c r="M7" s="324" t="s">
        <v>120</v>
      </c>
      <c r="N7" s="324" t="s">
        <v>121</v>
      </c>
      <c r="O7" s="326" t="s">
        <v>122</v>
      </c>
      <c r="R7" s="248"/>
    </row>
    <row r="8" spans="1:18" ht="15" customHeight="1">
      <c r="A8" s="245"/>
      <c r="B8" s="386" t="s">
        <v>128</v>
      </c>
      <c r="C8" s="261" t="s">
        <v>7</v>
      </c>
      <c r="D8" s="327">
        <f>'5. Assumed constants'!C8*'4. User inputs'!C10*'5. Assumed constants'!Q8</f>
        <v>0</v>
      </c>
      <c r="E8" s="328">
        <f>'5. Assumed constants'!F8*'4. User inputs'!C10*'5. Assumed constants'!Q28</f>
        <v>0</v>
      </c>
      <c r="G8" s="327">
        <f>('4. User inputs'!J10-('4. User inputs'!J10*'5. Assumed constants'!Q8))*'5. Assumed constants'!F55</f>
        <v>0</v>
      </c>
      <c r="H8" s="329">
        <f>G8*'5. Assumed constants'!I55</f>
        <v>0</v>
      </c>
      <c r="I8" s="329">
        <f>IF('4. User inputs'!$C$38="Yes",H8*'5. Assumed constants'!$C$75,0)</f>
        <v>0</v>
      </c>
      <c r="J8" s="329">
        <f>I8*'5. Assumed constants'!AA8</f>
        <v>0</v>
      </c>
      <c r="K8" s="329">
        <f>J8*'5. Assumed constants'!$C$83</f>
        <v>0</v>
      </c>
      <c r="L8" s="329">
        <f>K8*'5. Assumed constants'!$C$80</f>
        <v>0</v>
      </c>
      <c r="M8" s="329">
        <f>L8*'5. Assumed constants'!$C$78</f>
        <v>0</v>
      </c>
      <c r="N8" s="329">
        <f>L8*'5. Assumed constants'!$C$79</f>
        <v>0</v>
      </c>
      <c r="O8" s="328">
        <f>SUM(M8:N8)</f>
        <v>0</v>
      </c>
    </row>
    <row r="9" spans="1:18" ht="15" customHeight="1">
      <c r="A9" s="245"/>
      <c r="B9" s="387"/>
      <c r="C9" s="265" t="s">
        <v>17</v>
      </c>
      <c r="D9" s="330">
        <f>'5. Assumed constants'!C9*'4. User inputs'!C11*'5. Assumed constants'!Q9</f>
        <v>0</v>
      </c>
      <c r="E9" s="331">
        <f>'5. Assumed constants'!F9*'4. User inputs'!C11*'5. Assumed constants'!Q29</f>
        <v>0</v>
      </c>
      <c r="G9" s="330">
        <f>('4. User inputs'!J11-('4. User inputs'!J11*'5. Assumed constants'!Q9))*'5. Assumed constants'!F56</f>
        <v>0</v>
      </c>
      <c r="H9" s="332">
        <f>G9*'5. Assumed constants'!I56</f>
        <v>0</v>
      </c>
      <c r="I9" s="332">
        <f>IF('4. User inputs'!$C$38="Yes",H9*'5. Assumed constants'!$C$75,0)</f>
        <v>0</v>
      </c>
      <c r="J9" s="332">
        <f>I9*'5. Assumed constants'!AA9</f>
        <v>0</v>
      </c>
      <c r="K9" s="332">
        <f>J9*'5. Assumed constants'!$C$83</f>
        <v>0</v>
      </c>
      <c r="L9" s="332">
        <f>K9*'5. Assumed constants'!$C$80</f>
        <v>0</v>
      </c>
      <c r="M9" s="332">
        <f>L9*'5. Assumed constants'!$C$78</f>
        <v>0</v>
      </c>
      <c r="N9" s="332">
        <f>L9*'5. Assumed constants'!$C$79</f>
        <v>0</v>
      </c>
      <c r="O9" s="331">
        <f t="shared" ref="O9:O18" si="0">SUM(M9:N9)</f>
        <v>0</v>
      </c>
    </row>
    <row r="10" spans="1:18">
      <c r="A10" s="245"/>
      <c r="B10" s="387"/>
      <c r="C10" s="265" t="s">
        <v>28</v>
      </c>
      <c r="D10" s="330">
        <f>'5. Assumed constants'!C10*'4. User inputs'!C12*'5. Assumed constants'!Q10</f>
        <v>0</v>
      </c>
      <c r="E10" s="331">
        <f>'5. Assumed constants'!F10*'4. User inputs'!C12*'5. Assumed constants'!Q30</f>
        <v>0</v>
      </c>
      <c r="G10" s="330">
        <f>('4. User inputs'!J12-('4. User inputs'!J12*'5. Assumed constants'!Q10))*'5. Assumed constants'!F57</f>
        <v>0</v>
      </c>
      <c r="H10" s="332">
        <f>G10*'5. Assumed constants'!I57</f>
        <v>0</v>
      </c>
      <c r="I10" s="332">
        <f>IF('4. User inputs'!$C$38="Yes",H10*'5. Assumed constants'!$C$75,0)</f>
        <v>0</v>
      </c>
      <c r="J10" s="332">
        <f>I10*'5. Assumed constants'!AA10</f>
        <v>0</v>
      </c>
      <c r="K10" s="332">
        <f>J10*'5. Assumed constants'!$C$83</f>
        <v>0</v>
      </c>
      <c r="L10" s="332">
        <f>K10*'5. Assumed constants'!$C$80</f>
        <v>0</v>
      </c>
      <c r="M10" s="332">
        <f>L10*'5. Assumed constants'!$C$78</f>
        <v>0</v>
      </c>
      <c r="N10" s="332">
        <f>L10*'5. Assumed constants'!$C$79</f>
        <v>0</v>
      </c>
      <c r="O10" s="331">
        <f t="shared" si="0"/>
        <v>0</v>
      </c>
    </row>
    <row r="11" spans="1:18">
      <c r="A11" s="245"/>
      <c r="B11" s="387"/>
      <c r="C11" s="265" t="s">
        <v>18</v>
      </c>
      <c r="D11" s="330">
        <f>'5. Assumed constants'!C11*'4. User inputs'!C13*'5. Assumed constants'!Q11</f>
        <v>0</v>
      </c>
      <c r="E11" s="331">
        <f>'5. Assumed constants'!F11*'4. User inputs'!C13*'5. Assumed constants'!Q31</f>
        <v>0</v>
      </c>
      <c r="G11" s="330">
        <f>('4. User inputs'!J13-('4. User inputs'!J13*'5. Assumed constants'!Q11))*'5. Assumed constants'!F58</f>
        <v>0</v>
      </c>
      <c r="H11" s="332">
        <f>G11*'5. Assumed constants'!I58</f>
        <v>0</v>
      </c>
      <c r="I11" s="332">
        <f>IF('4. User inputs'!$C$38="Yes",H11*'5. Assumed constants'!$C$75,0)</f>
        <v>0</v>
      </c>
      <c r="J11" s="332">
        <f>I11*'5. Assumed constants'!AA11</f>
        <v>0</v>
      </c>
      <c r="K11" s="332">
        <f>J11*'5. Assumed constants'!$C$83</f>
        <v>0</v>
      </c>
      <c r="L11" s="332">
        <f>K11*'5. Assumed constants'!$C$80</f>
        <v>0</v>
      </c>
      <c r="M11" s="332">
        <f>L11*'5. Assumed constants'!$C$78</f>
        <v>0</v>
      </c>
      <c r="N11" s="332">
        <f>L11*'5. Assumed constants'!$C$79</f>
        <v>0</v>
      </c>
      <c r="O11" s="331">
        <f t="shared" si="0"/>
        <v>0</v>
      </c>
    </row>
    <row r="12" spans="1:18">
      <c r="A12" s="245"/>
      <c r="B12" s="387"/>
      <c r="C12" s="265" t="s">
        <v>69</v>
      </c>
      <c r="D12" s="330">
        <f>'5. Assumed constants'!C12*'4. User inputs'!C14*'5. Assumed constants'!Q12</f>
        <v>0</v>
      </c>
      <c r="E12" s="331">
        <f>'5. Assumed constants'!F12*'4. User inputs'!C14*'5. Assumed constants'!Q32</f>
        <v>0</v>
      </c>
      <c r="G12" s="330">
        <f>('4. User inputs'!J14-('4. User inputs'!J14*'5. Assumed constants'!Q12))*'5. Assumed constants'!F59</f>
        <v>0</v>
      </c>
      <c r="H12" s="332">
        <f>G12*'5. Assumed constants'!I59</f>
        <v>0</v>
      </c>
      <c r="I12" s="332">
        <f>IF('4. User inputs'!$C$38="Yes",H12*'5. Assumed constants'!$C$75,0)</f>
        <v>0</v>
      </c>
      <c r="J12" s="332">
        <f>I12*'5. Assumed constants'!AA12</f>
        <v>0</v>
      </c>
      <c r="K12" s="332">
        <f>J12*'5. Assumed constants'!$C$83</f>
        <v>0</v>
      </c>
      <c r="L12" s="332">
        <f>K12*'5. Assumed constants'!$C$80</f>
        <v>0</v>
      </c>
      <c r="M12" s="332">
        <f>L12*'5. Assumed constants'!$C$78</f>
        <v>0</v>
      </c>
      <c r="N12" s="332">
        <f>L12*'5. Assumed constants'!$C$79</f>
        <v>0</v>
      </c>
      <c r="O12" s="331">
        <f t="shared" si="0"/>
        <v>0</v>
      </c>
    </row>
    <row r="13" spans="1:18">
      <c r="A13" s="245"/>
      <c r="B13" s="387"/>
      <c r="C13" s="265" t="s">
        <v>68</v>
      </c>
      <c r="D13" s="330">
        <f>'5. Assumed constants'!C13*'4. User inputs'!C15*'5. Assumed constants'!Q13</f>
        <v>0</v>
      </c>
      <c r="E13" s="331">
        <f>'5. Assumed constants'!F13*'4. User inputs'!C15*'5. Assumed constants'!Q33</f>
        <v>0</v>
      </c>
      <c r="G13" s="330">
        <f>('4. User inputs'!J15-('4. User inputs'!J15*'5. Assumed constants'!Q13))*'5. Assumed constants'!F60</f>
        <v>0</v>
      </c>
      <c r="H13" s="332">
        <f>G13*'5. Assumed constants'!I60</f>
        <v>0</v>
      </c>
      <c r="I13" s="332">
        <f>IF('4. User inputs'!$C$38="Yes",H13*'5. Assumed constants'!$C$75,0)</f>
        <v>0</v>
      </c>
      <c r="J13" s="332">
        <f>I13*'5. Assumed constants'!AA13</f>
        <v>0</v>
      </c>
      <c r="K13" s="332">
        <f>J13*'5. Assumed constants'!$C$83</f>
        <v>0</v>
      </c>
      <c r="L13" s="332">
        <f>K13*'5. Assumed constants'!$C$80</f>
        <v>0</v>
      </c>
      <c r="M13" s="332">
        <f>L13*'5. Assumed constants'!$C$78</f>
        <v>0</v>
      </c>
      <c r="N13" s="332">
        <f>L13*'5. Assumed constants'!$C$79</f>
        <v>0</v>
      </c>
      <c r="O13" s="331">
        <f t="shared" si="0"/>
        <v>0</v>
      </c>
    </row>
    <row r="14" spans="1:18">
      <c r="A14" s="245"/>
      <c r="B14" s="387"/>
      <c r="C14" s="268" t="s">
        <v>65</v>
      </c>
      <c r="D14" s="330">
        <f>'5. Assumed constants'!C14*'4. User inputs'!C16*'5. Assumed constants'!Q14</f>
        <v>0</v>
      </c>
      <c r="E14" s="331">
        <f>'5. Assumed constants'!F14*'4. User inputs'!C16*'5. Assumed constants'!Q34</f>
        <v>0</v>
      </c>
      <c r="G14" s="330">
        <f>('4. User inputs'!J16-('4. User inputs'!J16*'5. Assumed constants'!Q14))*'5. Assumed constants'!F61</f>
        <v>0</v>
      </c>
      <c r="H14" s="332">
        <f>G14*'5. Assumed constants'!I61</f>
        <v>0</v>
      </c>
      <c r="I14" s="332">
        <f>IF('4. User inputs'!$C$38="Yes",H14*'5. Assumed constants'!$C$75,0)</f>
        <v>0</v>
      </c>
      <c r="J14" s="332">
        <f>I14*'5. Assumed constants'!AA14</f>
        <v>0</v>
      </c>
      <c r="K14" s="332">
        <f>J14*'5. Assumed constants'!$C$83</f>
        <v>0</v>
      </c>
      <c r="L14" s="332">
        <f>K14*'5. Assumed constants'!$C$80</f>
        <v>0</v>
      </c>
      <c r="M14" s="332">
        <f>L14*'5. Assumed constants'!$C$78</f>
        <v>0</v>
      </c>
      <c r="N14" s="332">
        <f>L14*'5. Assumed constants'!$C$79</f>
        <v>0</v>
      </c>
      <c r="O14" s="331">
        <f t="shared" si="0"/>
        <v>0</v>
      </c>
    </row>
    <row r="15" spans="1:18">
      <c r="A15" s="245"/>
      <c r="B15" s="387"/>
      <c r="C15" s="265" t="s">
        <v>6</v>
      </c>
      <c r="D15" s="330">
        <f>'5. Assumed constants'!C15*'4. User inputs'!C17*'5. Assumed constants'!Q15</f>
        <v>0</v>
      </c>
      <c r="E15" s="331">
        <f>'5. Assumed constants'!F15*'4. User inputs'!C17*'5. Assumed constants'!Q35</f>
        <v>0</v>
      </c>
      <c r="G15" s="330">
        <f>('4. User inputs'!J17-('4. User inputs'!J17*'5. Assumed constants'!Q15))*'5. Assumed constants'!F62</f>
        <v>0</v>
      </c>
      <c r="H15" s="332">
        <f>G15*'5. Assumed constants'!I62</f>
        <v>0</v>
      </c>
      <c r="I15" s="332">
        <f>IF('4. User inputs'!$C$38="Yes",H15*'5. Assumed constants'!$C$75,0)</f>
        <v>0</v>
      </c>
      <c r="J15" s="332">
        <f>I15*'5. Assumed constants'!AA15</f>
        <v>0</v>
      </c>
      <c r="K15" s="332">
        <f>J15*'5. Assumed constants'!$C$83</f>
        <v>0</v>
      </c>
      <c r="L15" s="332">
        <f>K15*'5. Assumed constants'!$C$80</f>
        <v>0</v>
      </c>
      <c r="M15" s="332">
        <f>L15*'5. Assumed constants'!$C$78</f>
        <v>0</v>
      </c>
      <c r="N15" s="332">
        <f>L15*'5. Assumed constants'!$C$79</f>
        <v>0</v>
      </c>
      <c r="O15" s="331">
        <f t="shared" si="0"/>
        <v>0</v>
      </c>
    </row>
    <row r="16" spans="1:18">
      <c r="A16" s="245"/>
      <c r="B16" s="387"/>
      <c r="C16" s="265" t="s">
        <v>25</v>
      </c>
      <c r="D16" s="330">
        <f>'5. Assumed constants'!C16*'4. User inputs'!C18*'5. Assumed constants'!Q16</f>
        <v>0</v>
      </c>
      <c r="E16" s="331">
        <f>'5. Assumed constants'!F16*'4. User inputs'!C18*'5. Assumed constants'!Q36</f>
        <v>0</v>
      </c>
      <c r="G16" s="330">
        <f>('4. User inputs'!J18-('4. User inputs'!J18*'5. Assumed constants'!Q16))*'5. Assumed constants'!F63</f>
        <v>0</v>
      </c>
      <c r="H16" s="332">
        <f>G16*'5. Assumed constants'!I63</f>
        <v>0</v>
      </c>
      <c r="I16" s="332">
        <f>IF('4. User inputs'!$C$38="Yes",H16*'5. Assumed constants'!$C$75,0)</f>
        <v>0</v>
      </c>
      <c r="J16" s="332">
        <f>I16*'5. Assumed constants'!AA16</f>
        <v>0</v>
      </c>
      <c r="K16" s="332">
        <f>J16*'5. Assumed constants'!$C$83</f>
        <v>0</v>
      </c>
      <c r="L16" s="332">
        <f>K16*'5. Assumed constants'!$C$80</f>
        <v>0</v>
      </c>
      <c r="M16" s="332">
        <f>L16*'5. Assumed constants'!$C$78</f>
        <v>0</v>
      </c>
      <c r="N16" s="332">
        <f>L16*'5. Assumed constants'!$C$79</f>
        <v>0</v>
      </c>
      <c r="O16" s="331">
        <f t="shared" si="0"/>
        <v>0</v>
      </c>
    </row>
    <row r="17" spans="1:16">
      <c r="A17" s="245"/>
      <c r="B17" s="387"/>
      <c r="C17" s="265" t="s">
        <v>78</v>
      </c>
      <c r="D17" s="330">
        <f>'5. Assumed constants'!C17*'4. User inputs'!C19*'5. Assumed constants'!Q17</f>
        <v>0</v>
      </c>
      <c r="E17" s="331">
        <f>'5. Assumed constants'!F17*'4. User inputs'!C19*'5. Assumed constants'!Q37</f>
        <v>0</v>
      </c>
      <c r="G17" s="330">
        <f>('4. User inputs'!J19-('4. User inputs'!J19*'5. Assumed constants'!Q17))*'5. Assumed constants'!F64</f>
        <v>0</v>
      </c>
      <c r="H17" s="332">
        <f>G17*'5. Assumed constants'!I64</f>
        <v>0</v>
      </c>
      <c r="I17" s="332">
        <f>IF('4. User inputs'!$C$38="Yes",H17*'5. Assumed constants'!$C$75,0)</f>
        <v>0</v>
      </c>
      <c r="J17" s="332">
        <f>I17*'5. Assumed constants'!AA17</f>
        <v>0</v>
      </c>
      <c r="K17" s="332">
        <f>J17*'5. Assumed constants'!$C$83</f>
        <v>0</v>
      </c>
      <c r="L17" s="332">
        <f>K17*'5. Assumed constants'!$C$80</f>
        <v>0</v>
      </c>
      <c r="M17" s="332">
        <f>L17*'5. Assumed constants'!$C$78</f>
        <v>0</v>
      </c>
      <c r="N17" s="332">
        <f>L17*'5. Assumed constants'!$C$79</f>
        <v>0</v>
      </c>
      <c r="O17" s="331">
        <f t="shared" si="0"/>
        <v>0</v>
      </c>
    </row>
    <row r="18" spans="1:16">
      <c r="A18" s="245"/>
      <c r="B18" s="387"/>
      <c r="C18" s="268" t="s">
        <v>56</v>
      </c>
      <c r="D18" s="330">
        <f>'5. Assumed constants'!C18*'4. User inputs'!C20*'5. Assumed constants'!Q18</f>
        <v>0</v>
      </c>
      <c r="E18" s="331">
        <f>'5. Assumed constants'!F18*'4. User inputs'!C20*'5. Assumed constants'!Q38</f>
        <v>0</v>
      </c>
      <c r="G18" s="330">
        <f>('4. User inputs'!J20-('4. User inputs'!J20*'5. Assumed constants'!Q18))*'5. Assumed constants'!F65</f>
        <v>0</v>
      </c>
      <c r="H18" s="332">
        <f>G18*'5. Assumed constants'!I65</f>
        <v>0</v>
      </c>
      <c r="I18" s="332">
        <f>IF('4. User inputs'!$C$38="Yes",H18*'5. Assumed constants'!$C$75,0)</f>
        <v>0</v>
      </c>
      <c r="J18" s="332">
        <f>I18*'5. Assumed constants'!AA18</f>
        <v>0</v>
      </c>
      <c r="K18" s="332">
        <f>J18*'5. Assumed constants'!$C$83</f>
        <v>0</v>
      </c>
      <c r="L18" s="332">
        <f>K18*'5. Assumed constants'!$C$80</f>
        <v>0</v>
      </c>
      <c r="M18" s="332">
        <f>L18*'5. Assumed constants'!$C$78</f>
        <v>0</v>
      </c>
      <c r="N18" s="332">
        <f>L18*'5. Assumed constants'!$C$79</f>
        <v>0</v>
      </c>
      <c r="O18" s="331">
        <f t="shared" si="0"/>
        <v>0</v>
      </c>
    </row>
    <row r="19" spans="1:16">
      <c r="A19" s="245"/>
      <c r="B19" s="387"/>
      <c r="C19" s="268" t="s">
        <v>176</v>
      </c>
      <c r="D19" s="330">
        <f>'5. Assumed constants'!C19*'4. User inputs'!C21*'5. Assumed constants'!Q19</f>
        <v>0</v>
      </c>
      <c r="E19" s="331">
        <f>'5. Assumed constants'!F19*'4. User inputs'!C21*'5. Assumed constants'!Q39</f>
        <v>0</v>
      </c>
      <c r="G19" s="330">
        <f>('4. User inputs'!J21-('4. User inputs'!J21*'5. Assumed constants'!Q19))*'5. Assumed constants'!F66</f>
        <v>0</v>
      </c>
      <c r="H19" s="332">
        <f>G19*'5. Assumed constants'!I66</f>
        <v>0</v>
      </c>
      <c r="I19" s="332">
        <f>IF('4. User inputs'!$C$38="Yes",H19*'5. Assumed constants'!$C$75,0)</f>
        <v>0</v>
      </c>
      <c r="J19" s="332">
        <f>I19*'5. Assumed constants'!AA19</f>
        <v>0</v>
      </c>
      <c r="K19" s="332">
        <f>J19*'5. Assumed constants'!$C$83</f>
        <v>0</v>
      </c>
      <c r="L19" s="332">
        <f>K19*'5. Assumed constants'!$C$80</f>
        <v>0</v>
      </c>
      <c r="M19" s="332">
        <f>L19*'5. Assumed constants'!$C$78</f>
        <v>0</v>
      </c>
      <c r="N19" s="332">
        <f>L19*'5. Assumed constants'!$C$79</f>
        <v>0</v>
      </c>
      <c r="O19" s="331">
        <f t="shared" ref="O19:O20" si="1">SUM(M19:N19)</f>
        <v>0</v>
      </c>
    </row>
    <row r="20" spans="1:16" ht="14.45" customHeight="1" thickBot="1">
      <c r="A20" s="245"/>
      <c r="B20" s="388"/>
      <c r="C20" s="270" t="s">
        <v>187</v>
      </c>
      <c r="D20" s="333">
        <f>'5. Assumed constants'!C20*'4. User inputs'!C22*'5. Assumed constants'!Q20</f>
        <v>0</v>
      </c>
      <c r="E20" s="334">
        <f>'5. Assumed constants'!F20*'4. User inputs'!C22*'5. Assumed constants'!Q40</f>
        <v>0</v>
      </c>
      <c r="G20" s="333">
        <f>('4. User inputs'!J22-('4. User inputs'!J22*'5. Assumed constants'!Q20))*'5. Assumed constants'!F67</f>
        <v>0</v>
      </c>
      <c r="H20" s="335">
        <f>G20*'5. Assumed constants'!I67</f>
        <v>0</v>
      </c>
      <c r="I20" s="335">
        <f>IF('4. User inputs'!$C$38="Yes",H20*'5. Assumed constants'!$C$75,0)</f>
        <v>0</v>
      </c>
      <c r="J20" s="335">
        <f>I20*'5. Assumed constants'!AA20</f>
        <v>0</v>
      </c>
      <c r="K20" s="335">
        <f>J20*'5. Assumed constants'!$C$83</f>
        <v>0</v>
      </c>
      <c r="L20" s="335">
        <f>K20*'5. Assumed constants'!$C$80</f>
        <v>0</v>
      </c>
      <c r="M20" s="335">
        <f>L20*'5. Assumed constants'!$C$78</f>
        <v>0</v>
      </c>
      <c r="N20" s="335">
        <f>L20*'5. Assumed constants'!$C$79</f>
        <v>0</v>
      </c>
      <c r="O20" s="334">
        <f t="shared" si="1"/>
        <v>0</v>
      </c>
    </row>
    <row r="21" spans="1:16" ht="14.45" customHeight="1" thickBot="1">
      <c r="A21" s="245"/>
      <c r="B21" s="336"/>
      <c r="C21" s="266"/>
      <c r="D21" s="254"/>
      <c r="E21" s="337"/>
      <c r="G21" s="338"/>
      <c r="H21" s="339"/>
      <c r="I21" s="339"/>
      <c r="J21" s="339"/>
      <c r="K21" s="339"/>
      <c r="L21" s="339"/>
      <c r="M21" s="339"/>
      <c r="N21" s="339"/>
      <c r="O21" s="340"/>
    </row>
    <row r="22" spans="1:16" ht="27" customHeight="1" thickBot="1">
      <c r="A22" s="245"/>
      <c r="B22" s="336"/>
      <c r="C22" s="266"/>
      <c r="D22" s="341" t="s">
        <v>198</v>
      </c>
      <c r="E22" s="342"/>
      <c r="F22" s="247"/>
      <c r="G22" s="338"/>
      <c r="H22" s="339"/>
      <c r="I22" s="339"/>
      <c r="J22" s="339"/>
      <c r="K22" s="339"/>
      <c r="L22" s="339"/>
      <c r="M22" s="339"/>
      <c r="N22" s="339"/>
      <c r="O22" s="340"/>
    </row>
    <row r="23" spans="1:16">
      <c r="A23" s="245"/>
      <c r="B23" s="386" t="s">
        <v>103</v>
      </c>
      <c r="C23" s="343" t="s">
        <v>40</v>
      </c>
      <c r="D23" s="344">
        <f>'4. User inputs'!C26*'5. Assumed constants'!C23*'5. Assumed constants'!Q22</f>
        <v>0</v>
      </c>
      <c r="E23" s="339"/>
      <c r="G23" s="345"/>
      <c r="H23" s="346"/>
      <c r="I23" s="346"/>
      <c r="J23" s="346"/>
      <c r="K23" s="346"/>
      <c r="L23" s="346"/>
      <c r="M23" s="346"/>
      <c r="N23" s="346"/>
      <c r="O23" s="347"/>
    </row>
    <row r="24" spans="1:16">
      <c r="A24" s="245"/>
      <c r="B24" s="387"/>
      <c r="C24" s="348" t="s">
        <v>39</v>
      </c>
      <c r="D24" s="349">
        <f>'4. User inputs'!C25*'5. Assumed constants'!C24*'5. Assumed constants'!Q23</f>
        <v>0</v>
      </c>
      <c r="E24" s="350"/>
      <c r="G24" s="351"/>
      <c r="H24" s="352"/>
      <c r="I24" s="352"/>
      <c r="J24" s="352"/>
      <c r="K24" s="352"/>
      <c r="L24" s="352"/>
      <c r="M24" s="352"/>
      <c r="N24" s="352"/>
      <c r="O24" s="353"/>
    </row>
    <row r="25" spans="1:16">
      <c r="A25" s="245"/>
      <c r="B25" s="387"/>
      <c r="C25" s="348" t="s">
        <v>9</v>
      </c>
      <c r="D25" s="354"/>
      <c r="E25" s="350"/>
      <c r="G25" s="330">
        <f>'4. User inputs'!J25*'5. Assumed constants'!F70</f>
        <v>0</v>
      </c>
      <c r="H25" s="332">
        <f>G25*'5. Assumed constants'!I70</f>
        <v>0</v>
      </c>
      <c r="I25" s="332">
        <f>IF('4. User inputs'!$C$38="Yes",H25*'5. Assumed constants'!$C$75,0)</f>
        <v>0</v>
      </c>
      <c r="J25" s="332">
        <f>I25*'5. Assumed constants'!AA21</f>
        <v>0</v>
      </c>
      <c r="K25" s="332">
        <f>J25*'5. Assumed constants'!$C$83</f>
        <v>0</v>
      </c>
      <c r="L25" s="332">
        <f>K25*'5. Assumed constants'!$C$80</f>
        <v>0</v>
      </c>
      <c r="M25" s="332">
        <f>L25*'5. Assumed constants'!$C$78</f>
        <v>0</v>
      </c>
      <c r="N25" s="332">
        <f>M25*'5. Assumed constants'!$C$79</f>
        <v>0</v>
      </c>
      <c r="O25" s="331">
        <f>SUM(M25:N25)</f>
        <v>0</v>
      </c>
    </row>
    <row r="26" spans="1:16" ht="15" thickBot="1">
      <c r="A26" s="245"/>
      <c r="B26" s="388"/>
      <c r="C26" s="355" t="s">
        <v>10</v>
      </c>
      <c r="D26" s="356"/>
      <c r="E26" s="350"/>
      <c r="G26" s="330">
        <f>'4. User inputs'!J26*'5. Assumed constants'!F71</f>
        <v>0</v>
      </c>
      <c r="H26" s="332">
        <f>G26*'5. Assumed constants'!I71</f>
        <v>0</v>
      </c>
      <c r="I26" s="332">
        <f>IF('4. User inputs'!$C$38="Yes",H26*'5. Assumed constants'!$C$75,0)</f>
        <v>0</v>
      </c>
      <c r="J26" s="332">
        <f>I26*'5. Assumed constants'!AA22</f>
        <v>0</v>
      </c>
      <c r="K26" s="332">
        <f>J26*'5. Assumed constants'!$C$83</f>
        <v>0</v>
      </c>
      <c r="L26" s="332">
        <f>K26*'5. Assumed constants'!$C$80</f>
        <v>0</v>
      </c>
      <c r="M26" s="332">
        <f>L26*'5. Assumed constants'!$C$78</f>
        <v>0</v>
      </c>
      <c r="N26" s="332">
        <f>M26*'5. Assumed constants'!$C$79</f>
        <v>0</v>
      </c>
      <c r="O26" s="331">
        <f>SUM(M26:N26)</f>
        <v>0</v>
      </c>
    </row>
    <row r="27" spans="1:16">
      <c r="A27" s="245"/>
      <c r="B27" s="386" t="s">
        <v>22</v>
      </c>
      <c r="C27" s="357" t="s">
        <v>115</v>
      </c>
      <c r="D27" s="349">
        <f>'4. User inputs'!C32*'5. Assumed constants'!C25*'5. Assumed constants'!Q24</f>
        <v>0</v>
      </c>
      <c r="E27" s="350"/>
      <c r="G27" s="345"/>
      <c r="H27" s="346"/>
      <c r="I27" s="346"/>
      <c r="J27" s="346"/>
      <c r="K27" s="346"/>
      <c r="L27" s="346"/>
      <c r="M27" s="346"/>
      <c r="N27" s="346"/>
      <c r="O27" s="347"/>
    </row>
    <row r="28" spans="1:16">
      <c r="A28" s="245"/>
      <c r="B28" s="387"/>
      <c r="C28" s="357" t="s">
        <v>116</v>
      </c>
      <c r="D28" s="349">
        <f>'4. User inputs'!C33*'5. Assumed constants'!C26*'5. Assumed constants'!Q25</f>
        <v>0</v>
      </c>
      <c r="E28" s="350"/>
      <c r="G28" s="351"/>
      <c r="H28" s="352"/>
      <c r="I28" s="352"/>
      <c r="J28" s="352"/>
      <c r="K28" s="352"/>
      <c r="L28" s="352"/>
      <c r="M28" s="352"/>
      <c r="N28" s="352"/>
      <c r="O28" s="353"/>
    </row>
    <row r="29" spans="1:16">
      <c r="A29" s="245"/>
      <c r="B29" s="387"/>
      <c r="C29" s="357" t="s">
        <v>117</v>
      </c>
      <c r="D29" s="349">
        <f>'4. User inputs'!C34*'5. Assumed constants'!C27*'5. Assumed constants'!Q26</f>
        <v>0</v>
      </c>
      <c r="E29" s="350"/>
      <c r="G29" s="351"/>
      <c r="H29" s="352"/>
      <c r="I29" s="352"/>
      <c r="J29" s="352"/>
      <c r="K29" s="352"/>
      <c r="L29" s="352"/>
      <c r="M29" s="352"/>
      <c r="N29" s="352"/>
      <c r="O29" s="353"/>
    </row>
    <row r="30" spans="1:16" ht="13.9" customHeight="1">
      <c r="A30" s="245"/>
      <c r="B30" s="387"/>
      <c r="C30" s="357" t="s">
        <v>57</v>
      </c>
      <c r="D30" s="349">
        <f>'4. User inputs'!C29*'5. Assumed constants'!C32*'5. Assumed constants'!Q42</f>
        <v>0</v>
      </c>
      <c r="E30" s="350"/>
      <c r="G30" s="351"/>
      <c r="H30" s="352"/>
      <c r="I30" s="352"/>
      <c r="J30" s="352"/>
      <c r="K30" s="352"/>
      <c r="L30" s="352"/>
      <c r="M30" s="352"/>
      <c r="N30" s="352"/>
      <c r="O30" s="353"/>
      <c r="P30" s="337"/>
    </row>
    <row r="31" spans="1:16">
      <c r="A31" s="245"/>
      <c r="B31" s="387"/>
      <c r="C31" s="357" t="s">
        <v>60</v>
      </c>
      <c r="D31" s="349">
        <f>'4. User inputs'!C30*'5. Assumed constants'!C34*'5. Assumed constants'!Q44</f>
        <v>0</v>
      </c>
      <c r="E31" s="350"/>
      <c r="G31" s="351"/>
      <c r="H31" s="352"/>
      <c r="I31" s="352"/>
      <c r="J31" s="352"/>
      <c r="K31" s="352"/>
      <c r="L31" s="352"/>
      <c r="M31" s="352"/>
      <c r="N31" s="352"/>
      <c r="O31" s="353"/>
      <c r="P31" s="337"/>
    </row>
    <row r="32" spans="1:16">
      <c r="A32" s="245"/>
      <c r="B32" s="387"/>
      <c r="C32" s="357" t="s">
        <v>58</v>
      </c>
      <c r="D32" s="349">
        <f>'4. User inputs'!C31*'5. Assumed constants'!C33*'5. Assumed constants'!Q43</f>
        <v>0</v>
      </c>
      <c r="E32" s="350"/>
      <c r="G32" s="351"/>
      <c r="H32" s="352"/>
      <c r="I32" s="352"/>
      <c r="J32" s="352"/>
      <c r="K32" s="352"/>
      <c r="L32" s="352"/>
      <c r="M32" s="352"/>
      <c r="N32" s="352"/>
      <c r="O32" s="353"/>
      <c r="P32" s="337"/>
    </row>
    <row r="33" spans="1:20" ht="13.9" customHeight="1">
      <c r="A33" s="245"/>
      <c r="B33" s="387"/>
      <c r="C33" s="348" t="s">
        <v>100</v>
      </c>
      <c r="D33" s="349">
        <f>'4. User inputs'!J32</f>
        <v>0</v>
      </c>
      <c r="E33" s="350"/>
      <c r="G33" s="351"/>
      <c r="H33" s="352"/>
      <c r="I33" s="352"/>
      <c r="J33" s="352"/>
      <c r="K33" s="352"/>
      <c r="L33" s="352"/>
      <c r="M33" s="352"/>
      <c r="N33" s="352"/>
      <c r="O33" s="353"/>
    </row>
    <row r="34" spans="1:20">
      <c r="A34" s="245"/>
      <c r="B34" s="387"/>
      <c r="C34" s="348" t="s">
        <v>30</v>
      </c>
      <c r="D34" s="349">
        <f>'4. User inputs'!J33</f>
        <v>0</v>
      </c>
      <c r="E34" s="339"/>
      <c r="G34" s="351"/>
      <c r="H34" s="352"/>
      <c r="I34" s="352"/>
      <c r="J34" s="352"/>
      <c r="K34" s="352"/>
      <c r="L34" s="352"/>
      <c r="M34" s="352"/>
      <c r="N34" s="352"/>
      <c r="O34" s="353"/>
    </row>
    <row r="35" spans="1:20">
      <c r="A35" s="245"/>
      <c r="B35" s="387"/>
      <c r="C35" s="358" t="s">
        <v>3</v>
      </c>
      <c r="D35" s="349">
        <f>SUM(D8:E34,D36:E37)*'5. Assumed constants'!$C$39</f>
        <v>0</v>
      </c>
      <c r="E35" s="359"/>
      <c r="G35" s="351"/>
      <c r="H35" s="352"/>
      <c r="I35" s="352"/>
      <c r="J35" s="352"/>
      <c r="K35" s="352"/>
      <c r="L35" s="352"/>
      <c r="M35" s="352"/>
      <c r="N35" s="352"/>
      <c r="O35" s="353"/>
    </row>
    <row r="36" spans="1:20">
      <c r="A36" s="245"/>
      <c r="B36" s="387"/>
      <c r="C36" s="358" t="s">
        <v>175</v>
      </c>
      <c r="D36" s="349">
        <f>'4. User inputs'!C35*'5. Assumed constants'!C35*'5. Assumed constants'!Q45</f>
        <v>0</v>
      </c>
      <c r="E36" s="359"/>
      <c r="G36" s="351"/>
      <c r="H36" s="352"/>
      <c r="I36" s="352"/>
      <c r="J36" s="352"/>
      <c r="K36" s="352"/>
      <c r="L36" s="352"/>
      <c r="M36" s="352"/>
      <c r="N36" s="352"/>
      <c r="O36" s="353"/>
    </row>
    <row r="37" spans="1:20" ht="15" thickBot="1">
      <c r="A37" s="245"/>
      <c r="B37" s="388"/>
      <c r="C37" s="360" t="s">
        <v>55</v>
      </c>
      <c r="D37" s="361">
        <f>SUM('4. User inputs'!J34:J42)</f>
        <v>0</v>
      </c>
      <c r="E37" s="359"/>
      <c r="G37" s="362"/>
      <c r="H37" s="363"/>
      <c r="I37" s="363"/>
      <c r="J37" s="363"/>
      <c r="K37" s="363"/>
      <c r="L37" s="363"/>
      <c r="M37" s="363"/>
      <c r="N37" s="363"/>
      <c r="O37" s="364"/>
    </row>
    <row r="38" spans="1:20">
      <c r="A38" s="245"/>
      <c r="B38" s="319"/>
      <c r="C38" s="304"/>
      <c r="D38" s="293"/>
      <c r="E38" s="359"/>
      <c r="F38" s="365"/>
      <c r="G38" s="365"/>
      <c r="H38" s="365"/>
      <c r="I38" s="365"/>
      <c r="J38" s="366"/>
      <c r="K38" s="395" t="s">
        <v>122</v>
      </c>
      <c r="L38" s="396"/>
      <c r="M38" s="396"/>
      <c r="N38" s="397"/>
      <c r="O38" s="349">
        <f>SUM(O8:O37)</f>
        <v>0</v>
      </c>
      <c r="P38" s="365"/>
      <c r="Q38" s="365"/>
      <c r="R38" s="365"/>
      <c r="S38" s="365"/>
      <c r="T38" s="365"/>
    </row>
    <row r="39" spans="1:20">
      <c r="A39" s="245"/>
      <c r="D39" s="262"/>
      <c r="E39" s="262"/>
      <c r="F39" s="250"/>
      <c r="G39" s="245"/>
      <c r="H39" s="245"/>
      <c r="I39" s="245"/>
      <c r="J39" s="245"/>
      <c r="K39" s="392" t="s">
        <v>123</v>
      </c>
      <c r="L39" s="393"/>
      <c r="M39" s="393"/>
      <c r="N39" s="394"/>
      <c r="O39" s="349">
        <f>O38/'5. Assumed constants'!$C$84</f>
        <v>0</v>
      </c>
    </row>
    <row r="40" spans="1:20" ht="15" thickBot="1">
      <c r="K40" s="389" t="s">
        <v>124</v>
      </c>
      <c r="L40" s="390"/>
      <c r="M40" s="390"/>
      <c r="N40" s="391"/>
      <c r="O40" s="361">
        <f>O39/1000</f>
        <v>0</v>
      </c>
    </row>
    <row r="41" spans="1:20">
      <c r="L41" s="367"/>
      <c r="M41" s="367"/>
      <c r="N41" s="367"/>
      <c r="O41" s="368"/>
    </row>
    <row r="42" spans="1:20">
      <c r="L42" s="367"/>
      <c r="M42" s="367"/>
      <c r="N42" s="367"/>
      <c r="O42" s="368"/>
    </row>
    <row r="43" spans="1:20">
      <c r="B43" s="245"/>
      <c r="C43" s="245"/>
      <c r="D43" s="245"/>
      <c r="E43" s="245"/>
    </row>
    <row r="44" spans="1:20" ht="18">
      <c r="B44" s="314" t="s">
        <v>203</v>
      </c>
      <c r="C44" s="314"/>
      <c r="D44" s="314"/>
      <c r="E44" s="314"/>
      <c r="F44" s="369"/>
      <c r="G44" s="314" t="s">
        <v>189</v>
      </c>
      <c r="H44" s="314"/>
      <c r="I44" s="314"/>
      <c r="J44" s="316"/>
      <c r="K44" s="316"/>
      <c r="L44" s="316"/>
      <c r="M44" s="316"/>
      <c r="N44" s="316"/>
      <c r="O44" s="316"/>
      <c r="P44" s="370"/>
      <c r="Q44" s="370"/>
      <c r="R44" s="370"/>
      <c r="S44" s="370"/>
      <c r="T44" s="370"/>
    </row>
    <row r="45" spans="1:20" ht="15" thickBot="1">
      <c r="B45" s="317"/>
      <c r="C45" s="317"/>
      <c r="D45" s="317"/>
      <c r="E45" s="317"/>
      <c r="G45" s="318"/>
      <c r="H45" s="318"/>
      <c r="I45" s="318"/>
      <c r="J45" s="318"/>
      <c r="K45" s="318"/>
      <c r="L45" s="318"/>
      <c r="M45" s="318"/>
      <c r="N45" s="318"/>
      <c r="O45" s="318"/>
      <c r="P45" s="247"/>
      <c r="Q45" s="247"/>
      <c r="R45" s="247"/>
      <c r="S45" s="247"/>
      <c r="T45" s="247"/>
    </row>
    <row r="46" spans="1:20" ht="162.6" customHeight="1" thickBot="1">
      <c r="B46" s="320"/>
      <c r="C46" s="320"/>
      <c r="D46" s="321" t="s">
        <v>197</v>
      </c>
      <c r="E46" s="322" t="s">
        <v>201</v>
      </c>
      <c r="F46" s="320"/>
      <c r="G46" s="323" t="s">
        <v>168</v>
      </c>
      <c r="H46" s="324" t="s">
        <v>196</v>
      </c>
      <c r="I46" s="325" t="s">
        <v>169</v>
      </c>
      <c r="J46" s="324" t="s">
        <v>170</v>
      </c>
      <c r="K46" s="324" t="s">
        <v>171</v>
      </c>
      <c r="L46" s="324" t="s">
        <v>172</v>
      </c>
      <c r="M46" s="324" t="s">
        <v>120</v>
      </c>
      <c r="N46" s="324" t="s">
        <v>121</v>
      </c>
      <c r="O46" s="326" t="s">
        <v>122</v>
      </c>
    </row>
    <row r="47" spans="1:20" ht="13.9" customHeight="1">
      <c r="B47" s="386" t="s">
        <v>128</v>
      </c>
      <c r="C47" s="261" t="s">
        <v>7</v>
      </c>
      <c r="D47" s="327">
        <f>'5. Assumed constants'!C8*'4. User inputs'!C10*'5. Assumed constants'!R8</f>
        <v>0</v>
      </c>
      <c r="E47" s="328">
        <f>'5. Assumed constants'!F8*'4. User inputs'!C10*'5. Assumed constants'!R28</f>
        <v>0</v>
      </c>
      <c r="G47" s="327">
        <f>('4. User inputs'!J10-('4. User inputs'!J10*'5. Assumed constants'!Q8))*'5. Assumed constants'!F55</f>
        <v>0</v>
      </c>
      <c r="H47" s="329">
        <f>G8*'5. Assumed constants'!I55</f>
        <v>0</v>
      </c>
      <c r="I47" s="329">
        <f>IF('4. User inputs'!$C$38="Yes",H47*'5. Assumed constants'!$C$75,0)</f>
        <v>0</v>
      </c>
      <c r="J47" s="329">
        <f>I47*'5. Assumed constants'!AB8</f>
        <v>0</v>
      </c>
      <c r="K47" s="329">
        <f>J47*'5. Assumed constants'!$C$83</f>
        <v>0</v>
      </c>
      <c r="L47" s="329">
        <f>K47*'5. Assumed constants'!$C$80</f>
        <v>0</v>
      </c>
      <c r="M47" s="329">
        <f>L47*'5. Assumed constants'!$C$78</f>
        <v>0</v>
      </c>
      <c r="N47" s="329">
        <f>L47*'5. Assumed constants'!$C$79</f>
        <v>0</v>
      </c>
      <c r="O47" s="328">
        <f>SUM(M47:N47)</f>
        <v>0</v>
      </c>
    </row>
    <row r="48" spans="1:20">
      <c r="B48" s="387"/>
      <c r="C48" s="265" t="s">
        <v>17</v>
      </c>
      <c r="D48" s="330">
        <f>'5. Assumed constants'!C9*'4. User inputs'!C11*'5. Assumed constants'!R9</f>
        <v>0</v>
      </c>
      <c r="E48" s="331">
        <f>'5. Assumed constants'!F9*'4. User inputs'!C11*'5. Assumed constants'!R29</f>
        <v>0</v>
      </c>
      <c r="G48" s="330">
        <f>('4. User inputs'!J11-('4. User inputs'!J11*'5. Assumed constants'!Q9))*'5. Assumed constants'!F56</f>
        <v>0</v>
      </c>
      <c r="H48" s="332">
        <f>G9*'5. Assumed constants'!I56</f>
        <v>0</v>
      </c>
      <c r="I48" s="332">
        <f>IF('4. User inputs'!$C$38="Yes",H48*'5. Assumed constants'!$C$75,0)</f>
        <v>0</v>
      </c>
      <c r="J48" s="332">
        <f>I48*'5. Assumed constants'!AB9</f>
        <v>0</v>
      </c>
      <c r="K48" s="332">
        <f>J48*'5. Assumed constants'!$C$83</f>
        <v>0</v>
      </c>
      <c r="L48" s="332">
        <f>K48*'5. Assumed constants'!$C$80</f>
        <v>0</v>
      </c>
      <c r="M48" s="332">
        <f>L48*'5. Assumed constants'!$C$78</f>
        <v>0</v>
      </c>
      <c r="N48" s="332">
        <f>L48*'5. Assumed constants'!$C$79</f>
        <v>0</v>
      </c>
      <c r="O48" s="331">
        <f t="shared" ref="O48:O59" si="2">SUM(M48:N48)</f>
        <v>0</v>
      </c>
    </row>
    <row r="49" spans="2:15">
      <c r="B49" s="387"/>
      <c r="C49" s="265" t="s">
        <v>28</v>
      </c>
      <c r="D49" s="330">
        <f>'5. Assumed constants'!C10*'4. User inputs'!C12*'5. Assumed constants'!R10</f>
        <v>0</v>
      </c>
      <c r="E49" s="331">
        <f>'5. Assumed constants'!F10*'4. User inputs'!C12*'5. Assumed constants'!R30</f>
        <v>0</v>
      </c>
      <c r="G49" s="330">
        <f>('4. User inputs'!J12-('4. User inputs'!J12*'5. Assumed constants'!Q10))*'5. Assumed constants'!F57</f>
        <v>0</v>
      </c>
      <c r="H49" s="332">
        <f>G10*'5. Assumed constants'!I57</f>
        <v>0</v>
      </c>
      <c r="I49" s="332">
        <f>IF('4. User inputs'!$C$38="Yes",H49*'5. Assumed constants'!$C$75,0)</f>
        <v>0</v>
      </c>
      <c r="J49" s="332">
        <f>I49*'5. Assumed constants'!AB10</f>
        <v>0</v>
      </c>
      <c r="K49" s="332">
        <f>J49*'5. Assumed constants'!$C$83</f>
        <v>0</v>
      </c>
      <c r="L49" s="332">
        <f>K49*'5. Assumed constants'!$C$80</f>
        <v>0</v>
      </c>
      <c r="M49" s="332">
        <f>L49*'5. Assumed constants'!$C$78</f>
        <v>0</v>
      </c>
      <c r="N49" s="332">
        <f>L49*'5. Assumed constants'!$C$79</f>
        <v>0</v>
      </c>
      <c r="O49" s="331">
        <f t="shared" si="2"/>
        <v>0</v>
      </c>
    </row>
    <row r="50" spans="2:15">
      <c r="B50" s="387"/>
      <c r="C50" s="265" t="s">
        <v>18</v>
      </c>
      <c r="D50" s="330">
        <f>'5. Assumed constants'!C11*'4. User inputs'!C13*'5. Assumed constants'!R11</f>
        <v>0</v>
      </c>
      <c r="E50" s="331">
        <f>'5. Assumed constants'!F11*'4. User inputs'!C13*'5. Assumed constants'!R31</f>
        <v>0</v>
      </c>
      <c r="G50" s="330">
        <f>('4. User inputs'!J13-('4. User inputs'!J13*'5. Assumed constants'!Q11))*'5. Assumed constants'!F58</f>
        <v>0</v>
      </c>
      <c r="H50" s="332">
        <f>G11*'5. Assumed constants'!I58</f>
        <v>0</v>
      </c>
      <c r="I50" s="332">
        <f>IF('4. User inputs'!$C$38="Yes",H50*'5. Assumed constants'!$C$75,0)</f>
        <v>0</v>
      </c>
      <c r="J50" s="332">
        <f>I50*'5. Assumed constants'!AB11</f>
        <v>0</v>
      </c>
      <c r="K50" s="332">
        <f>J50*'5. Assumed constants'!$C$83</f>
        <v>0</v>
      </c>
      <c r="L50" s="332">
        <f>K50*'5. Assumed constants'!$C$80</f>
        <v>0</v>
      </c>
      <c r="M50" s="332">
        <f>L50*'5. Assumed constants'!$C$78</f>
        <v>0</v>
      </c>
      <c r="N50" s="332">
        <f>L50*'5. Assumed constants'!$C$79</f>
        <v>0</v>
      </c>
      <c r="O50" s="331">
        <f t="shared" si="2"/>
        <v>0</v>
      </c>
    </row>
    <row r="51" spans="2:15">
      <c r="B51" s="387"/>
      <c r="C51" s="265" t="s">
        <v>69</v>
      </c>
      <c r="D51" s="330">
        <f>'5. Assumed constants'!C12*'4. User inputs'!C14*'5. Assumed constants'!R12</f>
        <v>0</v>
      </c>
      <c r="E51" s="331">
        <f>'5. Assumed constants'!F12*'4. User inputs'!C14*'5. Assumed constants'!R32</f>
        <v>0</v>
      </c>
      <c r="G51" s="330">
        <f>('4. User inputs'!J14-('4. User inputs'!J14*'5. Assumed constants'!Q12))*'5. Assumed constants'!F59</f>
        <v>0</v>
      </c>
      <c r="H51" s="332">
        <f>G12*'5. Assumed constants'!I59</f>
        <v>0</v>
      </c>
      <c r="I51" s="332">
        <f>IF('4. User inputs'!$C$38="Yes",H51*'5. Assumed constants'!$C$75,0)</f>
        <v>0</v>
      </c>
      <c r="J51" s="332">
        <f>I51*'5. Assumed constants'!AB12</f>
        <v>0</v>
      </c>
      <c r="K51" s="332">
        <f>J51*'5. Assumed constants'!$C$83</f>
        <v>0</v>
      </c>
      <c r="L51" s="332">
        <f>K51*'5. Assumed constants'!$C$80</f>
        <v>0</v>
      </c>
      <c r="M51" s="332">
        <f>L51*'5. Assumed constants'!$C$78</f>
        <v>0</v>
      </c>
      <c r="N51" s="332">
        <f>L51*'5. Assumed constants'!$C$79</f>
        <v>0</v>
      </c>
      <c r="O51" s="331">
        <f t="shared" si="2"/>
        <v>0</v>
      </c>
    </row>
    <row r="52" spans="2:15">
      <c r="B52" s="387"/>
      <c r="C52" s="265" t="s">
        <v>68</v>
      </c>
      <c r="D52" s="330">
        <f>'5. Assumed constants'!C13*'4. User inputs'!C15*'5. Assumed constants'!R13</f>
        <v>0</v>
      </c>
      <c r="E52" s="331">
        <f>'5. Assumed constants'!F13*'4. User inputs'!C15*'5. Assumed constants'!R33</f>
        <v>0</v>
      </c>
      <c r="G52" s="330">
        <f>('4. User inputs'!J15-('4. User inputs'!J15*'5. Assumed constants'!Q13))*'5. Assumed constants'!F60</f>
        <v>0</v>
      </c>
      <c r="H52" s="332">
        <f>G13*'5. Assumed constants'!I60</f>
        <v>0</v>
      </c>
      <c r="I52" s="332">
        <f>IF('4. User inputs'!$C$38="Yes",H52*'5. Assumed constants'!$C$75,0)</f>
        <v>0</v>
      </c>
      <c r="J52" s="332">
        <f>I52*'5. Assumed constants'!AB13</f>
        <v>0</v>
      </c>
      <c r="K52" s="332">
        <f>J52*'5. Assumed constants'!$C$83</f>
        <v>0</v>
      </c>
      <c r="L52" s="332">
        <f>K52*'5. Assumed constants'!$C$80</f>
        <v>0</v>
      </c>
      <c r="M52" s="332">
        <f>L52*'5. Assumed constants'!$C$78</f>
        <v>0</v>
      </c>
      <c r="N52" s="332">
        <f>L52*'5. Assumed constants'!$C$79</f>
        <v>0</v>
      </c>
      <c r="O52" s="331">
        <f t="shared" si="2"/>
        <v>0</v>
      </c>
    </row>
    <row r="53" spans="2:15">
      <c r="B53" s="387"/>
      <c r="C53" s="268" t="s">
        <v>65</v>
      </c>
      <c r="D53" s="330">
        <f>'5. Assumed constants'!C14*'4. User inputs'!C16*'5. Assumed constants'!R14</f>
        <v>0</v>
      </c>
      <c r="E53" s="331">
        <f>'5. Assumed constants'!F14*'4. User inputs'!C16*'5. Assumed constants'!R34</f>
        <v>0</v>
      </c>
      <c r="G53" s="330">
        <f>('4. User inputs'!J16-('4. User inputs'!J16*'5. Assumed constants'!Q14))*'5. Assumed constants'!F61</f>
        <v>0</v>
      </c>
      <c r="H53" s="332">
        <f>G14*'5. Assumed constants'!I61</f>
        <v>0</v>
      </c>
      <c r="I53" s="332">
        <f>IF('4. User inputs'!$C$38="Yes",H53*'5. Assumed constants'!$C$75,0)</f>
        <v>0</v>
      </c>
      <c r="J53" s="332">
        <f>I53*'5. Assumed constants'!AB14</f>
        <v>0</v>
      </c>
      <c r="K53" s="332">
        <f>J53*'5. Assumed constants'!$C$83</f>
        <v>0</v>
      </c>
      <c r="L53" s="332">
        <f>K53*'5. Assumed constants'!$C$80</f>
        <v>0</v>
      </c>
      <c r="M53" s="332">
        <f>L53*'5. Assumed constants'!$C$78</f>
        <v>0</v>
      </c>
      <c r="N53" s="332">
        <f>L53*'5. Assumed constants'!$C$79</f>
        <v>0</v>
      </c>
      <c r="O53" s="331">
        <f t="shared" si="2"/>
        <v>0</v>
      </c>
    </row>
    <row r="54" spans="2:15">
      <c r="B54" s="387"/>
      <c r="C54" s="265" t="s">
        <v>6</v>
      </c>
      <c r="D54" s="330">
        <f>'5. Assumed constants'!C15*'4. User inputs'!C17*'5. Assumed constants'!R15</f>
        <v>0</v>
      </c>
      <c r="E54" s="331">
        <f>'5. Assumed constants'!F15*'4. User inputs'!C17*'5. Assumed constants'!R35</f>
        <v>0</v>
      </c>
      <c r="G54" s="330">
        <f>('4. User inputs'!J17-('4. User inputs'!J17*'5. Assumed constants'!Q15))*'5. Assumed constants'!F62</f>
        <v>0</v>
      </c>
      <c r="H54" s="332">
        <f>G15*'5. Assumed constants'!I62</f>
        <v>0</v>
      </c>
      <c r="I54" s="332">
        <f>IF('4. User inputs'!$C$38="Yes",H54*'5. Assumed constants'!$C$75,0)</f>
        <v>0</v>
      </c>
      <c r="J54" s="332">
        <f>I54*'5. Assumed constants'!AB15</f>
        <v>0</v>
      </c>
      <c r="K54" s="332">
        <f>J54*'5. Assumed constants'!$C$83</f>
        <v>0</v>
      </c>
      <c r="L54" s="332">
        <f>K54*'5. Assumed constants'!$C$80</f>
        <v>0</v>
      </c>
      <c r="M54" s="332">
        <f>L54*'5. Assumed constants'!$C$78</f>
        <v>0</v>
      </c>
      <c r="N54" s="332">
        <f>L54*'5. Assumed constants'!$C$79</f>
        <v>0</v>
      </c>
      <c r="O54" s="331">
        <f t="shared" si="2"/>
        <v>0</v>
      </c>
    </row>
    <row r="55" spans="2:15">
      <c r="B55" s="387"/>
      <c r="C55" s="265" t="s">
        <v>25</v>
      </c>
      <c r="D55" s="330">
        <f>'5. Assumed constants'!C16*'4. User inputs'!C18*'5. Assumed constants'!R16</f>
        <v>0</v>
      </c>
      <c r="E55" s="331">
        <f>'5. Assumed constants'!F16*'4. User inputs'!C18*'5. Assumed constants'!R36</f>
        <v>0</v>
      </c>
      <c r="G55" s="330">
        <f>('4. User inputs'!J18-('4. User inputs'!J18*'5. Assumed constants'!Q16))*'5. Assumed constants'!F63</f>
        <v>0</v>
      </c>
      <c r="H55" s="332">
        <f>G16*'5. Assumed constants'!I63</f>
        <v>0</v>
      </c>
      <c r="I55" s="332">
        <f>IF('4. User inputs'!$C$38="Yes",H55*'5. Assumed constants'!$C$75,0)</f>
        <v>0</v>
      </c>
      <c r="J55" s="332">
        <f>I55*'5. Assumed constants'!AB16</f>
        <v>0</v>
      </c>
      <c r="K55" s="332">
        <f>J55*'5. Assumed constants'!$C$83</f>
        <v>0</v>
      </c>
      <c r="L55" s="332">
        <f>K55*'5. Assumed constants'!$C$80</f>
        <v>0</v>
      </c>
      <c r="M55" s="332">
        <f>L55*'5. Assumed constants'!$C$78</f>
        <v>0</v>
      </c>
      <c r="N55" s="332">
        <f>L55*'5. Assumed constants'!$C$79</f>
        <v>0</v>
      </c>
      <c r="O55" s="331">
        <f t="shared" si="2"/>
        <v>0</v>
      </c>
    </row>
    <row r="56" spans="2:15">
      <c r="B56" s="387"/>
      <c r="C56" s="265" t="s">
        <v>78</v>
      </c>
      <c r="D56" s="330">
        <f>'5. Assumed constants'!C17*'4. User inputs'!C19*'5. Assumed constants'!R17</f>
        <v>0</v>
      </c>
      <c r="E56" s="331">
        <f>'5. Assumed constants'!F17*'4. User inputs'!C19*'5. Assumed constants'!R37</f>
        <v>0</v>
      </c>
      <c r="G56" s="330">
        <f>('4. User inputs'!J19-('4. User inputs'!J19*'5. Assumed constants'!Q17))*'5. Assumed constants'!F64</f>
        <v>0</v>
      </c>
      <c r="H56" s="332">
        <f>G17*'5. Assumed constants'!I64</f>
        <v>0</v>
      </c>
      <c r="I56" s="332">
        <f>IF('4. User inputs'!$C$38="Yes",H56*'5. Assumed constants'!$C$75,0)</f>
        <v>0</v>
      </c>
      <c r="J56" s="332">
        <f>I56*'5. Assumed constants'!AB17</f>
        <v>0</v>
      </c>
      <c r="K56" s="332">
        <f>J56*'5. Assumed constants'!$C$83</f>
        <v>0</v>
      </c>
      <c r="L56" s="332">
        <f>K56*'5. Assumed constants'!$C$80</f>
        <v>0</v>
      </c>
      <c r="M56" s="332">
        <f>L56*'5. Assumed constants'!$C$78</f>
        <v>0</v>
      </c>
      <c r="N56" s="332">
        <f>L56*'5. Assumed constants'!$C$79</f>
        <v>0</v>
      </c>
      <c r="O56" s="331">
        <f t="shared" si="2"/>
        <v>0</v>
      </c>
    </row>
    <row r="57" spans="2:15">
      <c r="B57" s="387"/>
      <c r="C57" s="268" t="s">
        <v>56</v>
      </c>
      <c r="D57" s="330">
        <f>'5. Assumed constants'!C18*'4. User inputs'!C20*'5. Assumed constants'!R18</f>
        <v>0</v>
      </c>
      <c r="E57" s="331">
        <f>'5. Assumed constants'!F18*'4. User inputs'!C20*'5. Assumed constants'!R38</f>
        <v>0</v>
      </c>
      <c r="G57" s="330">
        <f>('4. User inputs'!J20-('4. User inputs'!J20*'5. Assumed constants'!Q18))*'5. Assumed constants'!F65</f>
        <v>0</v>
      </c>
      <c r="H57" s="332">
        <f>G18*'5. Assumed constants'!I65</f>
        <v>0</v>
      </c>
      <c r="I57" s="332">
        <f>IF('4. User inputs'!$C$38="Yes",H57*'5. Assumed constants'!$C$75,0)</f>
        <v>0</v>
      </c>
      <c r="J57" s="332">
        <f>I57*'5. Assumed constants'!AB18</f>
        <v>0</v>
      </c>
      <c r="K57" s="332">
        <f>J57*'5. Assumed constants'!$C$83</f>
        <v>0</v>
      </c>
      <c r="L57" s="332">
        <f>K57*'5. Assumed constants'!$C$80</f>
        <v>0</v>
      </c>
      <c r="M57" s="332">
        <f>L57*'5. Assumed constants'!$C$78</f>
        <v>0</v>
      </c>
      <c r="N57" s="332">
        <f>L57*'5. Assumed constants'!$C$79</f>
        <v>0</v>
      </c>
      <c r="O57" s="331">
        <f t="shared" si="2"/>
        <v>0</v>
      </c>
    </row>
    <row r="58" spans="2:15">
      <c r="B58" s="387"/>
      <c r="C58" s="268" t="s">
        <v>176</v>
      </c>
      <c r="D58" s="330">
        <f>'5. Assumed constants'!C19*'4. User inputs'!C21*'5. Assumed constants'!R19</f>
        <v>0</v>
      </c>
      <c r="E58" s="331">
        <f>'5. Assumed constants'!F19*'4. User inputs'!C21*'5. Assumed constants'!R39</f>
        <v>0</v>
      </c>
      <c r="G58" s="330">
        <f>('4. User inputs'!J21-('4. User inputs'!J21*'5. Assumed constants'!Q19))*'5. Assumed constants'!F66</f>
        <v>0</v>
      </c>
      <c r="H58" s="332">
        <f>G19*'5. Assumed constants'!I66</f>
        <v>0</v>
      </c>
      <c r="I58" s="332">
        <f>IF('4. User inputs'!$C$38="Yes",H58*'5. Assumed constants'!$C$75,0)</f>
        <v>0</v>
      </c>
      <c r="J58" s="332">
        <f>I58*'5. Assumed constants'!AB19</f>
        <v>0</v>
      </c>
      <c r="K58" s="332">
        <f>J58*'5. Assumed constants'!$C$83</f>
        <v>0</v>
      </c>
      <c r="L58" s="332">
        <f>K58*'5. Assumed constants'!$C$80</f>
        <v>0</v>
      </c>
      <c r="M58" s="332">
        <f>L58*'5. Assumed constants'!$C$78</f>
        <v>0</v>
      </c>
      <c r="N58" s="332">
        <f>L58*'5. Assumed constants'!$C$79</f>
        <v>0</v>
      </c>
      <c r="O58" s="331">
        <f t="shared" si="2"/>
        <v>0</v>
      </c>
    </row>
    <row r="59" spans="2:15" ht="15" thickBot="1">
      <c r="B59" s="388"/>
      <c r="C59" s="270" t="s">
        <v>187</v>
      </c>
      <c r="D59" s="333">
        <f>'5. Assumed constants'!C20*'4. User inputs'!C22*'5. Assumed constants'!R20</f>
        <v>0</v>
      </c>
      <c r="E59" s="334">
        <f>'5. Assumed constants'!F20*'4. User inputs'!C22*'5. Assumed constants'!R40</f>
        <v>0</v>
      </c>
      <c r="G59" s="333">
        <f>('4. User inputs'!J22-('4. User inputs'!J22*'5. Assumed constants'!Q20))*'5. Assumed constants'!F67</f>
        <v>0</v>
      </c>
      <c r="H59" s="335">
        <f>G20*'5. Assumed constants'!I67</f>
        <v>0</v>
      </c>
      <c r="I59" s="335">
        <f>IF('4. User inputs'!$C$38="Yes",H59*'5. Assumed constants'!$C$75,0)</f>
        <v>0</v>
      </c>
      <c r="J59" s="335">
        <f>I59*'5. Assumed constants'!AB20</f>
        <v>0</v>
      </c>
      <c r="K59" s="335">
        <f>J59*'5. Assumed constants'!$C$83</f>
        <v>0</v>
      </c>
      <c r="L59" s="335">
        <f>K59*'5. Assumed constants'!$C$80</f>
        <v>0</v>
      </c>
      <c r="M59" s="335">
        <f>L59*'5. Assumed constants'!$C$78</f>
        <v>0</v>
      </c>
      <c r="N59" s="335">
        <f>L59*'5. Assumed constants'!$C$79</f>
        <v>0</v>
      </c>
      <c r="O59" s="334">
        <f t="shared" si="2"/>
        <v>0</v>
      </c>
    </row>
    <row r="60" spans="2:15" ht="13.9" customHeight="1" thickBot="1">
      <c r="B60" s="336"/>
      <c r="C60" s="266"/>
      <c r="D60" s="254"/>
      <c r="E60" s="337"/>
      <c r="G60" s="338"/>
      <c r="H60" s="339"/>
      <c r="I60" s="339"/>
      <c r="J60" s="339"/>
      <c r="K60" s="339"/>
      <c r="L60" s="339"/>
      <c r="M60" s="339"/>
      <c r="N60" s="339"/>
      <c r="O60" s="340"/>
    </row>
    <row r="61" spans="2:15" ht="24.6" customHeight="1" thickBot="1">
      <c r="B61" s="336"/>
      <c r="C61" s="266"/>
      <c r="D61" s="341" t="s">
        <v>198</v>
      </c>
      <c r="E61" s="337"/>
      <c r="G61" s="338"/>
      <c r="H61" s="339"/>
      <c r="I61" s="339"/>
      <c r="J61" s="339"/>
      <c r="K61" s="339"/>
      <c r="L61" s="339"/>
      <c r="M61" s="339"/>
      <c r="N61" s="339"/>
      <c r="O61" s="340"/>
    </row>
    <row r="62" spans="2:15">
      <c r="B62" s="386" t="s">
        <v>103</v>
      </c>
      <c r="C62" s="343" t="s">
        <v>40</v>
      </c>
      <c r="D62" s="344">
        <f>'4. User inputs'!C26*'5. Assumed constants'!C23*'5. Assumed constants'!R22</f>
        <v>0</v>
      </c>
      <c r="E62" s="339"/>
      <c r="G62" s="345"/>
      <c r="H62" s="346"/>
      <c r="I62" s="346"/>
      <c r="J62" s="346"/>
      <c r="K62" s="346"/>
      <c r="L62" s="346"/>
      <c r="M62" s="346"/>
      <c r="N62" s="346"/>
      <c r="O62" s="347"/>
    </row>
    <row r="63" spans="2:15">
      <c r="B63" s="387"/>
      <c r="C63" s="348" t="s">
        <v>39</v>
      </c>
      <c r="D63" s="349">
        <f>'4. User inputs'!C25*'5. Assumed constants'!C24*'5. Assumed constants'!R23</f>
        <v>0</v>
      </c>
      <c r="E63" s="350"/>
      <c r="G63" s="351"/>
      <c r="H63" s="352"/>
      <c r="I63" s="352"/>
      <c r="J63" s="352"/>
      <c r="K63" s="352"/>
      <c r="L63" s="352"/>
      <c r="M63" s="352"/>
      <c r="N63" s="352"/>
      <c r="O63" s="353"/>
    </row>
    <row r="64" spans="2:15" ht="27" customHeight="1">
      <c r="B64" s="387"/>
      <c r="C64" s="348" t="s">
        <v>9</v>
      </c>
      <c r="D64" s="354"/>
      <c r="E64" s="350"/>
      <c r="G64" s="330">
        <f>'4. User inputs'!J25*'5. Assumed constants'!F70</f>
        <v>0</v>
      </c>
      <c r="H64" s="332">
        <f>G25*'5. Assumed constants'!I70</f>
        <v>0</v>
      </c>
      <c r="I64" s="332">
        <f>IF('4. User inputs'!$C$38="Yes",H64*'5. Assumed constants'!$C$75,0)</f>
        <v>0</v>
      </c>
      <c r="J64" s="332">
        <f>I25*'5. Assumed constants'!AB21</f>
        <v>0</v>
      </c>
      <c r="K64" s="332">
        <f>J64*'5. Assumed constants'!$C$83</f>
        <v>0</v>
      </c>
      <c r="L64" s="332">
        <f>K64*'5. Assumed constants'!$C$80</f>
        <v>0</v>
      </c>
      <c r="M64" s="332">
        <f>L64*'5. Assumed constants'!$C$78</f>
        <v>0</v>
      </c>
      <c r="N64" s="332">
        <f>M64*'5. Assumed constants'!$C$79</f>
        <v>0</v>
      </c>
      <c r="O64" s="331">
        <f>SUM(M64:N64)</f>
        <v>0</v>
      </c>
    </row>
    <row r="65" spans="2:15" ht="15" thickBot="1">
      <c r="B65" s="388"/>
      <c r="C65" s="355" t="s">
        <v>10</v>
      </c>
      <c r="D65" s="356"/>
      <c r="E65" s="350"/>
      <c r="G65" s="330">
        <f>'4. User inputs'!J26*'5. Assumed constants'!F71</f>
        <v>0</v>
      </c>
      <c r="H65" s="332">
        <f>G26*'5. Assumed constants'!I71</f>
        <v>0</v>
      </c>
      <c r="I65" s="332">
        <f>IF('4. User inputs'!$C$38="Yes",H65*'5. Assumed constants'!$C$75,0)</f>
        <v>0</v>
      </c>
      <c r="J65" s="332">
        <f>I26*'5. Assumed constants'!AB22</f>
        <v>0</v>
      </c>
      <c r="K65" s="332">
        <f>J65*'5. Assumed constants'!$C$83</f>
        <v>0</v>
      </c>
      <c r="L65" s="332">
        <f>K65*'5. Assumed constants'!$C$80</f>
        <v>0</v>
      </c>
      <c r="M65" s="332">
        <f>L65*'5. Assumed constants'!$C$78</f>
        <v>0</v>
      </c>
      <c r="N65" s="332">
        <f>M65*'5. Assumed constants'!$C$79</f>
        <v>0</v>
      </c>
      <c r="O65" s="331">
        <f>SUM(M65:N65)</f>
        <v>0</v>
      </c>
    </row>
    <row r="66" spans="2:15">
      <c r="B66" s="386" t="s">
        <v>22</v>
      </c>
      <c r="C66" s="357" t="s">
        <v>115</v>
      </c>
      <c r="D66" s="349">
        <f>'4. User inputs'!C32*'5. Assumed constants'!C25*'5. Assumed constants'!R24</f>
        <v>0</v>
      </c>
      <c r="E66" s="350"/>
      <c r="G66" s="345"/>
      <c r="H66" s="346"/>
      <c r="I66" s="346"/>
      <c r="J66" s="346"/>
      <c r="K66" s="346"/>
      <c r="L66" s="346"/>
      <c r="M66" s="346"/>
      <c r="N66" s="346"/>
      <c r="O66" s="347"/>
    </row>
    <row r="67" spans="2:15">
      <c r="B67" s="387"/>
      <c r="C67" s="357" t="s">
        <v>116</v>
      </c>
      <c r="D67" s="349">
        <f>'4. User inputs'!C33*'5. Assumed constants'!C26*'5. Assumed constants'!R25</f>
        <v>0</v>
      </c>
      <c r="E67" s="350"/>
      <c r="G67" s="351"/>
      <c r="H67" s="352"/>
      <c r="I67" s="352"/>
      <c r="J67" s="352"/>
      <c r="K67" s="352"/>
      <c r="L67" s="352"/>
      <c r="M67" s="352"/>
      <c r="N67" s="352"/>
      <c r="O67" s="353"/>
    </row>
    <row r="68" spans="2:15">
      <c r="B68" s="387"/>
      <c r="C68" s="357" t="s">
        <v>117</v>
      </c>
      <c r="D68" s="349">
        <f>'4. User inputs'!C34*'5. Assumed constants'!C27*'5. Assumed constants'!R26</f>
        <v>0</v>
      </c>
      <c r="E68" s="350"/>
      <c r="G68" s="351"/>
      <c r="H68" s="352"/>
      <c r="I68" s="352"/>
      <c r="J68" s="352"/>
      <c r="K68" s="352"/>
      <c r="L68" s="352"/>
      <c r="M68" s="352"/>
      <c r="N68" s="352"/>
      <c r="O68" s="353"/>
    </row>
    <row r="69" spans="2:15">
      <c r="B69" s="387"/>
      <c r="C69" s="357" t="s">
        <v>57</v>
      </c>
      <c r="D69" s="349">
        <f>'4. User inputs'!C29*'5. Assumed constants'!C32*'5. Assumed constants'!R42</f>
        <v>0</v>
      </c>
      <c r="E69" s="350"/>
      <c r="G69" s="351"/>
      <c r="H69" s="352"/>
      <c r="I69" s="352"/>
      <c r="J69" s="352"/>
      <c r="K69" s="352"/>
      <c r="L69" s="352"/>
      <c r="M69" s="352"/>
      <c r="N69" s="352"/>
      <c r="O69" s="353"/>
    </row>
    <row r="70" spans="2:15">
      <c r="B70" s="387"/>
      <c r="C70" s="357" t="s">
        <v>60</v>
      </c>
      <c r="D70" s="349">
        <f>'4. User inputs'!C30*'5. Assumed constants'!C34*'5. Assumed constants'!R44</f>
        <v>0</v>
      </c>
      <c r="E70" s="350"/>
      <c r="G70" s="351"/>
      <c r="H70" s="352"/>
      <c r="I70" s="352"/>
      <c r="J70" s="352"/>
      <c r="K70" s="352"/>
      <c r="L70" s="352"/>
      <c r="M70" s="352"/>
      <c r="N70" s="352"/>
      <c r="O70" s="353"/>
    </row>
    <row r="71" spans="2:15">
      <c r="B71" s="387"/>
      <c r="C71" s="357" t="s">
        <v>58</v>
      </c>
      <c r="D71" s="349">
        <f>'4. User inputs'!C31*'5. Assumed constants'!C33*'5. Assumed constants'!R43</f>
        <v>0</v>
      </c>
      <c r="E71" s="350"/>
      <c r="G71" s="351"/>
      <c r="H71" s="352"/>
      <c r="I71" s="352"/>
      <c r="J71" s="352"/>
      <c r="K71" s="352"/>
      <c r="L71" s="352"/>
      <c r="M71" s="352"/>
      <c r="N71" s="352"/>
      <c r="O71" s="353"/>
    </row>
    <row r="72" spans="2:15">
      <c r="B72" s="387"/>
      <c r="C72" s="348" t="s">
        <v>100</v>
      </c>
      <c r="D72" s="349">
        <f>'4. User inputs'!J32</f>
        <v>0</v>
      </c>
      <c r="E72" s="350"/>
      <c r="G72" s="351"/>
      <c r="H72" s="352"/>
      <c r="I72" s="352"/>
      <c r="J72" s="352"/>
      <c r="K72" s="352"/>
      <c r="L72" s="352"/>
      <c r="M72" s="352"/>
      <c r="N72" s="352"/>
      <c r="O72" s="353"/>
    </row>
    <row r="73" spans="2:15">
      <c r="B73" s="387"/>
      <c r="C73" s="348" t="s">
        <v>30</v>
      </c>
      <c r="D73" s="349">
        <f>'4. User inputs'!J33</f>
        <v>0</v>
      </c>
      <c r="E73" s="339"/>
      <c r="G73" s="351"/>
      <c r="H73" s="352"/>
      <c r="I73" s="352"/>
      <c r="J73" s="352"/>
      <c r="K73" s="352"/>
      <c r="L73" s="352"/>
      <c r="M73" s="352"/>
      <c r="N73" s="352"/>
      <c r="O73" s="353"/>
    </row>
    <row r="74" spans="2:15">
      <c r="B74" s="387"/>
      <c r="C74" s="358" t="s">
        <v>3</v>
      </c>
      <c r="D74" s="349">
        <f>SUM(D47:E73,D75:E76)*'5. Assumed constants'!$C$39</f>
        <v>0</v>
      </c>
      <c r="E74" s="359"/>
      <c r="G74" s="351"/>
      <c r="H74" s="352"/>
      <c r="I74" s="352"/>
      <c r="J74" s="352"/>
      <c r="K74" s="352"/>
      <c r="L74" s="352"/>
      <c r="M74" s="352"/>
      <c r="N74" s="352"/>
      <c r="O74" s="353"/>
    </row>
    <row r="75" spans="2:15">
      <c r="B75" s="387"/>
      <c r="C75" s="358" t="s">
        <v>175</v>
      </c>
      <c r="D75" s="349">
        <f>'4. User inputs'!C35*'5. Assumed constants'!C35*'5. Assumed constants'!R45</f>
        <v>0</v>
      </c>
      <c r="E75" s="359"/>
      <c r="G75" s="351"/>
      <c r="H75" s="352"/>
      <c r="I75" s="352"/>
      <c r="J75" s="352"/>
      <c r="K75" s="352"/>
      <c r="L75" s="352"/>
      <c r="M75" s="352"/>
      <c r="N75" s="352"/>
      <c r="O75" s="353"/>
    </row>
    <row r="76" spans="2:15" ht="15" thickBot="1">
      <c r="B76" s="388"/>
      <c r="C76" s="360" t="s">
        <v>55</v>
      </c>
      <c r="D76" s="361">
        <f>SUM('4. User inputs'!J34:J42)</f>
        <v>0</v>
      </c>
      <c r="E76" s="359"/>
      <c r="G76" s="362"/>
      <c r="H76" s="363"/>
      <c r="I76" s="363"/>
      <c r="J76" s="363"/>
      <c r="K76" s="363"/>
      <c r="L76" s="363"/>
      <c r="M76" s="363"/>
      <c r="N76" s="363"/>
      <c r="O76" s="364"/>
    </row>
    <row r="77" spans="2:15">
      <c r="B77" s="319"/>
      <c r="C77" s="304"/>
      <c r="D77" s="293"/>
      <c r="E77" s="359"/>
      <c r="F77" s="365"/>
      <c r="G77" s="365"/>
      <c r="H77" s="365"/>
      <c r="I77" s="365"/>
      <c r="J77" s="366"/>
      <c r="K77" s="395" t="s">
        <v>122</v>
      </c>
      <c r="L77" s="396"/>
      <c r="M77" s="396"/>
      <c r="N77" s="397"/>
      <c r="O77" s="349">
        <f>SUM(O47:O76)</f>
        <v>0</v>
      </c>
    </row>
    <row r="78" spans="2:15">
      <c r="D78" s="262"/>
      <c r="E78" s="262"/>
      <c r="F78" s="250"/>
      <c r="G78" s="245"/>
      <c r="H78" s="245"/>
      <c r="I78" s="245"/>
      <c r="J78" s="245"/>
      <c r="K78" s="392" t="s">
        <v>123</v>
      </c>
      <c r="L78" s="393"/>
      <c r="M78" s="393"/>
      <c r="N78" s="394"/>
      <c r="O78" s="349">
        <f>O77/'5. Assumed constants'!$C$84</f>
        <v>0</v>
      </c>
    </row>
    <row r="79" spans="2:15" ht="15" thickBot="1">
      <c r="K79" s="389" t="s">
        <v>124</v>
      </c>
      <c r="L79" s="390"/>
      <c r="M79" s="390"/>
      <c r="N79" s="391"/>
      <c r="O79" s="361">
        <f>O78/1000</f>
        <v>0</v>
      </c>
    </row>
    <row r="80" spans="2:15">
      <c r="K80" s="367"/>
      <c r="L80" s="367"/>
      <c r="M80" s="367"/>
      <c r="N80" s="367"/>
      <c r="O80" s="368"/>
    </row>
    <row r="81" spans="2:20">
      <c r="K81" s="367"/>
      <c r="L81" s="367"/>
      <c r="M81" s="367"/>
      <c r="N81" s="367"/>
      <c r="O81" s="368"/>
    </row>
    <row r="82" spans="2:20">
      <c r="K82" s="367"/>
      <c r="L82" s="367"/>
      <c r="M82" s="367"/>
      <c r="N82" s="367"/>
      <c r="O82" s="368"/>
    </row>
    <row r="83" spans="2:20" ht="18">
      <c r="B83" s="314" t="s">
        <v>204</v>
      </c>
      <c r="C83" s="371"/>
      <c r="D83" s="371"/>
      <c r="E83" s="371"/>
      <c r="F83" s="369"/>
      <c r="G83" s="314" t="s">
        <v>190</v>
      </c>
      <c r="H83" s="314"/>
      <c r="I83" s="316"/>
      <c r="J83" s="316"/>
      <c r="K83" s="316"/>
      <c r="L83" s="316"/>
      <c r="M83" s="316"/>
      <c r="N83" s="316"/>
      <c r="O83" s="316"/>
      <c r="P83" s="370"/>
      <c r="Q83" s="370"/>
      <c r="R83" s="370"/>
      <c r="S83" s="370"/>
      <c r="T83" s="370"/>
    </row>
    <row r="84" spans="2:20" ht="15" thickBot="1">
      <c r="B84" s="317"/>
      <c r="C84" s="317"/>
      <c r="I84" s="318"/>
      <c r="J84" s="318"/>
      <c r="K84" s="318"/>
      <c r="L84" s="318"/>
      <c r="M84" s="318"/>
      <c r="N84" s="318"/>
      <c r="O84" s="318"/>
      <c r="P84" s="318"/>
      <c r="Q84" s="318"/>
      <c r="R84" s="247"/>
      <c r="S84" s="247"/>
      <c r="T84" s="247"/>
    </row>
    <row r="85" spans="2:20" ht="153.6" customHeight="1" thickBot="1">
      <c r="B85" s="320"/>
      <c r="C85" s="320"/>
      <c r="D85" s="321" t="s">
        <v>197</v>
      </c>
      <c r="E85" s="322" t="s">
        <v>201</v>
      </c>
      <c r="F85" s="320"/>
      <c r="G85" s="323" t="s">
        <v>168</v>
      </c>
      <c r="H85" s="324" t="s">
        <v>196</v>
      </c>
      <c r="I85" s="325" t="s">
        <v>169</v>
      </c>
      <c r="J85" s="324" t="s">
        <v>170</v>
      </c>
      <c r="K85" s="324" t="s">
        <v>171</v>
      </c>
      <c r="L85" s="324" t="s">
        <v>172</v>
      </c>
      <c r="M85" s="324" t="s">
        <v>120</v>
      </c>
      <c r="N85" s="324" t="s">
        <v>121</v>
      </c>
      <c r="O85" s="326" t="s">
        <v>122</v>
      </c>
      <c r="P85" s="247"/>
      <c r="Q85" s="372"/>
      <c r="R85" s="247"/>
      <c r="S85" s="247"/>
      <c r="T85" s="247"/>
    </row>
    <row r="86" spans="2:20" ht="13.9" customHeight="1">
      <c r="B86" s="386" t="s">
        <v>128</v>
      </c>
      <c r="C86" s="261" t="s">
        <v>7</v>
      </c>
      <c r="D86" s="327">
        <f>'5. Assumed constants'!C8*'4. User inputs'!C10*'5. Assumed constants'!S8</f>
        <v>0</v>
      </c>
      <c r="E86" s="328">
        <f>'5. Assumed constants'!F8*'4. User inputs'!C10*'5. Assumed constants'!S28</f>
        <v>0</v>
      </c>
      <c r="G86" s="327">
        <f>('4. User inputs'!J10-('4. User inputs'!J10*'5. Assumed constants'!Q8))*'5. Assumed constants'!F55</f>
        <v>0</v>
      </c>
      <c r="H86" s="329">
        <f>G8*'5. Assumed constants'!I55</f>
        <v>0</v>
      </c>
      <c r="I86" s="329">
        <f>IF('4. User inputs'!$C$38="Yes",H86*'5. Assumed constants'!$C$75,0)</f>
        <v>0</v>
      </c>
      <c r="J86" s="329">
        <f>I86*'5. Assumed constants'!AC8</f>
        <v>0</v>
      </c>
      <c r="K86" s="329">
        <f>J86*'5. Assumed constants'!$C$83</f>
        <v>0</v>
      </c>
      <c r="L86" s="329">
        <f>K86*'5. Assumed constants'!$C$80</f>
        <v>0</v>
      </c>
      <c r="M86" s="329">
        <f>L86*'5. Assumed constants'!$C$78</f>
        <v>0</v>
      </c>
      <c r="N86" s="329">
        <f>L86*'5. Assumed constants'!$C$79</f>
        <v>0</v>
      </c>
      <c r="O86" s="328">
        <f>SUM(M86:N86)</f>
        <v>0</v>
      </c>
    </row>
    <row r="87" spans="2:20">
      <c r="B87" s="387"/>
      <c r="C87" s="265" t="s">
        <v>17</v>
      </c>
      <c r="D87" s="330">
        <f>'5. Assumed constants'!C9*'4. User inputs'!C11*'5. Assumed constants'!S9</f>
        <v>0</v>
      </c>
      <c r="E87" s="331">
        <f>'5. Assumed constants'!F9*'4. User inputs'!C11*'5. Assumed constants'!S29</f>
        <v>0</v>
      </c>
      <c r="G87" s="330">
        <f>('4. User inputs'!J11-('4. User inputs'!J11*'5. Assumed constants'!Q9))*'5. Assumed constants'!F56</f>
        <v>0</v>
      </c>
      <c r="H87" s="332">
        <f>G9*'5. Assumed constants'!I56</f>
        <v>0</v>
      </c>
      <c r="I87" s="332">
        <f>IF('4. User inputs'!$C$38="Yes",H87*'5. Assumed constants'!$C$75,0)</f>
        <v>0</v>
      </c>
      <c r="J87" s="332">
        <f>I87*'5. Assumed constants'!AC9</f>
        <v>0</v>
      </c>
      <c r="K87" s="332">
        <f>J87*'5. Assumed constants'!$C$83</f>
        <v>0</v>
      </c>
      <c r="L87" s="332">
        <f>K87*'5. Assumed constants'!$C$80</f>
        <v>0</v>
      </c>
      <c r="M87" s="332">
        <f>L87*'5. Assumed constants'!$C$78</f>
        <v>0</v>
      </c>
      <c r="N87" s="332">
        <f>L87*'5. Assumed constants'!$C$79</f>
        <v>0</v>
      </c>
      <c r="O87" s="331">
        <f t="shared" ref="O87:O98" si="3">SUM(M87:N87)</f>
        <v>0</v>
      </c>
    </row>
    <row r="88" spans="2:20">
      <c r="B88" s="387"/>
      <c r="C88" s="265" t="s">
        <v>28</v>
      </c>
      <c r="D88" s="330">
        <f>'5. Assumed constants'!C10*'4. User inputs'!C12*'5. Assumed constants'!S10</f>
        <v>0</v>
      </c>
      <c r="E88" s="331">
        <f>'5. Assumed constants'!F10*'4. User inputs'!C12*'5. Assumed constants'!S30</f>
        <v>0</v>
      </c>
      <c r="G88" s="330">
        <f>('4. User inputs'!J12-('4. User inputs'!J12*'5. Assumed constants'!Q10))*'5. Assumed constants'!F57</f>
        <v>0</v>
      </c>
      <c r="H88" s="332">
        <f>G10*'5. Assumed constants'!I57</f>
        <v>0</v>
      </c>
      <c r="I88" s="332">
        <f>IF('4. User inputs'!$C$38="Yes",H88*'5. Assumed constants'!$C$75,0)</f>
        <v>0</v>
      </c>
      <c r="J88" s="332">
        <f>I88*'5. Assumed constants'!AC10</f>
        <v>0</v>
      </c>
      <c r="K88" s="332">
        <f>J88*'5. Assumed constants'!$C$83</f>
        <v>0</v>
      </c>
      <c r="L88" s="332">
        <f>K88*'5. Assumed constants'!$C$80</f>
        <v>0</v>
      </c>
      <c r="M88" s="332">
        <f>L88*'5. Assumed constants'!$C$78</f>
        <v>0</v>
      </c>
      <c r="N88" s="332">
        <f>L88*'5. Assumed constants'!$C$79</f>
        <v>0</v>
      </c>
      <c r="O88" s="331">
        <f t="shared" si="3"/>
        <v>0</v>
      </c>
    </row>
    <row r="89" spans="2:20">
      <c r="B89" s="387"/>
      <c r="C89" s="265" t="s">
        <v>18</v>
      </c>
      <c r="D89" s="330">
        <f>'5. Assumed constants'!C11*'4. User inputs'!C13*'5. Assumed constants'!S11</f>
        <v>0</v>
      </c>
      <c r="E89" s="331">
        <f>'5. Assumed constants'!F11*'4. User inputs'!C13*'5. Assumed constants'!S31</f>
        <v>0</v>
      </c>
      <c r="G89" s="330">
        <f>('4. User inputs'!J13-('4. User inputs'!J13*'5. Assumed constants'!Q11))*'5. Assumed constants'!F58</f>
        <v>0</v>
      </c>
      <c r="H89" s="332">
        <f>G11*'5. Assumed constants'!I58</f>
        <v>0</v>
      </c>
      <c r="I89" s="332">
        <f>IF('4. User inputs'!$C$38="Yes",H89*'5. Assumed constants'!$C$75,0)</f>
        <v>0</v>
      </c>
      <c r="J89" s="332">
        <f>I89*'5. Assumed constants'!AC11</f>
        <v>0</v>
      </c>
      <c r="K89" s="332">
        <f>J89*'5. Assumed constants'!$C$83</f>
        <v>0</v>
      </c>
      <c r="L89" s="332">
        <f>K89*'5. Assumed constants'!$C$80</f>
        <v>0</v>
      </c>
      <c r="M89" s="332">
        <f>L89*'5. Assumed constants'!$C$78</f>
        <v>0</v>
      </c>
      <c r="N89" s="332">
        <f>L89*'5. Assumed constants'!$C$79</f>
        <v>0</v>
      </c>
      <c r="O89" s="331">
        <f t="shared" si="3"/>
        <v>0</v>
      </c>
    </row>
    <row r="90" spans="2:20">
      <c r="B90" s="387"/>
      <c r="C90" s="265" t="s">
        <v>69</v>
      </c>
      <c r="D90" s="330">
        <f>'5. Assumed constants'!C12*'4. User inputs'!C14*'5. Assumed constants'!S12</f>
        <v>0</v>
      </c>
      <c r="E90" s="331">
        <f>'5. Assumed constants'!F12*'4. User inputs'!C14*'5. Assumed constants'!S32</f>
        <v>0</v>
      </c>
      <c r="G90" s="330">
        <f>('4. User inputs'!J14-('4. User inputs'!J14*'5. Assumed constants'!Q12))*'5. Assumed constants'!F59</f>
        <v>0</v>
      </c>
      <c r="H90" s="332">
        <f>G12*'5. Assumed constants'!I59</f>
        <v>0</v>
      </c>
      <c r="I90" s="332">
        <f>IF('4. User inputs'!$C$38="Yes",H90*'5. Assumed constants'!$C$75,0)</f>
        <v>0</v>
      </c>
      <c r="J90" s="332">
        <f>I90*'5. Assumed constants'!AC12</f>
        <v>0</v>
      </c>
      <c r="K90" s="332">
        <f>J90*'5. Assumed constants'!$C$83</f>
        <v>0</v>
      </c>
      <c r="L90" s="332">
        <f>K90*'5. Assumed constants'!$C$80</f>
        <v>0</v>
      </c>
      <c r="M90" s="332">
        <f>L90*'5. Assumed constants'!$C$78</f>
        <v>0</v>
      </c>
      <c r="N90" s="332">
        <f>L90*'5. Assumed constants'!$C$79</f>
        <v>0</v>
      </c>
      <c r="O90" s="331">
        <f t="shared" si="3"/>
        <v>0</v>
      </c>
    </row>
    <row r="91" spans="2:20">
      <c r="B91" s="387"/>
      <c r="C91" s="265" t="s">
        <v>68</v>
      </c>
      <c r="D91" s="330">
        <f>'5. Assumed constants'!C13*'4. User inputs'!C15*'5. Assumed constants'!S13</f>
        <v>0</v>
      </c>
      <c r="E91" s="331">
        <f>'5. Assumed constants'!F13*'4. User inputs'!C15*'5. Assumed constants'!S33</f>
        <v>0</v>
      </c>
      <c r="G91" s="330">
        <f>('4. User inputs'!J15-('4. User inputs'!J15*'5. Assumed constants'!Q13))*'5. Assumed constants'!F60</f>
        <v>0</v>
      </c>
      <c r="H91" s="332">
        <f>G13*'5. Assumed constants'!I60</f>
        <v>0</v>
      </c>
      <c r="I91" s="332">
        <f>IF('4. User inputs'!$C$38="Yes",H91*'5. Assumed constants'!$C$75,0)</f>
        <v>0</v>
      </c>
      <c r="J91" s="332">
        <f>I91*'5. Assumed constants'!AC13</f>
        <v>0</v>
      </c>
      <c r="K91" s="332">
        <f>J91*'5. Assumed constants'!$C$83</f>
        <v>0</v>
      </c>
      <c r="L91" s="332">
        <f>K91*'5. Assumed constants'!$C$80</f>
        <v>0</v>
      </c>
      <c r="M91" s="332">
        <f>L91*'5. Assumed constants'!$C$78</f>
        <v>0</v>
      </c>
      <c r="N91" s="332">
        <f>L91*'5. Assumed constants'!$C$79</f>
        <v>0</v>
      </c>
      <c r="O91" s="331">
        <f t="shared" si="3"/>
        <v>0</v>
      </c>
    </row>
    <row r="92" spans="2:20">
      <c r="B92" s="387"/>
      <c r="C92" s="268" t="s">
        <v>65</v>
      </c>
      <c r="D92" s="330">
        <f>'5. Assumed constants'!C14*'4. User inputs'!C16*'5. Assumed constants'!S14</f>
        <v>0</v>
      </c>
      <c r="E92" s="331">
        <f>'5. Assumed constants'!F14*'4. User inputs'!C16*'5. Assumed constants'!S34</f>
        <v>0</v>
      </c>
      <c r="G92" s="330">
        <f>('4. User inputs'!J16-('4. User inputs'!J16*'5. Assumed constants'!Q14))*'5. Assumed constants'!F61</f>
        <v>0</v>
      </c>
      <c r="H92" s="332">
        <f>G14*'5. Assumed constants'!I61</f>
        <v>0</v>
      </c>
      <c r="I92" s="332">
        <f>IF('4. User inputs'!$C$38="Yes",H92*'5. Assumed constants'!$C$75,0)</f>
        <v>0</v>
      </c>
      <c r="J92" s="332">
        <f>I92*'5. Assumed constants'!AC14</f>
        <v>0</v>
      </c>
      <c r="K92" s="332">
        <f>J92*'5. Assumed constants'!$C$83</f>
        <v>0</v>
      </c>
      <c r="L92" s="332">
        <f>K92*'5. Assumed constants'!$C$80</f>
        <v>0</v>
      </c>
      <c r="M92" s="332">
        <f>L92*'5. Assumed constants'!$C$78</f>
        <v>0</v>
      </c>
      <c r="N92" s="332">
        <f>L92*'5. Assumed constants'!$C$79</f>
        <v>0</v>
      </c>
      <c r="O92" s="331">
        <f t="shared" si="3"/>
        <v>0</v>
      </c>
      <c r="Q92" s="247"/>
    </row>
    <row r="93" spans="2:20">
      <c r="B93" s="387"/>
      <c r="C93" s="265" t="s">
        <v>6</v>
      </c>
      <c r="D93" s="330">
        <f>'5. Assumed constants'!C15*'4. User inputs'!C17*'5. Assumed constants'!S15</f>
        <v>0</v>
      </c>
      <c r="E93" s="331">
        <f>'5. Assumed constants'!F15*'4. User inputs'!C17*'5. Assumed constants'!S35</f>
        <v>0</v>
      </c>
      <c r="G93" s="330">
        <f>('4. User inputs'!J17-('4. User inputs'!J17*'5. Assumed constants'!Q15))*'5. Assumed constants'!F62</f>
        <v>0</v>
      </c>
      <c r="H93" s="332">
        <f>G15*'5. Assumed constants'!I62</f>
        <v>0</v>
      </c>
      <c r="I93" s="332">
        <f>IF('4. User inputs'!$C$38="Yes",H93*'5. Assumed constants'!$C$75,0)</f>
        <v>0</v>
      </c>
      <c r="J93" s="332">
        <f>I93*'5. Assumed constants'!AC15</f>
        <v>0</v>
      </c>
      <c r="K93" s="332">
        <f>J93*'5. Assumed constants'!$C$83</f>
        <v>0</v>
      </c>
      <c r="L93" s="332">
        <f>K93*'5. Assumed constants'!$C$80</f>
        <v>0</v>
      </c>
      <c r="M93" s="332">
        <f>L93*'5. Assumed constants'!$C$78</f>
        <v>0</v>
      </c>
      <c r="N93" s="332">
        <f>L93*'5. Assumed constants'!$C$79</f>
        <v>0</v>
      </c>
      <c r="O93" s="331">
        <f t="shared" si="3"/>
        <v>0</v>
      </c>
      <c r="Q93" s="247"/>
    </row>
    <row r="94" spans="2:20">
      <c r="B94" s="387"/>
      <c r="C94" s="265" t="s">
        <v>25</v>
      </c>
      <c r="D94" s="330">
        <f>'5. Assumed constants'!C16*'4. User inputs'!C18*'5. Assumed constants'!S16</f>
        <v>0</v>
      </c>
      <c r="E94" s="331">
        <f>'5. Assumed constants'!F16*'4. User inputs'!C18*'5. Assumed constants'!S36</f>
        <v>0</v>
      </c>
      <c r="G94" s="330">
        <f>('4. User inputs'!J18-('4. User inputs'!J18*'5. Assumed constants'!Q16))*'5. Assumed constants'!F63</f>
        <v>0</v>
      </c>
      <c r="H94" s="332">
        <f>G16*'5. Assumed constants'!I63</f>
        <v>0</v>
      </c>
      <c r="I94" s="332">
        <f>IF('4. User inputs'!$C$38="Yes",H94*'5. Assumed constants'!$C$75,0)</f>
        <v>0</v>
      </c>
      <c r="J94" s="332">
        <f>I94*'5. Assumed constants'!AC16</f>
        <v>0</v>
      </c>
      <c r="K94" s="332">
        <f>J94*'5. Assumed constants'!$C$83</f>
        <v>0</v>
      </c>
      <c r="L94" s="332">
        <f>K94*'5. Assumed constants'!$C$80</f>
        <v>0</v>
      </c>
      <c r="M94" s="332">
        <f>L94*'5. Assumed constants'!$C$78</f>
        <v>0</v>
      </c>
      <c r="N94" s="332">
        <f>L94*'5. Assumed constants'!$C$79</f>
        <v>0</v>
      </c>
      <c r="O94" s="331">
        <f t="shared" si="3"/>
        <v>0</v>
      </c>
      <c r="Q94" s="247"/>
    </row>
    <row r="95" spans="2:20">
      <c r="B95" s="387"/>
      <c r="C95" s="265" t="s">
        <v>78</v>
      </c>
      <c r="D95" s="330">
        <f>'5. Assumed constants'!C17*'4. User inputs'!C19*'5. Assumed constants'!S17</f>
        <v>0</v>
      </c>
      <c r="E95" s="331">
        <f>'5. Assumed constants'!F17*'4. User inputs'!C19*'5. Assumed constants'!S37</f>
        <v>0</v>
      </c>
      <c r="G95" s="330">
        <f>('4. User inputs'!J19-('4. User inputs'!J19*'5. Assumed constants'!Q17))*'5. Assumed constants'!F64</f>
        <v>0</v>
      </c>
      <c r="H95" s="332">
        <f>G17*'5. Assumed constants'!I64</f>
        <v>0</v>
      </c>
      <c r="I95" s="332">
        <f>IF('4. User inputs'!$C$38="Yes",H95*'5. Assumed constants'!$C$75,0)</f>
        <v>0</v>
      </c>
      <c r="J95" s="332">
        <f>I95*'5. Assumed constants'!AC17</f>
        <v>0</v>
      </c>
      <c r="K95" s="332">
        <f>J95*'5. Assumed constants'!$C$83</f>
        <v>0</v>
      </c>
      <c r="L95" s="332">
        <f>K95*'5. Assumed constants'!$C$80</f>
        <v>0</v>
      </c>
      <c r="M95" s="332">
        <f>L95*'5. Assumed constants'!$C$78</f>
        <v>0</v>
      </c>
      <c r="N95" s="332">
        <f>L95*'5. Assumed constants'!$C$79</f>
        <v>0</v>
      </c>
      <c r="O95" s="331">
        <f t="shared" si="3"/>
        <v>0</v>
      </c>
      <c r="Q95" s="247"/>
    </row>
    <row r="96" spans="2:20">
      <c r="B96" s="387"/>
      <c r="C96" s="268" t="s">
        <v>56</v>
      </c>
      <c r="D96" s="330">
        <f>'5. Assumed constants'!C18*'4. User inputs'!C20*'5. Assumed constants'!S18</f>
        <v>0</v>
      </c>
      <c r="E96" s="331">
        <f>'5. Assumed constants'!F18*'4. User inputs'!C20*'5. Assumed constants'!S38</f>
        <v>0</v>
      </c>
      <c r="G96" s="330">
        <f>('4. User inputs'!J20-('4. User inputs'!J20*'5. Assumed constants'!Q18))*'5. Assumed constants'!F65</f>
        <v>0</v>
      </c>
      <c r="H96" s="332">
        <f>G18*'5. Assumed constants'!I65</f>
        <v>0</v>
      </c>
      <c r="I96" s="332">
        <f>IF('4. User inputs'!$C$38="Yes",H96*'5. Assumed constants'!$C$75,0)</f>
        <v>0</v>
      </c>
      <c r="J96" s="332">
        <f>I96*'5. Assumed constants'!AC18</f>
        <v>0</v>
      </c>
      <c r="K96" s="332">
        <f>J96*'5. Assumed constants'!$C$83</f>
        <v>0</v>
      </c>
      <c r="L96" s="332">
        <f>K96*'5. Assumed constants'!$C$80</f>
        <v>0</v>
      </c>
      <c r="M96" s="332">
        <f>L96*'5. Assumed constants'!$C$78</f>
        <v>0</v>
      </c>
      <c r="N96" s="332">
        <f>L96*'5. Assumed constants'!$C$79</f>
        <v>0</v>
      </c>
      <c r="O96" s="331">
        <f t="shared" si="3"/>
        <v>0</v>
      </c>
      <c r="Q96" s="247"/>
    </row>
    <row r="97" spans="2:15">
      <c r="B97" s="387"/>
      <c r="C97" s="268" t="s">
        <v>176</v>
      </c>
      <c r="D97" s="330">
        <f>'5. Assumed constants'!C19*'4. User inputs'!C21*'5. Assumed constants'!S19</f>
        <v>0</v>
      </c>
      <c r="E97" s="331">
        <f>'5. Assumed constants'!F19*'4. User inputs'!C21*'5. Assumed constants'!S39</f>
        <v>0</v>
      </c>
      <c r="G97" s="330">
        <f>('4. User inputs'!J21-('4. User inputs'!J21*'5. Assumed constants'!Q19))*'5. Assumed constants'!F66</f>
        <v>0</v>
      </c>
      <c r="H97" s="332">
        <f>G19*'5. Assumed constants'!I66</f>
        <v>0</v>
      </c>
      <c r="I97" s="332">
        <f>IF('4. User inputs'!$C$38="Yes",H97*'5. Assumed constants'!$C$75,0)</f>
        <v>0</v>
      </c>
      <c r="J97" s="332">
        <f>I97*'5. Assumed constants'!AC19</f>
        <v>0</v>
      </c>
      <c r="K97" s="332">
        <f>J97*'5. Assumed constants'!$C$83</f>
        <v>0</v>
      </c>
      <c r="L97" s="332">
        <f>K97*'5. Assumed constants'!$C$80</f>
        <v>0</v>
      </c>
      <c r="M97" s="332">
        <f>L97*'5. Assumed constants'!$C$78</f>
        <v>0</v>
      </c>
      <c r="N97" s="332">
        <f>L97*'5. Assumed constants'!$C$79</f>
        <v>0</v>
      </c>
      <c r="O97" s="331">
        <f t="shared" si="3"/>
        <v>0</v>
      </c>
    </row>
    <row r="98" spans="2:15" ht="15" thickBot="1">
      <c r="B98" s="388"/>
      <c r="C98" s="270" t="s">
        <v>187</v>
      </c>
      <c r="D98" s="333">
        <f>'5. Assumed constants'!C20*'4. User inputs'!C22*'5. Assumed constants'!S20</f>
        <v>0</v>
      </c>
      <c r="E98" s="334">
        <f>'5. Assumed constants'!F20*'4. User inputs'!C22*'5. Assumed constants'!S40</f>
        <v>0</v>
      </c>
      <c r="G98" s="333">
        <f>('4. User inputs'!J22-('4. User inputs'!J22*'5. Assumed constants'!Q20))*'5. Assumed constants'!F67</f>
        <v>0</v>
      </c>
      <c r="H98" s="335">
        <f>G20*'5. Assumed constants'!I67</f>
        <v>0</v>
      </c>
      <c r="I98" s="335">
        <f>IF('4. User inputs'!$C$38="Yes",H98*'5. Assumed constants'!$C$75,0)</f>
        <v>0</v>
      </c>
      <c r="J98" s="335">
        <f>I98*'5. Assumed constants'!AC20</f>
        <v>0</v>
      </c>
      <c r="K98" s="335">
        <f>J98*'5. Assumed constants'!$C$83</f>
        <v>0</v>
      </c>
      <c r="L98" s="335">
        <f>K98*'5. Assumed constants'!$C$80</f>
        <v>0</v>
      </c>
      <c r="M98" s="335">
        <f>L98*'5. Assumed constants'!$C$78</f>
        <v>0</v>
      </c>
      <c r="N98" s="335">
        <f>L98*'5. Assumed constants'!$C$79</f>
        <v>0</v>
      </c>
      <c r="O98" s="334">
        <f t="shared" si="3"/>
        <v>0</v>
      </c>
    </row>
    <row r="99" spans="2:15" ht="13.9" customHeight="1" thickBot="1">
      <c r="B99" s="336"/>
      <c r="C99" s="266"/>
      <c r="D99" s="254"/>
      <c r="E99" s="337"/>
      <c r="G99" s="338"/>
      <c r="H99" s="339"/>
      <c r="I99" s="339"/>
      <c r="J99" s="339"/>
      <c r="K99" s="339"/>
      <c r="L99" s="339"/>
      <c r="M99" s="339"/>
      <c r="N99" s="339"/>
      <c r="O99" s="340"/>
    </row>
    <row r="100" spans="2:15" ht="32.450000000000003" customHeight="1" thickBot="1">
      <c r="B100" s="336"/>
      <c r="C100" s="266"/>
      <c r="D100" s="341" t="s">
        <v>198</v>
      </c>
      <c r="E100" s="337"/>
      <c r="G100" s="338"/>
      <c r="H100" s="339"/>
      <c r="I100" s="339"/>
      <c r="J100" s="339"/>
      <c r="K100" s="339"/>
      <c r="L100" s="339"/>
      <c r="M100" s="339"/>
      <c r="N100" s="339"/>
      <c r="O100" s="340"/>
    </row>
    <row r="101" spans="2:15" ht="13.9" customHeight="1">
      <c r="B101" s="386" t="s">
        <v>103</v>
      </c>
      <c r="C101" s="343" t="s">
        <v>40</v>
      </c>
      <c r="D101" s="344">
        <f>'4. User inputs'!C26*'5. Assumed constants'!C23*'5. Assumed constants'!S22</f>
        <v>0</v>
      </c>
      <c r="E101" s="339"/>
      <c r="G101" s="345"/>
      <c r="H101" s="346"/>
      <c r="I101" s="346"/>
      <c r="J101" s="346"/>
      <c r="K101" s="346"/>
      <c r="L101" s="346"/>
      <c r="M101" s="346"/>
      <c r="N101" s="346"/>
      <c r="O101" s="347"/>
    </row>
    <row r="102" spans="2:15">
      <c r="B102" s="387"/>
      <c r="C102" s="348" t="s">
        <v>39</v>
      </c>
      <c r="D102" s="349">
        <f>'4. User inputs'!C25*'5. Assumed constants'!C24*'5. Assumed constants'!S23</f>
        <v>0</v>
      </c>
      <c r="E102" s="350"/>
      <c r="G102" s="351"/>
      <c r="H102" s="352"/>
      <c r="I102" s="352"/>
      <c r="J102" s="352"/>
      <c r="K102" s="352"/>
      <c r="L102" s="352"/>
      <c r="M102" s="352"/>
      <c r="N102" s="352"/>
      <c r="O102" s="353"/>
    </row>
    <row r="103" spans="2:15" ht="13.9" customHeight="1">
      <c r="B103" s="387"/>
      <c r="C103" s="348" t="s">
        <v>9</v>
      </c>
      <c r="D103" s="354"/>
      <c r="E103" s="350"/>
      <c r="G103" s="330">
        <f>'4. User inputs'!J25*'5. Assumed constants'!F70</f>
        <v>0</v>
      </c>
      <c r="H103" s="332">
        <f>G25*'5. Assumed constants'!I70</f>
        <v>0</v>
      </c>
      <c r="I103" s="332">
        <f>IF('4. User inputs'!$C$38="Yes",H103*'5. Assumed constants'!$C$75,0)</f>
        <v>0</v>
      </c>
      <c r="J103" s="332">
        <f>I25*'5. Assumed constants'!AC21</f>
        <v>0</v>
      </c>
      <c r="K103" s="332">
        <f>J103*'5. Assumed constants'!$C$83</f>
        <v>0</v>
      </c>
      <c r="L103" s="332">
        <f>K103*'5. Assumed constants'!$C$80</f>
        <v>0</v>
      </c>
      <c r="M103" s="332">
        <f>L103*'5. Assumed constants'!$C$78</f>
        <v>0</v>
      </c>
      <c r="N103" s="332">
        <f>M103*'5. Assumed constants'!$C$79</f>
        <v>0</v>
      </c>
      <c r="O103" s="331">
        <f>SUM(M103:N103)</f>
        <v>0</v>
      </c>
    </row>
    <row r="104" spans="2:15" ht="15" thickBot="1">
      <c r="B104" s="388"/>
      <c r="C104" s="355" t="s">
        <v>10</v>
      </c>
      <c r="D104" s="356"/>
      <c r="E104" s="350"/>
      <c r="G104" s="330">
        <f>'4. User inputs'!J26*'5. Assumed constants'!F71</f>
        <v>0</v>
      </c>
      <c r="H104" s="332">
        <f>G26*'5. Assumed constants'!I71</f>
        <v>0</v>
      </c>
      <c r="I104" s="332">
        <f>IF('4. User inputs'!$C$38="Yes",H104*'5. Assumed constants'!$C$75,0)</f>
        <v>0</v>
      </c>
      <c r="J104" s="332">
        <f>I26*'5. Assumed constants'!AC22</f>
        <v>0</v>
      </c>
      <c r="K104" s="332">
        <f>J104*'5. Assumed constants'!$C$83</f>
        <v>0</v>
      </c>
      <c r="L104" s="332">
        <f>K104*'5. Assumed constants'!$C$80</f>
        <v>0</v>
      </c>
      <c r="M104" s="332">
        <f>L104*'5. Assumed constants'!$C$78</f>
        <v>0</v>
      </c>
      <c r="N104" s="332">
        <f>M104*'5. Assumed constants'!$C$79</f>
        <v>0</v>
      </c>
      <c r="O104" s="331">
        <f>SUM(M104:N104)</f>
        <v>0</v>
      </c>
    </row>
    <row r="105" spans="2:15" ht="13.9" customHeight="1">
      <c r="B105" s="386" t="s">
        <v>22</v>
      </c>
      <c r="C105" s="357" t="s">
        <v>115</v>
      </c>
      <c r="D105" s="349">
        <f>'4. User inputs'!C32*'5. Assumed constants'!C25*'5. Assumed constants'!S24</f>
        <v>0</v>
      </c>
      <c r="E105" s="350"/>
      <c r="G105" s="345"/>
      <c r="H105" s="346"/>
      <c r="I105" s="346"/>
      <c r="J105" s="346"/>
      <c r="K105" s="346"/>
      <c r="L105" s="346"/>
      <c r="M105" s="346"/>
      <c r="N105" s="346"/>
      <c r="O105" s="347"/>
    </row>
    <row r="106" spans="2:15">
      <c r="B106" s="387"/>
      <c r="C106" s="357" t="s">
        <v>116</v>
      </c>
      <c r="D106" s="349">
        <f>'4. User inputs'!C33*'5. Assumed constants'!C26*'5. Assumed constants'!S25</f>
        <v>0</v>
      </c>
      <c r="E106" s="350"/>
      <c r="G106" s="351"/>
      <c r="H106" s="352"/>
      <c r="I106" s="352"/>
      <c r="J106" s="352"/>
      <c r="K106" s="352"/>
      <c r="L106" s="352"/>
      <c r="M106" s="352"/>
      <c r="N106" s="352"/>
      <c r="O106" s="353"/>
    </row>
    <row r="107" spans="2:15">
      <c r="B107" s="387"/>
      <c r="C107" s="357" t="s">
        <v>117</v>
      </c>
      <c r="D107" s="349">
        <f>'4. User inputs'!C34*'5. Assumed constants'!C27*'5. Assumed constants'!S26</f>
        <v>0</v>
      </c>
      <c r="E107" s="350"/>
      <c r="G107" s="351"/>
      <c r="H107" s="352"/>
      <c r="I107" s="352"/>
      <c r="J107" s="352"/>
      <c r="K107" s="352"/>
      <c r="L107" s="352"/>
      <c r="M107" s="352"/>
      <c r="N107" s="352"/>
      <c r="O107" s="353"/>
    </row>
    <row r="108" spans="2:15">
      <c r="B108" s="387"/>
      <c r="C108" s="357" t="s">
        <v>57</v>
      </c>
      <c r="D108" s="349">
        <f>'4. User inputs'!C29*'5. Assumed constants'!C32*'5. Assumed constants'!S42</f>
        <v>0</v>
      </c>
      <c r="E108" s="350"/>
      <c r="G108" s="351"/>
      <c r="H108" s="352"/>
      <c r="I108" s="352"/>
      <c r="J108" s="352"/>
      <c r="K108" s="352"/>
      <c r="L108" s="352"/>
      <c r="M108" s="352"/>
      <c r="N108" s="352"/>
      <c r="O108" s="353"/>
    </row>
    <row r="109" spans="2:15">
      <c r="B109" s="387"/>
      <c r="C109" s="357" t="s">
        <v>60</v>
      </c>
      <c r="D109" s="349">
        <f>'4. User inputs'!C30*'5. Assumed constants'!C34*'5. Assumed constants'!S44</f>
        <v>0</v>
      </c>
      <c r="E109" s="350"/>
      <c r="G109" s="351"/>
      <c r="H109" s="352"/>
      <c r="I109" s="352"/>
      <c r="J109" s="352"/>
      <c r="K109" s="352"/>
      <c r="L109" s="352"/>
      <c r="M109" s="352"/>
      <c r="N109" s="352"/>
      <c r="O109" s="353"/>
    </row>
    <row r="110" spans="2:15">
      <c r="B110" s="387"/>
      <c r="C110" s="357" t="s">
        <v>58</v>
      </c>
      <c r="D110" s="349">
        <f>'4. User inputs'!C31*'5. Assumed constants'!C33*'5. Assumed constants'!S43</f>
        <v>0</v>
      </c>
      <c r="E110" s="350"/>
      <c r="G110" s="351"/>
      <c r="H110" s="352"/>
      <c r="I110" s="352"/>
      <c r="J110" s="352"/>
      <c r="K110" s="352"/>
      <c r="L110" s="352"/>
      <c r="M110" s="352"/>
      <c r="N110" s="352"/>
      <c r="O110" s="353"/>
    </row>
    <row r="111" spans="2:15">
      <c r="B111" s="387"/>
      <c r="C111" s="348" t="s">
        <v>100</v>
      </c>
      <c r="D111" s="349">
        <f>'4. User inputs'!J32</f>
        <v>0</v>
      </c>
      <c r="E111" s="350"/>
      <c r="G111" s="351"/>
      <c r="H111" s="352"/>
      <c r="I111" s="352"/>
      <c r="J111" s="352"/>
      <c r="K111" s="352"/>
      <c r="L111" s="352"/>
      <c r="M111" s="352"/>
      <c r="N111" s="352"/>
      <c r="O111" s="353"/>
    </row>
    <row r="112" spans="2:15">
      <c r="B112" s="387"/>
      <c r="C112" s="348" t="s">
        <v>30</v>
      </c>
      <c r="D112" s="349">
        <f>'4. User inputs'!J33</f>
        <v>0</v>
      </c>
      <c r="E112" s="339"/>
      <c r="G112" s="351"/>
      <c r="H112" s="352"/>
      <c r="I112" s="352"/>
      <c r="J112" s="352"/>
      <c r="K112" s="352"/>
      <c r="L112" s="352"/>
      <c r="M112" s="352"/>
      <c r="N112" s="352"/>
      <c r="O112" s="353"/>
    </row>
    <row r="113" spans="2:20">
      <c r="B113" s="387"/>
      <c r="C113" s="358" t="s">
        <v>3</v>
      </c>
      <c r="D113" s="349">
        <f>SUM(D86:E112,D114:E115)*'5. Assumed constants'!$C$39</f>
        <v>0</v>
      </c>
      <c r="E113" s="359"/>
      <c r="G113" s="351"/>
      <c r="H113" s="352"/>
      <c r="I113" s="352"/>
      <c r="J113" s="352"/>
      <c r="K113" s="352"/>
      <c r="L113" s="352"/>
      <c r="M113" s="352"/>
      <c r="N113" s="352"/>
      <c r="O113" s="353"/>
    </row>
    <row r="114" spans="2:20">
      <c r="B114" s="387"/>
      <c r="C114" s="358" t="s">
        <v>175</v>
      </c>
      <c r="D114" s="349">
        <f>'4. User inputs'!C35*'5. Assumed constants'!C35*'5. Assumed constants'!S45</f>
        <v>0</v>
      </c>
      <c r="E114" s="359"/>
      <c r="G114" s="351"/>
      <c r="H114" s="352"/>
      <c r="I114" s="352"/>
      <c r="J114" s="352"/>
      <c r="K114" s="352"/>
      <c r="L114" s="352"/>
      <c r="M114" s="352"/>
      <c r="N114" s="352"/>
      <c r="O114" s="353"/>
    </row>
    <row r="115" spans="2:20" ht="15" thickBot="1">
      <c r="B115" s="388"/>
      <c r="C115" s="360" t="s">
        <v>55</v>
      </c>
      <c r="D115" s="361">
        <f>SUM('4. User inputs'!J34:J42)</f>
        <v>0</v>
      </c>
      <c r="E115" s="359"/>
      <c r="G115" s="362"/>
      <c r="H115" s="363"/>
      <c r="I115" s="363"/>
      <c r="J115" s="363"/>
      <c r="K115" s="363"/>
      <c r="L115" s="363"/>
      <c r="M115" s="363"/>
      <c r="N115" s="363"/>
      <c r="O115" s="364"/>
    </row>
    <row r="116" spans="2:20">
      <c r="B116" s="319"/>
      <c r="C116" s="304"/>
      <c r="D116" s="293"/>
      <c r="E116" s="359"/>
      <c r="F116" s="365"/>
      <c r="G116" s="365"/>
      <c r="H116" s="365"/>
      <c r="I116" s="365"/>
      <c r="J116" s="366"/>
      <c r="K116" s="395" t="s">
        <v>122</v>
      </c>
      <c r="L116" s="396"/>
      <c r="M116" s="396"/>
      <c r="N116" s="397"/>
      <c r="O116" s="349">
        <f>SUM(O86:O104)</f>
        <v>0</v>
      </c>
    </row>
    <row r="117" spans="2:20">
      <c r="D117" s="262"/>
      <c r="E117" s="262"/>
      <c r="F117" s="250"/>
      <c r="G117" s="245"/>
      <c r="H117" s="245"/>
      <c r="I117" s="245"/>
      <c r="J117" s="245"/>
      <c r="K117" s="392" t="s">
        <v>123</v>
      </c>
      <c r="L117" s="393"/>
      <c r="M117" s="393"/>
      <c r="N117" s="394"/>
      <c r="O117" s="349">
        <f>O116/'5. Assumed constants'!$C$84</f>
        <v>0</v>
      </c>
    </row>
    <row r="118" spans="2:20" ht="15" thickBot="1">
      <c r="K118" s="389" t="s">
        <v>124</v>
      </c>
      <c r="L118" s="390"/>
      <c r="M118" s="390"/>
      <c r="N118" s="391"/>
      <c r="O118" s="361">
        <f>O117/1000</f>
        <v>0</v>
      </c>
    </row>
    <row r="119" spans="2:20">
      <c r="K119" s="367"/>
      <c r="L119" s="367"/>
      <c r="M119" s="367"/>
      <c r="N119" s="367"/>
      <c r="O119" s="368"/>
    </row>
    <row r="120" spans="2:20">
      <c r="K120" s="367"/>
      <c r="L120" s="367"/>
      <c r="M120" s="367"/>
      <c r="N120" s="367"/>
      <c r="O120" s="368"/>
    </row>
    <row r="121" spans="2:20">
      <c r="K121" s="367"/>
      <c r="L121" s="367"/>
      <c r="M121" s="367"/>
      <c r="N121" s="367"/>
      <c r="O121" s="368"/>
    </row>
    <row r="122" spans="2:20">
      <c r="K122" s="367"/>
      <c r="L122" s="367"/>
      <c r="M122" s="367"/>
      <c r="N122" s="367"/>
      <c r="O122" s="368"/>
    </row>
    <row r="123" spans="2:20">
      <c r="K123" s="367"/>
      <c r="L123" s="367"/>
      <c r="M123" s="367"/>
      <c r="N123" s="367"/>
      <c r="O123" s="368"/>
    </row>
    <row r="124" spans="2:20" ht="18">
      <c r="B124" s="398" t="s">
        <v>205</v>
      </c>
      <c r="C124" s="398"/>
      <c r="D124" s="398"/>
      <c r="E124" s="398"/>
      <c r="F124" s="369"/>
      <c r="G124" s="314" t="s">
        <v>191</v>
      </c>
      <c r="H124" s="316"/>
      <c r="I124" s="316"/>
      <c r="J124" s="373"/>
      <c r="K124" s="373"/>
      <c r="L124" s="373"/>
      <c r="M124" s="373"/>
      <c r="N124" s="373"/>
      <c r="O124" s="373"/>
      <c r="P124" s="370"/>
      <c r="Q124" s="370"/>
      <c r="R124" s="370"/>
      <c r="S124" s="370"/>
      <c r="T124" s="370"/>
    </row>
    <row r="125" spans="2:20" ht="15" thickBot="1">
      <c r="B125" s="317"/>
      <c r="C125" s="317"/>
      <c r="D125" s="317"/>
      <c r="E125" s="317"/>
    </row>
    <row r="126" spans="2:20" ht="150" customHeight="1" thickBot="1">
      <c r="B126" s="320"/>
      <c r="C126" s="320"/>
      <c r="D126" s="321" t="s">
        <v>197</v>
      </c>
      <c r="E126" s="322" t="s">
        <v>201</v>
      </c>
      <c r="F126" s="320"/>
      <c r="G126" s="323" t="s">
        <v>168</v>
      </c>
      <c r="H126" s="324" t="s">
        <v>196</v>
      </c>
      <c r="I126" s="325" t="s">
        <v>169</v>
      </c>
      <c r="J126" s="324" t="s">
        <v>170</v>
      </c>
      <c r="K126" s="324" t="s">
        <v>171</v>
      </c>
      <c r="L126" s="324" t="s">
        <v>172</v>
      </c>
      <c r="M126" s="324" t="s">
        <v>120</v>
      </c>
      <c r="N126" s="324" t="s">
        <v>121</v>
      </c>
      <c r="O126" s="326" t="s">
        <v>122</v>
      </c>
    </row>
    <row r="127" spans="2:20" ht="34.9" customHeight="1">
      <c r="B127" s="386" t="s">
        <v>128</v>
      </c>
      <c r="C127" s="261" t="s">
        <v>7</v>
      </c>
      <c r="D127" s="327">
        <f>'5. Assumed constants'!C8*'4. User inputs'!C10*'5. Assumed constants'!T8</f>
        <v>0</v>
      </c>
      <c r="E127" s="328">
        <f>'5. Assumed constants'!F8*'4. User inputs'!C10*'5. Assumed constants'!T28</f>
        <v>0</v>
      </c>
      <c r="G127" s="327">
        <f>('4. User inputs'!J10-('4. User inputs'!J10*'5. Assumed constants'!Q8))*'5. Assumed constants'!F55</f>
        <v>0</v>
      </c>
      <c r="H127" s="329">
        <f>G8*'5. Assumed constants'!I55</f>
        <v>0</v>
      </c>
      <c r="I127" s="329">
        <f>IF('4. User inputs'!$C$38="Yes",H127*'5. Assumed constants'!$C$75,0)</f>
        <v>0</v>
      </c>
      <c r="J127" s="329">
        <f>I127*'5. Assumed constants'!AD8</f>
        <v>0</v>
      </c>
      <c r="K127" s="329">
        <f>J127*'5. Assumed constants'!$C$83</f>
        <v>0</v>
      </c>
      <c r="L127" s="329">
        <f>K127*'5. Assumed constants'!$C$80</f>
        <v>0</v>
      </c>
      <c r="M127" s="329">
        <f>L127*'5. Assumed constants'!$C$78</f>
        <v>0</v>
      </c>
      <c r="N127" s="329">
        <f>L127*'5. Assumed constants'!$C$79</f>
        <v>0</v>
      </c>
      <c r="O127" s="328">
        <f>SUM(M127:N127)</f>
        <v>0</v>
      </c>
    </row>
    <row r="128" spans="2:20">
      <c r="B128" s="387"/>
      <c r="C128" s="265" t="s">
        <v>17</v>
      </c>
      <c r="D128" s="330">
        <f>'5. Assumed constants'!C9*'4. User inputs'!C11*'5. Assumed constants'!T9</f>
        <v>0</v>
      </c>
      <c r="E128" s="331">
        <f>'5. Assumed constants'!F9*'4. User inputs'!C11*'5. Assumed constants'!T29</f>
        <v>0</v>
      </c>
      <c r="G128" s="330">
        <f>('4. User inputs'!J11-('4. User inputs'!J11*'5. Assumed constants'!Q9))*'5. Assumed constants'!F56</f>
        <v>0</v>
      </c>
      <c r="H128" s="332">
        <f>G9*'5. Assumed constants'!I56</f>
        <v>0</v>
      </c>
      <c r="I128" s="332">
        <f>IF('4. User inputs'!$C$38="Yes",H128*'5. Assumed constants'!$C$75,0)</f>
        <v>0</v>
      </c>
      <c r="J128" s="332">
        <f>I128*'5. Assumed constants'!AD9</f>
        <v>0</v>
      </c>
      <c r="K128" s="332">
        <f>J128*'5. Assumed constants'!$C$83</f>
        <v>0</v>
      </c>
      <c r="L128" s="332">
        <f>K128*'5. Assumed constants'!$C$80</f>
        <v>0</v>
      </c>
      <c r="M128" s="332">
        <f>L128*'5. Assumed constants'!$C$78</f>
        <v>0</v>
      </c>
      <c r="N128" s="332">
        <f>L128*'5. Assumed constants'!$C$79</f>
        <v>0</v>
      </c>
      <c r="O128" s="331">
        <f t="shared" ref="O128:O139" si="4">SUM(M128:N128)</f>
        <v>0</v>
      </c>
    </row>
    <row r="129" spans="2:15">
      <c r="B129" s="387"/>
      <c r="C129" s="265" t="s">
        <v>28</v>
      </c>
      <c r="D129" s="330">
        <f>'5. Assumed constants'!C10*'4. User inputs'!C12*'5. Assumed constants'!T10</f>
        <v>0</v>
      </c>
      <c r="E129" s="331">
        <f>'5. Assumed constants'!F10*'4. User inputs'!C12*'5. Assumed constants'!T30</f>
        <v>0</v>
      </c>
      <c r="G129" s="330">
        <f>('4. User inputs'!J12-('4. User inputs'!J12*'5. Assumed constants'!Q10))*'5. Assumed constants'!F57</f>
        <v>0</v>
      </c>
      <c r="H129" s="332">
        <f>G10*'5. Assumed constants'!I57</f>
        <v>0</v>
      </c>
      <c r="I129" s="332">
        <f>IF('4. User inputs'!$C$38="Yes",H129*'5. Assumed constants'!$C$75,0)</f>
        <v>0</v>
      </c>
      <c r="J129" s="332">
        <f>I129*'5. Assumed constants'!AD10</f>
        <v>0</v>
      </c>
      <c r="K129" s="332">
        <f>J129*'5. Assumed constants'!$C$83</f>
        <v>0</v>
      </c>
      <c r="L129" s="332">
        <f>K129*'5. Assumed constants'!$C$80</f>
        <v>0</v>
      </c>
      <c r="M129" s="332">
        <f>L129*'5. Assumed constants'!$C$78</f>
        <v>0</v>
      </c>
      <c r="N129" s="332">
        <f>L129*'5. Assumed constants'!$C$79</f>
        <v>0</v>
      </c>
      <c r="O129" s="331">
        <f t="shared" si="4"/>
        <v>0</v>
      </c>
    </row>
    <row r="130" spans="2:15">
      <c r="B130" s="387"/>
      <c r="C130" s="265" t="s">
        <v>18</v>
      </c>
      <c r="D130" s="330">
        <f>'5. Assumed constants'!C11*'4. User inputs'!C13*'5. Assumed constants'!T11</f>
        <v>0</v>
      </c>
      <c r="E130" s="331">
        <f>'5. Assumed constants'!F11*'4. User inputs'!C13*'5. Assumed constants'!T31</f>
        <v>0</v>
      </c>
      <c r="G130" s="330">
        <f>('4. User inputs'!J13-('4. User inputs'!J13*'5. Assumed constants'!Q11))*'5. Assumed constants'!F58</f>
        <v>0</v>
      </c>
      <c r="H130" s="332">
        <f>G11*'5. Assumed constants'!I58</f>
        <v>0</v>
      </c>
      <c r="I130" s="332">
        <f>IF('4. User inputs'!$C$38="Yes",H130*'5. Assumed constants'!$C$75,0)</f>
        <v>0</v>
      </c>
      <c r="J130" s="332">
        <f>I130*'5. Assumed constants'!AD11</f>
        <v>0</v>
      </c>
      <c r="K130" s="332">
        <f>J130*'5. Assumed constants'!$C$83</f>
        <v>0</v>
      </c>
      <c r="L130" s="332">
        <f>K130*'5. Assumed constants'!$C$80</f>
        <v>0</v>
      </c>
      <c r="M130" s="332">
        <f>L130*'5. Assumed constants'!$C$78</f>
        <v>0</v>
      </c>
      <c r="N130" s="332">
        <f>L130*'5. Assumed constants'!$C$79</f>
        <v>0</v>
      </c>
      <c r="O130" s="331">
        <f t="shared" si="4"/>
        <v>0</v>
      </c>
    </row>
    <row r="131" spans="2:15">
      <c r="B131" s="387"/>
      <c r="C131" s="265" t="s">
        <v>69</v>
      </c>
      <c r="D131" s="330">
        <f>'5. Assumed constants'!C12*'4. User inputs'!C14*'5. Assumed constants'!T12</f>
        <v>0</v>
      </c>
      <c r="E131" s="331">
        <f>'5. Assumed constants'!F12*'4. User inputs'!C14*'5. Assumed constants'!T32</f>
        <v>0</v>
      </c>
      <c r="G131" s="330">
        <f>('4. User inputs'!J14-('4. User inputs'!J14*'5. Assumed constants'!Q12))*'5. Assumed constants'!F59</f>
        <v>0</v>
      </c>
      <c r="H131" s="332">
        <f>G12*'5. Assumed constants'!I59</f>
        <v>0</v>
      </c>
      <c r="I131" s="332">
        <f>IF('4. User inputs'!$C$38="Yes",H131*'5. Assumed constants'!$C$75,0)</f>
        <v>0</v>
      </c>
      <c r="J131" s="332">
        <f>I131*'5. Assumed constants'!AD12</f>
        <v>0</v>
      </c>
      <c r="K131" s="332">
        <f>J131*'5. Assumed constants'!$C$83</f>
        <v>0</v>
      </c>
      <c r="L131" s="332">
        <f>K131*'5. Assumed constants'!$C$80</f>
        <v>0</v>
      </c>
      <c r="M131" s="332">
        <f>L131*'5. Assumed constants'!$C$78</f>
        <v>0</v>
      </c>
      <c r="N131" s="332">
        <f>L131*'5. Assumed constants'!$C$79</f>
        <v>0</v>
      </c>
      <c r="O131" s="331">
        <f t="shared" si="4"/>
        <v>0</v>
      </c>
    </row>
    <row r="132" spans="2:15">
      <c r="B132" s="387"/>
      <c r="C132" s="265" t="s">
        <v>68</v>
      </c>
      <c r="D132" s="330">
        <f>'5. Assumed constants'!C13*'4. User inputs'!C15*'5. Assumed constants'!T13</f>
        <v>0</v>
      </c>
      <c r="E132" s="331">
        <f>'5. Assumed constants'!F13*'4. User inputs'!C15*'5. Assumed constants'!T33</f>
        <v>0</v>
      </c>
      <c r="G132" s="330">
        <f>('4. User inputs'!J15-('4. User inputs'!J15*'5. Assumed constants'!Q13))*'5. Assumed constants'!F60</f>
        <v>0</v>
      </c>
      <c r="H132" s="332">
        <f>G13*'5. Assumed constants'!I60</f>
        <v>0</v>
      </c>
      <c r="I132" s="332">
        <f>IF('4. User inputs'!$C$38="Yes",H132*'5. Assumed constants'!$C$75,0)</f>
        <v>0</v>
      </c>
      <c r="J132" s="332">
        <f>I132*'5. Assumed constants'!AD13</f>
        <v>0</v>
      </c>
      <c r="K132" s="332">
        <f>J132*'5. Assumed constants'!$C$83</f>
        <v>0</v>
      </c>
      <c r="L132" s="332">
        <f>K132*'5. Assumed constants'!$C$80</f>
        <v>0</v>
      </c>
      <c r="M132" s="332">
        <f>L132*'5. Assumed constants'!$C$78</f>
        <v>0</v>
      </c>
      <c r="N132" s="332">
        <f>L132*'5. Assumed constants'!$C$79</f>
        <v>0</v>
      </c>
      <c r="O132" s="331">
        <f t="shared" si="4"/>
        <v>0</v>
      </c>
    </row>
    <row r="133" spans="2:15">
      <c r="B133" s="387"/>
      <c r="C133" s="268" t="s">
        <v>65</v>
      </c>
      <c r="D133" s="330">
        <f>'5. Assumed constants'!C14*'4. User inputs'!C16*'5. Assumed constants'!T14</f>
        <v>0</v>
      </c>
      <c r="E133" s="331">
        <f>'5. Assumed constants'!F14*'4. User inputs'!C16*'5. Assumed constants'!T34</f>
        <v>0</v>
      </c>
      <c r="G133" s="330">
        <f>('4. User inputs'!J16-('4. User inputs'!J16*'5. Assumed constants'!Q14))*'5. Assumed constants'!F61</f>
        <v>0</v>
      </c>
      <c r="H133" s="332">
        <f>G14*'5. Assumed constants'!I61</f>
        <v>0</v>
      </c>
      <c r="I133" s="332">
        <f>IF('4. User inputs'!$C$38="Yes",H133*'5. Assumed constants'!$C$75,0)</f>
        <v>0</v>
      </c>
      <c r="J133" s="332">
        <f>I133*'5. Assumed constants'!AD14</f>
        <v>0</v>
      </c>
      <c r="K133" s="332">
        <f>J133*'5. Assumed constants'!$C$83</f>
        <v>0</v>
      </c>
      <c r="L133" s="332">
        <f>K133*'5. Assumed constants'!$C$80</f>
        <v>0</v>
      </c>
      <c r="M133" s="332">
        <f>L133*'5. Assumed constants'!$C$78</f>
        <v>0</v>
      </c>
      <c r="N133" s="332">
        <f>L133*'5. Assumed constants'!$C$79</f>
        <v>0</v>
      </c>
      <c r="O133" s="331">
        <f t="shared" si="4"/>
        <v>0</v>
      </c>
    </row>
    <row r="134" spans="2:15">
      <c r="B134" s="387"/>
      <c r="C134" s="265" t="s">
        <v>6</v>
      </c>
      <c r="D134" s="330">
        <f>'5. Assumed constants'!C15*'4. User inputs'!C17*'5. Assumed constants'!T15</f>
        <v>0</v>
      </c>
      <c r="E134" s="331">
        <f>'5. Assumed constants'!F15*'4. User inputs'!C17*'5. Assumed constants'!T35</f>
        <v>0</v>
      </c>
      <c r="G134" s="330">
        <f>('4. User inputs'!J17-('4. User inputs'!J17*'5. Assumed constants'!Q15))*'5. Assumed constants'!F62</f>
        <v>0</v>
      </c>
      <c r="H134" s="332">
        <f>G15*'5. Assumed constants'!I62</f>
        <v>0</v>
      </c>
      <c r="I134" s="332">
        <f>IF('4. User inputs'!$C$38="Yes",H134*'5. Assumed constants'!$C$75,0)</f>
        <v>0</v>
      </c>
      <c r="J134" s="332">
        <f>I134*'5. Assumed constants'!AD15</f>
        <v>0</v>
      </c>
      <c r="K134" s="332">
        <f>J134*'5. Assumed constants'!$C$83</f>
        <v>0</v>
      </c>
      <c r="L134" s="332">
        <f>K134*'5. Assumed constants'!$C$80</f>
        <v>0</v>
      </c>
      <c r="M134" s="332">
        <f>L134*'5. Assumed constants'!$C$78</f>
        <v>0</v>
      </c>
      <c r="N134" s="332">
        <f>L134*'5. Assumed constants'!$C$79</f>
        <v>0</v>
      </c>
      <c r="O134" s="331">
        <f t="shared" si="4"/>
        <v>0</v>
      </c>
    </row>
    <row r="135" spans="2:15">
      <c r="B135" s="387"/>
      <c r="C135" s="265" t="s">
        <v>25</v>
      </c>
      <c r="D135" s="330">
        <f>'5. Assumed constants'!C16*'4. User inputs'!C18*'5. Assumed constants'!T16</f>
        <v>0</v>
      </c>
      <c r="E135" s="331">
        <f>'5. Assumed constants'!F16*'4. User inputs'!C18*'5. Assumed constants'!T36</f>
        <v>0</v>
      </c>
      <c r="G135" s="330">
        <f>('4. User inputs'!J18-('4. User inputs'!J18*'5. Assumed constants'!Q16))*'5. Assumed constants'!F63</f>
        <v>0</v>
      </c>
      <c r="H135" s="332">
        <f>G16*'5. Assumed constants'!I63</f>
        <v>0</v>
      </c>
      <c r="I135" s="332">
        <f>IF('4. User inputs'!$C$38="Yes",H135*'5. Assumed constants'!$C$75,0)</f>
        <v>0</v>
      </c>
      <c r="J135" s="332">
        <f>I135*'5. Assumed constants'!AD16</f>
        <v>0</v>
      </c>
      <c r="K135" s="332">
        <f>J135*'5. Assumed constants'!$C$83</f>
        <v>0</v>
      </c>
      <c r="L135" s="332">
        <f>K135*'5. Assumed constants'!$C$80</f>
        <v>0</v>
      </c>
      <c r="M135" s="332">
        <f>L135*'5. Assumed constants'!$C$78</f>
        <v>0</v>
      </c>
      <c r="N135" s="332">
        <f>L135*'5. Assumed constants'!$C$79</f>
        <v>0</v>
      </c>
      <c r="O135" s="331">
        <f t="shared" si="4"/>
        <v>0</v>
      </c>
    </row>
    <row r="136" spans="2:15">
      <c r="B136" s="387"/>
      <c r="C136" s="265" t="s">
        <v>78</v>
      </c>
      <c r="D136" s="330">
        <f>'5. Assumed constants'!C17*'4. User inputs'!C19*'5. Assumed constants'!T17</f>
        <v>0</v>
      </c>
      <c r="E136" s="331">
        <f>'5. Assumed constants'!F17*'4. User inputs'!C19*'5. Assumed constants'!T37</f>
        <v>0</v>
      </c>
      <c r="G136" s="330">
        <f>('4. User inputs'!J19-('4. User inputs'!J19*'5. Assumed constants'!Q17))*'5. Assumed constants'!F64</f>
        <v>0</v>
      </c>
      <c r="H136" s="332">
        <f>G17*'5. Assumed constants'!I64</f>
        <v>0</v>
      </c>
      <c r="I136" s="332">
        <f>IF('4. User inputs'!$C$38="Yes",H136*'5. Assumed constants'!$C$75,0)</f>
        <v>0</v>
      </c>
      <c r="J136" s="332">
        <f>I136*'5. Assumed constants'!AD17</f>
        <v>0</v>
      </c>
      <c r="K136" s="332">
        <f>J136*'5. Assumed constants'!$C$83</f>
        <v>0</v>
      </c>
      <c r="L136" s="332">
        <f>K136*'5. Assumed constants'!$C$80</f>
        <v>0</v>
      </c>
      <c r="M136" s="332">
        <f>L136*'5. Assumed constants'!$C$78</f>
        <v>0</v>
      </c>
      <c r="N136" s="332">
        <f>L136*'5. Assumed constants'!$C$79</f>
        <v>0</v>
      </c>
      <c r="O136" s="331">
        <f t="shared" si="4"/>
        <v>0</v>
      </c>
    </row>
    <row r="137" spans="2:15">
      <c r="B137" s="387"/>
      <c r="C137" s="268" t="s">
        <v>56</v>
      </c>
      <c r="D137" s="330">
        <f>'5. Assumed constants'!C18*'4. User inputs'!C20*'5. Assumed constants'!T18</f>
        <v>0</v>
      </c>
      <c r="E137" s="331">
        <f>'5. Assumed constants'!F18*'4. User inputs'!C20*'5. Assumed constants'!T38</f>
        <v>0</v>
      </c>
      <c r="G137" s="330">
        <f>('4. User inputs'!J20-('4. User inputs'!J20*'5. Assumed constants'!Q18))*'5. Assumed constants'!F65</f>
        <v>0</v>
      </c>
      <c r="H137" s="332">
        <f>G18*'5. Assumed constants'!I65</f>
        <v>0</v>
      </c>
      <c r="I137" s="332">
        <f>IF('4. User inputs'!$C$38="Yes",H137*'5. Assumed constants'!$C$75,0)</f>
        <v>0</v>
      </c>
      <c r="J137" s="332">
        <f>I137*'5. Assumed constants'!AD18</f>
        <v>0</v>
      </c>
      <c r="K137" s="332">
        <f>J137*'5. Assumed constants'!$C$83</f>
        <v>0</v>
      </c>
      <c r="L137" s="332">
        <f>K137*'5. Assumed constants'!$C$80</f>
        <v>0</v>
      </c>
      <c r="M137" s="332">
        <f>L137*'5. Assumed constants'!$C$78</f>
        <v>0</v>
      </c>
      <c r="N137" s="332">
        <f>L137*'5. Assumed constants'!$C$79</f>
        <v>0</v>
      </c>
      <c r="O137" s="331">
        <f t="shared" si="4"/>
        <v>0</v>
      </c>
    </row>
    <row r="138" spans="2:15">
      <c r="B138" s="387"/>
      <c r="C138" s="268" t="s">
        <v>176</v>
      </c>
      <c r="D138" s="330">
        <f>'5. Assumed constants'!C19*'4. User inputs'!C21*'5. Assumed constants'!T19</f>
        <v>0</v>
      </c>
      <c r="E138" s="331">
        <f>'5. Assumed constants'!F19*'4. User inputs'!C21*'5. Assumed constants'!T39</f>
        <v>0</v>
      </c>
      <c r="G138" s="330">
        <f>('4. User inputs'!J21-('4. User inputs'!J21*'5. Assumed constants'!Q19))*'5. Assumed constants'!F66</f>
        <v>0</v>
      </c>
      <c r="H138" s="332">
        <f>G19*'5. Assumed constants'!I66</f>
        <v>0</v>
      </c>
      <c r="I138" s="332">
        <f>IF('4. User inputs'!$C$38="Yes",H138*'5. Assumed constants'!$C$75,0)</f>
        <v>0</v>
      </c>
      <c r="J138" s="332">
        <f>I138*'5. Assumed constants'!AD19</f>
        <v>0</v>
      </c>
      <c r="K138" s="332">
        <f>J138*'5. Assumed constants'!$C$83</f>
        <v>0</v>
      </c>
      <c r="L138" s="332">
        <f>K138*'5. Assumed constants'!$C$80</f>
        <v>0</v>
      </c>
      <c r="M138" s="332">
        <f>L138*'5. Assumed constants'!$C$78</f>
        <v>0</v>
      </c>
      <c r="N138" s="332">
        <f>L138*'5. Assumed constants'!$C$79</f>
        <v>0</v>
      </c>
      <c r="O138" s="331">
        <f t="shared" si="4"/>
        <v>0</v>
      </c>
    </row>
    <row r="139" spans="2:15" ht="15" thickBot="1">
      <c r="B139" s="388"/>
      <c r="C139" s="270" t="s">
        <v>187</v>
      </c>
      <c r="D139" s="333">
        <f>'5. Assumed constants'!C20*'4. User inputs'!C22*'5. Assumed constants'!T20</f>
        <v>0</v>
      </c>
      <c r="E139" s="334">
        <f>'5. Assumed constants'!F20*'4. User inputs'!C22*'5. Assumed constants'!T40</f>
        <v>0</v>
      </c>
      <c r="G139" s="333">
        <f>('4. User inputs'!J22-('4. User inputs'!J22*'5. Assumed constants'!Q20))*'5. Assumed constants'!F67</f>
        <v>0</v>
      </c>
      <c r="H139" s="335">
        <f>G20*'5. Assumed constants'!I67</f>
        <v>0</v>
      </c>
      <c r="I139" s="335">
        <f>IF('4. User inputs'!$C$38="Yes",H139*'5. Assumed constants'!$C$75,0)</f>
        <v>0</v>
      </c>
      <c r="J139" s="335">
        <f>I139*'5. Assumed constants'!AD20</f>
        <v>0</v>
      </c>
      <c r="K139" s="335">
        <f>J139*'5. Assumed constants'!$C$83</f>
        <v>0</v>
      </c>
      <c r="L139" s="335">
        <f>K139*'5. Assumed constants'!$C$80</f>
        <v>0</v>
      </c>
      <c r="M139" s="335">
        <f>L139*'5. Assumed constants'!$C$78</f>
        <v>0</v>
      </c>
      <c r="N139" s="335">
        <f>L139*'5. Assumed constants'!$C$79</f>
        <v>0</v>
      </c>
      <c r="O139" s="334">
        <f t="shared" si="4"/>
        <v>0</v>
      </c>
    </row>
    <row r="140" spans="2:15" ht="13.9" customHeight="1" thickBot="1">
      <c r="B140" s="336"/>
      <c r="C140" s="266"/>
      <c r="D140" s="254"/>
      <c r="E140" s="337"/>
      <c r="G140" s="338"/>
      <c r="H140" s="339"/>
      <c r="I140" s="339"/>
      <c r="J140" s="339"/>
      <c r="K140" s="339"/>
      <c r="L140" s="339"/>
      <c r="M140" s="339"/>
      <c r="N140" s="339"/>
      <c r="O140" s="340"/>
    </row>
    <row r="141" spans="2:15" ht="27" customHeight="1" thickBot="1">
      <c r="B141" s="336"/>
      <c r="C141" s="266"/>
      <c r="D141" s="341" t="s">
        <v>198</v>
      </c>
      <c r="E141" s="337"/>
      <c r="G141" s="338"/>
      <c r="H141" s="339"/>
      <c r="I141" s="339"/>
      <c r="J141" s="339"/>
      <c r="K141" s="339"/>
      <c r="L141" s="339"/>
      <c r="M141" s="339"/>
      <c r="N141" s="339"/>
      <c r="O141" s="340"/>
    </row>
    <row r="142" spans="2:15" ht="13.9" customHeight="1">
      <c r="B142" s="386" t="s">
        <v>103</v>
      </c>
      <c r="C142" s="343" t="s">
        <v>40</v>
      </c>
      <c r="D142" s="344">
        <f>'4. User inputs'!C26*'5. Assumed constants'!C23*'5. Assumed constants'!T22</f>
        <v>0</v>
      </c>
      <c r="E142" s="339"/>
      <c r="G142" s="345"/>
      <c r="H142" s="346"/>
      <c r="I142" s="346"/>
      <c r="J142" s="346"/>
      <c r="K142" s="346"/>
      <c r="L142" s="346"/>
      <c r="M142" s="346"/>
      <c r="N142" s="346"/>
      <c r="O142" s="347"/>
    </row>
    <row r="143" spans="2:15">
      <c r="B143" s="387"/>
      <c r="C143" s="348" t="s">
        <v>39</v>
      </c>
      <c r="D143" s="349">
        <f>'4. User inputs'!C25*'5. Assumed constants'!C24*'5. Assumed constants'!T23</f>
        <v>0</v>
      </c>
      <c r="E143" s="350"/>
      <c r="G143" s="351"/>
      <c r="H143" s="352"/>
      <c r="I143" s="352"/>
      <c r="J143" s="352"/>
      <c r="K143" s="352"/>
      <c r="L143" s="352"/>
      <c r="M143" s="352"/>
      <c r="N143" s="352"/>
      <c r="O143" s="353"/>
    </row>
    <row r="144" spans="2:15" ht="14.45" customHeight="1">
      <c r="B144" s="387"/>
      <c r="C144" s="348" t="s">
        <v>9</v>
      </c>
      <c r="D144" s="354"/>
      <c r="E144" s="350"/>
      <c r="G144" s="330">
        <f>'4. User inputs'!J25*'5. Assumed constants'!F70</f>
        <v>0</v>
      </c>
      <c r="H144" s="332">
        <f>G25*'5. Assumed constants'!I70</f>
        <v>0</v>
      </c>
      <c r="I144" s="332">
        <f>IF('4. User inputs'!$C$38="Yes",H144*'5. Assumed constants'!$C$75,0)</f>
        <v>0</v>
      </c>
      <c r="J144" s="332">
        <f>I25*'5. Assumed constants'!AD21</f>
        <v>0</v>
      </c>
      <c r="K144" s="332">
        <f>J144*'5. Assumed constants'!$C$83</f>
        <v>0</v>
      </c>
      <c r="L144" s="332">
        <f>K144*'5. Assumed constants'!$C$80</f>
        <v>0</v>
      </c>
      <c r="M144" s="332">
        <f>L144*'5. Assumed constants'!$C$78</f>
        <v>0</v>
      </c>
      <c r="N144" s="332">
        <f>M144*'5. Assumed constants'!$C$79</f>
        <v>0</v>
      </c>
      <c r="O144" s="331">
        <f>SUM(M144:N144)</f>
        <v>0</v>
      </c>
    </row>
    <row r="145" spans="2:15" ht="15" thickBot="1">
      <c r="B145" s="388"/>
      <c r="C145" s="355" t="s">
        <v>10</v>
      </c>
      <c r="D145" s="356"/>
      <c r="E145" s="350"/>
      <c r="G145" s="330">
        <f>'4. User inputs'!J26*'5. Assumed constants'!F71</f>
        <v>0</v>
      </c>
      <c r="H145" s="332">
        <f>G26*'5. Assumed constants'!I71</f>
        <v>0</v>
      </c>
      <c r="I145" s="332">
        <f>IF('4. User inputs'!$C$38="Yes",H145*'5. Assumed constants'!$C$75,0)</f>
        <v>0</v>
      </c>
      <c r="J145" s="332">
        <f>I26*'5. Assumed constants'!AD22</f>
        <v>0</v>
      </c>
      <c r="K145" s="332">
        <f>J145*'5. Assumed constants'!$C$83</f>
        <v>0</v>
      </c>
      <c r="L145" s="332">
        <f>K145*'5. Assumed constants'!$C$80</f>
        <v>0</v>
      </c>
      <c r="M145" s="332">
        <f>L145*'5. Assumed constants'!$C$78</f>
        <v>0</v>
      </c>
      <c r="N145" s="332">
        <f>M145*'5. Assumed constants'!$C$79</f>
        <v>0</v>
      </c>
      <c r="O145" s="331">
        <f>SUM(M145:N145)</f>
        <v>0</v>
      </c>
    </row>
    <row r="146" spans="2:15" ht="13.9" customHeight="1">
      <c r="B146" s="386" t="s">
        <v>22</v>
      </c>
      <c r="C146" s="357" t="s">
        <v>115</v>
      </c>
      <c r="D146" s="349">
        <f>'4. User inputs'!C32*'5. Assumed constants'!C25*'5. Assumed constants'!T24</f>
        <v>0</v>
      </c>
      <c r="E146" s="350"/>
      <c r="G146" s="345"/>
      <c r="H146" s="346"/>
      <c r="I146" s="346"/>
      <c r="J146" s="346"/>
      <c r="K146" s="346"/>
      <c r="L146" s="346"/>
      <c r="M146" s="346"/>
      <c r="N146" s="346"/>
      <c r="O146" s="347"/>
    </row>
    <row r="147" spans="2:15">
      <c r="B147" s="387"/>
      <c r="C147" s="357" t="s">
        <v>116</v>
      </c>
      <c r="D147" s="349">
        <f>'4. User inputs'!C33*'5. Assumed constants'!C26*'5. Assumed constants'!T25</f>
        <v>0</v>
      </c>
      <c r="E147" s="350"/>
      <c r="G147" s="351"/>
      <c r="H147" s="352"/>
      <c r="I147" s="352"/>
      <c r="J147" s="352"/>
      <c r="K147" s="352"/>
      <c r="L147" s="352"/>
      <c r="M147" s="352"/>
      <c r="N147" s="352"/>
      <c r="O147" s="353"/>
    </row>
    <row r="148" spans="2:15">
      <c r="B148" s="387"/>
      <c r="C148" s="357" t="s">
        <v>117</v>
      </c>
      <c r="D148" s="349">
        <f>'4. User inputs'!C34*'5. Assumed constants'!C27*'5. Assumed constants'!T26</f>
        <v>0</v>
      </c>
      <c r="E148" s="350"/>
      <c r="G148" s="351"/>
      <c r="H148" s="352"/>
      <c r="I148" s="352"/>
      <c r="J148" s="352"/>
      <c r="K148" s="352"/>
      <c r="L148" s="352"/>
      <c r="M148" s="352"/>
      <c r="N148" s="352"/>
      <c r="O148" s="353"/>
    </row>
    <row r="149" spans="2:15">
      <c r="B149" s="387"/>
      <c r="C149" s="357" t="s">
        <v>57</v>
      </c>
      <c r="D149" s="349">
        <f>'4. User inputs'!C29*'5. Assumed constants'!C32*'5. Assumed constants'!T42</f>
        <v>0</v>
      </c>
      <c r="E149" s="350"/>
      <c r="G149" s="351"/>
      <c r="H149" s="352"/>
      <c r="I149" s="352"/>
      <c r="J149" s="352"/>
      <c r="K149" s="352"/>
      <c r="L149" s="352"/>
      <c r="M149" s="352"/>
      <c r="N149" s="352"/>
      <c r="O149" s="353"/>
    </row>
    <row r="150" spans="2:15">
      <c r="B150" s="387"/>
      <c r="C150" s="357" t="s">
        <v>60</v>
      </c>
      <c r="D150" s="349">
        <f>'4. User inputs'!C30*'5. Assumed constants'!C34*'5. Assumed constants'!T44</f>
        <v>0</v>
      </c>
      <c r="E150" s="350"/>
      <c r="G150" s="351"/>
      <c r="H150" s="352"/>
      <c r="I150" s="352"/>
      <c r="J150" s="352"/>
      <c r="K150" s="352"/>
      <c r="L150" s="352"/>
      <c r="M150" s="352"/>
      <c r="N150" s="352"/>
      <c r="O150" s="353"/>
    </row>
    <row r="151" spans="2:15">
      <c r="B151" s="387"/>
      <c r="C151" s="357" t="s">
        <v>58</v>
      </c>
      <c r="D151" s="349">
        <f>'4. User inputs'!C31*'5. Assumed constants'!C33*'5. Assumed constants'!T43</f>
        <v>0</v>
      </c>
      <c r="E151" s="350"/>
      <c r="G151" s="351"/>
      <c r="H151" s="352"/>
      <c r="I151" s="352"/>
      <c r="J151" s="352"/>
      <c r="K151" s="352"/>
      <c r="L151" s="352"/>
      <c r="M151" s="352"/>
      <c r="N151" s="352"/>
      <c r="O151" s="353"/>
    </row>
    <row r="152" spans="2:15">
      <c r="B152" s="387"/>
      <c r="C152" s="348" t="s">
        <v>100</v>
      </c>
      <c r="D152" s="349">
        <f>'4. User inputs'!J32</f>
        <v>0</v>
      </c>
      <c r="E152" s="350"/>
      <c r="G152" s="351"/>
      <c r="H152" s="352"/>
      <c r="I152" s="352"/>
      <c r="J152" s="352"/>
      <c r="K152" s="352"/>
      <c r="L152" s="352"/>
      <c r="M152" s="352"/>
      <c r="N152" s="352"/>
      <c r="O152" s="353"/>
    </row>
    <row r="153" spans="2:15">
      <c r="B153" s="387"/>
      <c r="C153" s="348" t="s">
        <v>30</v>
      </c>
      <c r="D153" s="349">
        <f>'4. User inputs'!J33</f>
        <v>0</v>
      </c>
      <c r="E153" s="339"/>
      <c r="G153" s="351"/>
      <c r="H153" s="352"/>
      <c r="I153" s="352"/>
      <c r="J153" s="352"/>
      <c r="K153" s="352"/>
      <c r="L153" s="352"/>
      <c r="M153" s="352"/>
      <c r="N153" s="352"/>
      <c r="O153" s="353"/>
    </row>
    <row r="154" spans="2:15">
      <c r="B154" s="387"/>
      <c r="C154" s="358" t="s">
        <v>3</v>
      </c>
      <c r="D154" s="349">
        <f>SUM(D127:E153,D155:E156)*'5. Assumed constants'!$C$39</f>
        <v>0</v>
      </c>
      <c r="E154" s="359"/>
      <c r="G154" s="351"/>
      <c r="H154" s="352"/>
      <c r="I154" s="352"/>
      <c r="J154" s="352"/>
      <c r="K154" s="352"/>
      <c r="L154" s="352"/>
      <c r="M154" s="352"/>
      <c r="N154" s="352"/>
      <c r="O154" s="353"/>
    </row>
    <row r="155" spans="2:15">
      <c r="B155" s="387"/>
      <c r="C155" s="358" t="s">
        <v>175</v>
      </c>
      <c r="D155" s="349">
        <f>'4. User inputs'!C35*'5. Assumed constants'!C35*'5. Assumed constants'!T45</f>
        <v>0</v>
      </c>
      <c r="E155" s="359"/>
      <c r="G155" s="351"/>
      <c r="H155" s="352"/>
      <c r="I155" s="352"/>
      <c r="J155" s="352"/>
      <c r="K155" s="352"/>
      <c r="L155" s="352"/>
      <c r="M155" s="352"/>
      <c r="N155" s="352"/>
      <c r="O155" s="353"/>
    </row>
    <row r="156" spans="2:15" ht="15" thickBot="1">
      <c r="B156" s="388"/>
      <c r="C156" s="360" t="s">
        <v>55</v>
      </c>
      <c r="D156" s="361">
        <f>SUM('4. User inputs'!J34:J42)</f>
        <v>0</v>
      </c>
      <c r="E156" s="359"/>
      <c r="G156" s="362"/>
      <c r="H156" s="363"/>
      <c r="I156" s="363"/>
      <c r="J156" s="363"/>
      <c r="K156" s="363"/>
      <c r="L156" s="363"/>
      <c r="M156" s="363"/>
      <c r="N156" s="363"/>
      <c r="O156" s="364"/>
    </row>
    <row r="157" spans="2:15">
      <c r="B157" s="319"/>
      <c r="C157" s="304"/>
      <c r="D157" s="293"/>
      <c r="E157" s="359"/>
      <c r="F157" s="365"/>
      <c r="G157" s="365"/>
      <c r="H157" s="365"/>
      <c r="I157" s="365"/>
      <c r="J157" s="366"/>
      <c r="K157" s="395" t="s">
        <v>122</v>
      </c>
      <c r="L157" s="396"/>
      <c r="M157" s="396"/>
      <c r="N157" s="397"/>
      <c r="O157" s="349">
        <f>SUM(O127:O145)</f>
        <v>0</v>
      </c>
    </row>
    <row r="158" spans="2:15">
      <c r="D158" s="262"/>
      <c r="E158" s="262"/>
      <c r="F158" s="250"/>
      <c r="G158" s="245"/>
      <c r="H158" s="245"/>
      <c r="I158" s="245"/>
      <c r="J158" s="245"/>
      <c r="K158" s="392" t="s">
        <v>123</v>
      </c>
      <c r="L158" s="393"/>
      <c r="M158" s="393"/>
      <c r="N158" s="394"/>
      <c r="O158" s="349">
        <f>O157/'5. Assumed constants'!$C$84</f>
        <v>0</v>
      </c>
    </row>
    <row r="159" spans="2:15" ht="15" thickBot="1">
      <c r="K159" s="389" t="s">
        <v>124</v>
      </c>
      <c r="L159" s="390"/>
      <c r="M159" s="390"/>
      <c r="N159" s="391"/>
      <c r="O159" s="361">
        <f>O158/1000</f>
        <v>0</v>
      </c>
    </row>
    <row r="160" spans="2:15">
      <c r="K160" s="367"/>
      <c r="L160" s="367"/>
      <c r="M160" s="367"/>
      <c r="N160" s="367"/>
      <c r="O160" s="368"/>
    </row>
    <row r="161" spans="2:15">
      <c r="K161" s="367"/>
      <c r="L161" s="367"/>
      <c r="M161" s="367"/>
      <c r="N161" s="367"/>
      <c r="O161" s="368"/>
    </row>
    <row r="162" spans="2:15">
      <c r="K162" s="367"/>
      <c r="L162" s="367"/>
      <c r="M162" s="367"/>
      <c r="N162" s="367"/>
      <c r="O162" s="368"/>
    </row>
    <row r="163" spans="2:15" ht="18">
      <c r="B163" s="398" t="s">
        <v>193</v>
      </c>
      <c r="C163" s="398"/>
      <c r="D163" s="398"/>
      <c r="E163" s="398"/>
      <c r="F163" s="369"/>
      <c r="G163" s="314" t="s">
        <v>192</v>
      </c>
      <c r="H163" s="314"/>
      <c r="I163" s="314"/>
      <c r="J163" s="314"/>
      <c r="K163" s="314"/>
      <c r="L163" s="314"/>
      <c r="M163" s="373"/>
      <c r="N163" s="373"/>
      <c r="O163" s="373"/>
    </row>
    <row r="164" spans="2:15" ht="15" thickBot="1"/>
    <row r="165" spans="2:15" ht="159.6" customHeight="1" thickBot="1">
      <c r="B165" s="320"/>
      <c r="C165" s="320"/>
      <c r="D165" s="321" t="s">
        <v>197</v>
      </c>
      <c r="E165" s="322" t="s">
        <v>201</v>
      </c>
      <c r="F165" s="320"/>
      <c r="G165" s="323" t="s">
        <v>168</v>
      </c>
      <c r="H165" s="324" t="s">
        <v>196</v>
      </c>
      <c r="I165" s="325" t="s">
        <v>169</v>
      </c>
      <c r="J165" s="324" t="s">
        <v>170</v>
      </c>
      <c r="K165" s="324" t="s">
        <v>171</v>
      </c>
      <c r="L165" s="324" t="s">
        <v>172</v>
      </c>
      <c r="M165" s="324" t="s">
        <v>120</v>
      </c>
      <c r="N165" s="324" t="s">
        <v>121</v>
      </c>
      <c r="O165" s="326" t="s">
        <v>122</v>
      </c>
    </row>
    <row r="166" spans="2:15" ht="34.9" customHeight="1">
      <c r="B166" s="386" t="s">
        <v>128</v>
      </c>
      <c r="C166" s="261" t="s">
        <v>7</v>
      </c>
      <c r="D166" s="327">
        <f>'5. Assumed constants'!C8*'4. User inputs'!C10*'5. Assumed constants'!U8</f>
        <v>0</v>
      </c>
      <c r="E166" s="328">
        <f>'5. Assumed constants'!F8*'4. User inputs'!C10*'5. Assumed constants'!U28</f>
        <v>0</v>
      </c>
      <c r="G166" s="327">
        <f>('4. User inputs'!J10-('4. User inputs'!J10*'5. Assumed constants'!Q8))*'5. Assumed constants'!F55</f>
        <v>0</v>
      </c>
      <c r="H166" s="329">
        <f>G8*'5. Assumed constants'!I55</f>
        <v>0</v>
      </c>
      <c r="I166" s="329">
        <f>IF('4. User inputs'!$C$38="Yes",H166*'5. Assumed constants'!$C$75,0)</f>
        <v>0</v>
      </c>
      <c r="J166" s="329">
        <f>I166*'5. Assumed constants'!AE8</f>
        <v>0</v>
      </c>
      <c r="K166" s="329">
        <f>J166*'5. Assumed constants'!$C$83</f>
        <v>0</v>
      </c>
      <c r="L166" s="329">
        <f>K166*'5. Assumed constants'!$C$80</f>
        <v>0</v>
      </c>
      <c r="M166" s="329">
        <f>L166*'5. Assumed constants'!$C$78</f>
        <v>0</v>
      </c>
      <c r="N166" s="329">
        <f>L166*'5. Assumed constants'!$C$79</f>
        <v>0</v>
      </c>
      <c r="O166" s="328">
        <f>SUM(M166:N166)</f>
        <v>0</v>
      </c>
    </row>
    <row r="167" spans="2:15">
      <c r="B167" s="387"/>
      <c r="C167" s="265" t="s">
        <v>17</v>
      </c>
      <c r="D167" s="330">
        <f>'5. Assumed constants'!C9*'4. User inputs'!C11*'5. Assumed constants'!U9</f>
        <v>0</v>
      </c>
      <c r="E167" s="331">
        <f>'5. Assumed constants'!F9*'4. User inputs'!C11*'5. Assumed constants'!U29</f>
        <v>0</v>
      </c>
      <c r="G167" s="330">
        <f>('4. User inputs'!J11-('4. User inputs'!J11*'5. Assumed constants'!Q9))*'5. Assumed constants'!F56</f>
        <v>0</v>
      </c>
      <c r="H167" s="332">
        <f>G9*'5. Assumed constants'!I56</f>
        <v>0</v>
      </c>
      <c r="I167" s="332">
        <f>IF('4. User inputs'!$C$38="Yes",H167*'5. Assumed constants'!$C$75,0)</f>
        <v>0</v>
      </c>
      <c r="J167" s="332">
        <f>I167*'5. Assumed constants'!AE9</f>
        <v>0</v>
      </c>
      <c r="K167" s="332">
        <f>J167*'5. Assumed constants'!$C$83</f>
        <v>0</v>
      </c>
      <c r="L167" s="332">
        <f>K167*'5. Assumed constants'!$C$80</f>
        <v>0</v>
      </c>
      <c r="M167" s="332">
        <f>L167*'5. Assumed constants'!$C$78</f>
        <v>0</v>
      </c>
      <c r="N167" s="332">
        <f>L167*'5. Assumed constants'!$C$79</f>
        <v>0</v>
      </c>
      <c r="O167" s="331">
        <f t="shared" ref="O167:O178" si="5">SUM(M167:N167)</f>
        <v>0</v>
      </c>
    </row>
    <row r="168" spans="2:15">
      <c r="B168" s="387"/>
      <c r="C168" s="265" t="s">
        <v>28</v>
      </c>
      <c r="D168" s="330">
        <f>'5. Assumed constants'!C10*'4. User inputs'!C12*'5. Assumed constants'!U10</f>
        <v>0</v>
      </c>
      <c r="E168" s="331">
        <f>'5. Assumed constants'!F10*'4. User inputs'!C12*'5. Assumed constants'!U30</f>
        <v>0</v>
      </c>
      <c r="G168" s="330">
        <f>('4. User inputs'!J12-('4. User inputs'!J12*'5. Assumed constants'!Q10))*'5. Assumed constants'!F57</f>
        <v>0</v>
      </c>
      <c r="H168" s="332">
        <f>G10*'5. Assumed constants'!I57</f>
        <v>0</v>
      </c>
      <c r="I168" s="332">
        <f>IF('4. User inputs'!$C$38="Yes",H168*'5. Assumed constants'!$C$75,0)</f>
        <v>0</v>
      </c>
      <c r="J168" s="332">
        <f>I168*'5. Assumed constants'!AE10</f>
        <v>0</v>
      </c>
      <c r="K168" s="332">
        <f>J168*'5. Assumed constants'!$C$83</f>
        <v>0</v>
      </c>
      <c r="L168" s="332">
        <f>K168*'5. Assumed constants'!$C$80</f>
        <v>0</v>
      </c>
      <c r="M168" s="332">
        <f>L168*'5. Assumed constants'!$C$78</f>
        <v>0</v>
      </c>
      <c r="N168" s="332">
        <f>L168*'5. Assumed constants'!$C$79</f>
        <v>0</v>
      </c>
      <c r="O168" s="331">
        <f t="shared" si="5"/>
        <v>0</v>
      </c>
    </row>
    <row r="169" spans="2:15">
      <c r="B169" s="387"/>
      <c r="C169" s="265" t="s">
        <v>18</v>
      </c>
      <c r="D169" s="330">
        <f>'5. Assumed constants'!C11*'4. User inputs'!C13*'5. Assumed constants'!U11</f>
        <v>0</v>
      </c>
      <c r="E169" s="331">
        <f>'5. Assumed constants'!F11*'4. User inputs'!C13*'5. Assumed constants'!U31</f>
        <v>0</v>
      </c>
      <c r="G169" s="330">
        <f>('4. User inputs'!J13-('4. User inputs'!J13*'5. Assumed constants'!Q11))*'5. Assumed constants'!F58</f>
        <v>0</v>
      </c>
      <c r="H169" s="332">
        <f>G11*'5. Assumed constants'!I58</f>
        <v>0</v>
      </c>
      <c r="I169" s="332">
        <f>IF('4. User inputs'!$C$38="Yes",H169*'5. Assumed constants'!$C$75,0)</f>
        <v>0</v>
      </c>
      <c r="J169" s="332">
        <f>I169*'5. Assumed constants'!AE11</f>
        <v>0</v>
      </c>
      <c r="K169" s="332">
        <f>J169*'5. Assumed constants'!$C$83</f>
        <v>0</v>
      </c>
      <c r="L169" s="332">
        <f>K169*'5. Assumed constants'!$C$80</f>
        <v>0</v>
      </c>
      <c r="M169" s="332">
        <f>L169*'5. Assumed constants'!$C$78</f>
        <v>0</v>
      </c>
      <c r="N169" s="332">
        <f>L169*'5. Assumed constants'!$C$79</f>
        <v>0</v>
      </c>
      <c r="O169" s="331">
        <f t="shared" si="5"/>
        <v>0</v>
      </c>
    </row>
    <row r="170" spans="2:15">
      <c r="B170" s="387"/>
      <c r="C170" s="265" t="s">
        <v>69</v>
      </c>
      <c r="D170" s="330">
        <f>'5. Assumed constants'!C12*'4. User inputs'!C14*'5. Assumed constants'!U12</f>
        <v>0</v>
      </c>
      <c r="E170" s="331">
        <f>'5. Assumed constants'!F12*'4. User inputs'!C14*'5. Assumed constants'!U32</f>
        <v>0</v>
      </c>
      <c r="G170" s="330">
        <f>('4. User inputs'!J14-('4. User inputs'!J14*'5. Assumed constants'!Q12))*'5. Assumed constants'!F59</f>
        <v>0</v>
      </c>
      <c r="H170" s="332">
        <f>G12*'5. Assumed constants'!I59</f>
        <v>0</v>
      </c>
      <c r="I170" s="332">
        <f>IF('4. User inputs'!$C$38="Yes",H170*'5. Assumed constants'!$C$75,0)</f>
        <v>0</v>
      </c>
      <c r="J170" s="332">
        <f>I170*'5. Assumed constants'!AE12</f>
        <v>0</v>
      </c>
      <c r="K170" s="332">
        <f>J170*'5. Assumed constants'!$C$83</f>
        <v>0</v>
      </c>
      <c r="L170" s="332">
        <f>K170*'5. Assumed constants'!$C$80</f>
        <v>0</v>
      </c>
      <c r="M170" s="332">
        <f>L170*'5. Assumed constants'!$C$78</f>
        <v>0</v>
      </c>
      <c r="N170" s="332">
        <f>L170*'5. Assumed constants'!$C$79</f>
        <v>0</v>
      </c>
      <c r="O170" s="331">
        <f t="shared" si="5"/>
        <v>0</v>
      </c>
    </row>
    <row r="171" spans="2:15">
      <c r="B171" s="387"/>
      <c r="C171" s="265" t="s">
        <v>68</v>
      </c>
      <c r="D171" s="330">
        <f>'5. Assumed constants'!C13*'4. User inputs'!C15*'5. Assumed constants'!U13</f>
        <v>0</v>
      </c>
      <c r="E171" s="331">
        <f>'5. Assumed constants'!F13*'4. User inputs'!C15*'5. Assumed constants'!U33</f>
        <v>0</v>
      </c>
      <c r="G171" s="330">
        <f>('4. User inputs'!J15-('4. User inputs'!J15*'5. Assumed constants'!Q13))*'5. Assumed constants'!F60</f>
        <v>0</v>
      </c>
      <c r="H171" s="332">
        <f>G13*'5. Assumed constants'!I60</f>
        <v>0</v>
      </c>
      <c r="I171" s="332">
        <f>IF('4. User inputs'!$C$38="Yes",H171*'5. Assumed constants'!$C$75,0)</f>
        <v>0</v>
      </c>
      <c r="J171" s="332">
        <f>I171*'5. Assumed constants'!AE13</f>
        <v>0</v>
      </c>
      <c r="K171" s="332">
        <f>J171*'5. Assumed constants'!$C$83</f>
        <v>0</v>
      </c>
      <c r="L171" s="332">
        <f>K171*'5. Assumed constants'!$C$80</f>
        <v>0</v>
      </c>
      <c r="M171" s="332">
        <f>L171*'5. Assumed constants'!$C$78</f>
        <v>0</v>
      </c>
      <c r="N171" s="332">
        <f>L171*'5. Assumed constants'!$C$79</f>
        <v>0</v>
      </c>
      <c r="O171" s="331">
        <f t="shared" si="5"/>
        <v>0</v>
      </c>
    </row>
    <row r="172" spans="2:15">
      <c r="B172" s="387"/>
      <c r="C172" s="268" t="s">
        <v>65</v>
      </c>
      <c r="D172" s="330">
        <f>'5. Assumed constants'!C14*'4. User inputs'!C16*'5. Assumed constants'!U14</f>
        <v>0</v>
      </c>
      <c r="E172" s="331">
        <f>'5. Assumed constants'!F14*'4. User inputs'!C16*'5. Assumed constants'!U34</f>
        <v>0</v>
      </c>
      <c r="G172" s="330">
        <f>('4. User inputs'!J16-('4. User inputs'!J16*'5. Assumed constants'!Q14))*'5. Assumed constants'!F61</f>
        <v>0</v>
      </c>
      <c r="H172" s="332">
        <f>G14*'5. Assumed constants'!I61</f>
        <v>0</v>
      </c>
      <c r="I172" s="332">
        <f>IF('4. User inputs'!$C$38="Yes",H172*'5. Assumed constants'!$C$75,0)</f>
        <v>0</v>
      </c>
      <c r="J172" s="332">
        <f>I172*'5. Assumed constants'!AE14</f>
        <v>0</v>
      </c>
      <c r="K172" s="332">
        <f>J172*'5. Assumed constants'!$C$83</f>
        <v>0</v>
      </c>
      <c r="L172" s="332">
        <f>K172*'5. Assumed constants'!$C$80</f>
        <v>0</v>
      </c>
      <c r="M172" s="332">
        <f>L172*'5. Assumed constants'!$C$78</f>
        <v>0</v>
      </c>
      <c r="N172" s="332">
        <f>L172*'5. Assumed constants'!$C$79</f>
        <v>0</v>
      </c>
      <c r="O172" s="331">
        <f t="shared" si="5"/>
        <v>0</v>
      </c>
    </row>
    <row r="173" spans="2:15">
      <c r="B173" s="387"/>
      <c r="C173" s="265" t="s">
        <v>6</v>
      </c>
      <c r="D173" s="330">
        <f>'5. Assumed constants'!C15*'4. User inputs'!C17*'5. Assumed constants'!U15</f>
        <v>0</v>
      </c>
      <c r="E173" s="331">
        <f>'5. Assumed constants'!F15*'4. User inputs'!C17*'5. Assumed constants'!U35</f>
        <v>0</v>
      </c>
      <c r="G173" s="330">
        <f>('4. User inputs'!J17-('4. User inputs'!J17*'5. Assumed constants'!Q15))*'5. Assumed constants'!F62</f>
        <v>0</v>
      </c>
      <c r="H173" s="332">
        <f>G15*'5. Assumed constants'!I62</f>
        <v>0</v>
      </c>
      <c r="I173" s="332">
        <f>IF('4. User inputs'!$C$38="Yes",H173*'5. Assumed constants'!$C$75,0)</f>
        <v>0</v>
      </c>
      <c r="J173" s="332">
        <f>I173*'5. Assumed constants'!AE15</f>
        <v>0</v>
      </c>
      <c r="K173" s="332">
        <f>J173*'5. Assumed constants'!$C$83</f>
        <v>0</v>
      </c>
      <c r="L173" s="332">
        <f>K173*'5. Assumed constants'!$C$80</f>
        <v>0</v>
      </c>
      <c r="M173" s="332">
        <f>L173*'5. Assumed constants'!$C$78</f>
        <v>0</v>
      </c>
      <c r="N173" s="332">
        <f>L173*'5. Assumed constants'!$C$79</f>
        <v>0</v>
      </c>
      <c r="O173" s="331">
        <f t="shared" si="5"/>
        <v>0</v>
      </c>
    </row>
    <row r="174" spans="2:15">
      <c r="B174" s="387"/>
      <c r="C174" s="265" t="s">
        <v>25</v>
      </c>
      <c r="D174" s="330">
        <f>'5. Assumed constants'!C16*'4. User inputs'!C18*'5. Assumed constants'!U16</f>
        <v>0</v>
      </c>
      <c r="E174" s="331">
        <f>'5. Assumed constants'!F16*'4. User inputs'!C18*'5. Assumed constants'!U36</f>
        <v>0</v>
      </c>
      <c r="G174" s="330">
        <f>('4. User inputs'!J18-('4. User inputs'!J18*'5. Assumed constants'!Q16))*'5. Assumed constants'!F63</f>
        <v>0</v>
      </c>
      <c r="H174" s="332">
        <f>G16*'5. Assumed constants'!I63</f>
        <v>0</v>
      </c>
      <c r="I174" s="332">
        <f>IF('4. User inputs'!$C$38="Yes",H174*'5. Assumed constants'!$C$75,0)</f>
        <v>0</v>
      </c>
      <c r="J174" s="332">
        <f>I174*'5. Assumed constants'!AE16</f>
        <v>0</v>
      </c>
      <c r="K174" s="332">
        <f>J174*'5. Assumed constants'!$C$83</f>
        <v>0</v>
      </c>
      <c r="L174" s="332">
        <f>K174*'5. Assumed constants'!$C$80</f>
        <v>0</v>
      </c>
      <c r="M174" s="332">
        <f>L174*'5. Assumed constants'!$C$78</f>
        <v>0</v>
      </c>
      <c r="N174" s="332">
        <f>L174*'5. Assumed constants'!$C$79</f>
        <v>0</v>
      </c>
      <c r="O174" s="331">
        <f t="shared" si="5"/>
        <v>0</v>
      </c>
    </row>
    <row r="175" spans="2:15">
      <c r="B175" s="387"/>
      <c r="C175" s="265" t="s">
        <v>78</v>
      </c>
      <c r="D175" s="330">
        <f>'5. Assumed constants'!C17*'4. User inputs'!C19*'5. Assumed constants'!U17</f>
        <v>0</v>
      </c>
      <c r="E175" s="331">
        <f>'5. Assumed constants'!F17*'4. User inputs'!C19*'5. Assumed constants'!U37</f>
        <v>0</v>
      </c>
      <c r="G175" s="330">
        <f>('4. User inputs'!J19-('4. User inputs'!J19*'5. Assumed constants'!Q17))*'5. Assumed constants'!F64</f>
        <v>0</v>
      </c>
      <c r="H175" s="332">
        <f>G17*'5. Assumed constants'!I64</f>
        <v>0</v>
      </c>
      <c r="I175" s="332">
        <f>IF('4. User inputs'!$C$38="Yes",H175*'5. Assumed constants'!$C$75,0)</f>
        <v>0</v>
      </c>
      <c r="J175" s="332">
        <f>I175*'5. Assumed constants'!AE17</f>
        <v>0</v>
      </c>
      <c r="K175" s="332">
        <f>J175*'5. Assumed constants'!$C$83</f>
        <v>0</v>
      </c>
      <c r="L175" s="332">
        <f>K175*'5. Assumed constants'!$C$80</f>
        <v>0</v>
      </c>
      <c r="M175" s="332">
        <f>L175*'5. Assumed constants'!$C$78</f>
        <v>0</v>
      </c>
      <c r="N175" s="332">
        <f>L175*'5. Assumed constants'!$C$79</f>
        <v>0</v>
      </c>
      <c r="O175" s="331">
        <f t="shared" si="5"/>
        <v>0</v>
      </c>
    </row>
    <row r="176" spans="2:15">
      <c r="B176" s="387"/>
      <c r="C176" s="268" t="s">
        <v>56</v>
      </c>
      <c r="D176" s="330">
        <f>'5. Assumed constants'!C18*'4. User inputs'!C20*'5. Assumed constants'!U18</f>
        <v>0</v>
      </c>
      <c r="E176" s="331">
        <f>'5. Assumed constants'!F18*'4. User inputs'!C20*'5. Assumed constants'!U38</f>
        <v>0</v>
      </c>
      <c r="G176" s="330">
        <f>('4. User inputs'!J20-('4. User inputs'!J20*'5. Assumed constants'!Q18))*'5. Assumed constants'!F65</f>
        <v>0</v>
      </c>
      <c r="H176" s="332">
        <f>G18*'5. Assumed constants'!I65</f>
        <v>0</v>
      </c>
      <c r="I176" s="332">
        <f>IF('4. User inputs'!$C$38="Yes",H176*'5. Assumed constants'!$C$75,0)</f>
        <v>0</v>
      </c>
      <c r="J176" s="332">
        <f>I176*'5. Assumed constants'!AE18</f>
        <v>0</v>
      </c>
      <c r="K176" s="332">
        <f>J176*'5. Assumed constants'!$C$83</f>
        <v>0</v>
      </c>
      <c r="L176" s="332">
        <f>K176*'5. Assumed constants'!$C$80</f>
        <v>0</v>
      </c>
      <c r="M176" s="332">
        <f>L176*'5. Assumed constants'!$C$78</f>
        <v>0</v>
      </c>
      <c r="N176" s="332">
        <f>L176*'5. Assumed constants'!$C$79</f>
        <v>0</v>
      </c>
      <c r="O176" s="331">
        <f t="shared" si="5"/>
        <v>0</v>
      </c>
    </row>
    <row r="177" spans="2:15">
      <c r="B177" s="387"/>
      <c r="C177" s="268" t="s">
        <v>176</v>
      </c>
      <c r="D177" s="330">
        <f>'5. Assumed constants'!C19*'4. User inputs'!C21*'5. Assumed constants'!U19</f>
        <v>0</v>
      </c>
      <c r="E177" s="331">
        <f>'5. Assumed constants'!F19*'4. User inputs'!C21*'5. Assumed constants'!U39</f>
        <v>0</v>
      </c>
      <c r="G177" s="330">
        <f>('4. User inputs'!J21-('4. User inputs'!J21*'5. Assumed constants'!Q19))*'5. Assumed constants'!F66</f>
        <v>0</v>
      </c>
      <c r="H177" s="332">
        <f>G19*'5. Assumed constants'!I66</f>
        <v>0</v>
      </c>
      <c r="I177" s="332">
        <f>IF('4. User inputs'!$C$38="Yes",H177*'5. Assumed constants'!$C$75,0)</f>
        <v>0</v>
      </c>
      <c r="J177" s="332">
        <f>I177*'5. Assumed constants'!AE19</f>
        <v>0</v>
      </c>
      <c r="K177" s="332">
        <f>J177*'5. Assumed constants'!$C$83</f>
        <v>0</v>
      </c>
      <c r="L177" s="332">
        <f>K177*'5. Assumed constants'!$C$80</f>
        <v>0</v>
      </c>
      <c r="M177" s="332">
        <f>L177*'5. Assumed constants'!$C$78</f>
        <v>0</v>
      </c>
      <c r="N177" s="332">
        <f>L177*'5. Assumed constants'!$C$79</f>
        <v>0</v>
      </c>
      <c r="O177" s="331">
        <f t="shared" si="5"/>
        <v>0</v>
      </c>
    </row>
    <row r="178" spans="2:15" ht="15" thickBot="1">
      <c r="B178" s="388"/>
      <c r="C178" s="270" t="s">
        <v>187</v>
      </c>
      <c r="D178" s="333">
        <f>'5. Assumed constants'!C20*'4. User inputs'!C22*'5. Assumed constants'!U20</f>
        <v>0</v>
      </c>
      <c r="E178" s="334">
        <f>'5. Assumed constants'!F20*'4. User inputs'!C22*'5. Assumed constants'!U40</f>
        <v>0</v>
      </c>
      <c r="G178" s="333">
        <f>('4. User inputs'!J22-('4. User inputs'!J22*'5. Assumed constants'!Q20))*'5. Assumed constants'!F67</f>
        <v>0</v>
      </c>
      <c r="H178" s="335">
        <f>G20*'5. Assumed constants'!I67</f>
        <v>0</v>
      </c>
      <c r="I178" s="335">
        <f>IF('4. User inputs'!$C$38="Yes",H178*'5. Assumed constants'!$C$75,0)</f>
        <v>0</v>
      </c>
      <c r="J178" s="335">
        <f>I178*'5. Assumed constants'!AE20</f>
        <v>0</v>
      </c>
      <c r="K178" s="335">
        <f>J178*'5. Assumed constants'!$C$83</f>
        <v>0</v>
      </c>
      <c r="L178" s="335">
        <f>K178*'5. Assumed constants'!$C$80</f>
        <v>0</v>
      </c>
      <c r="M178" s="335">
        <f>L178*'5. Assumed constants'!$C$78</f>
        <v>0</v>
      </c>
      <c r="N178" s="335">
        <f>L178*'5. Assumed constants'!$C$79</f>
        <v>0</v>
      </c>
      <c r="O178" s="334">
        <f t="shared" si="5"/>
        <v>0</v>
      </c>
    </row>
    <row r="179" spans="2:15" ht="13.9" customHeight="1" thickBot="1">
      <c r="B179" s="336"/>
      <c r="C179" s="266"/>
      <c r="D179" s="254"/>
      <c r="E179" s="337"/>
      <c r="G179" s="338"/>
      <c r="H179" s="339"/>
      <c r="I179" s="339"/>
      <c r="J179" s="339"/>
      <c r="K179" s="339"/>
      <c r="L179" s="339"/>
      <c r="M179" s="339"/>
      <c r="N179" s="339"/>
      <c r="O179" s="340"/>
    </row>
    <row r="180" spans="2:15" ht="15" thickBot="1">
      <c r="B180" s="336"/>
      <c r="C180" s="266"/>
      <c r="D180" s="374" t="s">
        <v>88</v>
      </c>
      <c r="E180" s="337"/>
      <c r="G180" s="338"/>
      <c r="H180" s="339"/>
      <c r="I180" s="339"/>
      <c r="J180" s="339"/>
      <c r="K180" s="339"/>
      <c r="L180" s="339"/>
      <c r="M180" s="339"/>
      <c r="N180" s="339"/>
      <c r="O180" s="340"/>
    </row>
    <row r="181" spans="2:15" ht="13.9" customHeight="1">
      <c r="B181" s="386" t="s">
        <v>103</v>
      </c>
      <c r="C181" s="343" t="s">
        <v>40</v>
      </c>
      <c r="D181" s="344">
        <f>'4. User inputs'!C26*'5. Assumed constants'!C23*'5. Assumed constants'!U22</f>
        <v>0</v>
      </c>
      <c r="E181" s="339"/>
      <c r="G181" s="345"/>
      <c r="H181" s="346"/>
      <c r="I181" s="346"/>
      <c r="J181" s="346"/>
      <c r="K181" s="346"/>
      <c r="L181" s="346"/>
      <c r="M181" s="346"/>
      <c r="N181" s="346"/>
      <c r="O181" s="347"/>
    </row>
    <row r="182" spans="2:15">
      <c r="B182" s="387"/>
      <c r="C182" s="348" t="s">
        <v>39</v>
      </c>
      <c r="D182" s="349">
        <f>'4. User inputs'!C25*'5. Assumed constants'!C24*'5. Assumed constants'!U23</f>
        <v>0</v>
      </c>
      <c r="E182" s="350"/>
      <c r="G182" s="351"/>
      <c r="H182" s="352"/>
      <c r="I182" s="352"/>
      <c r="J182" s="352"/>
      <c r="K182" s="352"/>
      <c r="L182" s="352"/>
      <c r="M182" s="352"/>
      <c r="N182" s="352"/>
      <c r="O182" s="353"/>
    </row>
    <row r="183" spans="2:15" ht="14.45" customHeight="1">
      <c r="B183" s="387"/>
      <c r="C183" s="348" t="s">
        <v>9</v>
      </c>
      <c r="D183" s="354"/>
      <c r="E183" s="350"/>
      <c r="G183" s="330">
        <f>'4. User inputs'!J25*'5. Assumed constants'!F70</f>
        <v>0</v>
      </c>
      <c r="H183" s="332">
        <f>G25*'5. Assumed constants'!I70</f>
        <v>0</v>
      </c>
      <c r="I183" s="332">
        <f>IF('4. User inputs'!$C$38="Yes",H183*'5. Assumed constants'!$C$75,0)</f>
        <v>0</v>
      </c>
      <c r="J183" s="332">
        <f>I25*'5. Assumed constants'!AE21</f>
        <v>0</v>
      </c>
      <c r="K183" s="332">
        <f>J183*'5. Assumed constants'!$C$83</f>
        <v>0</v>
      </c>
      <c r="L183" s="332">
        <f>K183*'5. Assumed constants'!$C$80</f>
        <v>0</v>
      </c>
      <c r="M183" s="332">
        <f>L183*'5. Assumed constants'!$C$78</f>
        <v>0</v>
      </c>
      <c r="N183" s="332">
        <f>M183*'5. Assumed constants'!$C$79</f>
        <v>0</v>
      </c>
      <c r="O183" s="331">
        <f>SUM(M183:N183)</f>
        <v>0</v>
      </c>
    </row>
    <row r="184" spans="2:15" ht="15" thickBot="1">
      <c r="B184" s="388"/>
      <c r="C184" s="355" t="s">
        <v>10</v>
      </c>
      <c r="D184" s="356"/>
      <c r="E184" s="350"/>
      <c r="G184" s="330">
        <f>'4. User inputs'!J26*'5. Assumed constants'!F71</f>
        <v>0</v>
      </c>
      <c r="H184" s="332">
        <f>G26*'5. Assumed constants'!I71</f>
        <v>0</v>
      </c>
      <c r="I184" s="332">
        <f>IF('4. User inputs'!$C$38="Yes",H184*'5. Assumed constants'!$C$75,0)</f>
        <v>0</v>
      </c>
      <c r="J184" s="332">
        <f>I26*'5. Assumed constants'!AE22</f>
        <v>0</v>
      </c>
      <c r="K184" s="332">
        <f>J184*'5. Assumed constants'!$C$83</f>
        <v>0</v>
      </c>
      <c r="L184" s="332">
        <f>K184*'5. Assumed constants'!$C$80</f>
        <v>0</v>
      </c>
      <c r="M184" s="332">
        <f>L184*'5. Assumed constants'!$C$78</f>
        <v>0</v>
      </c>
      <c r="N184" s="332">
        <f>M184*'5. Assumed constants'!$C$79</f>
        <v>0</v>
      </c>
      <c r="O184" s="331">
        <f>SUM(M184:N184)</f>
        <v>0</v>
      </c>
    </row>
    <row r="185" spans="2:15" ht="13.9" customHeight="1">
      <c r="B185" s="386" t="s">
        <v>22</v>
      </c>
      <c r="C185" s="357" t="s">
        <v>115</v>
      </c>
      <c r="D185" s="349">
        <f>'4. User inputs'!C32*'5. Assumed constants'!C25*'5. Assumed constants'!U24</f>
        <v>0</v>
      </c>
      <c r="E185" s="350"/>
      <c r="G185" s="345"/>
      <c r="H185" s="346"/>
      <c r="I185" s="346"/>
      <c r="J185" s="346"/>
      <c r="K185" s="346"/>
      <c r="L185" s="346"/>
      <c r="M185" s="346"/>
      <c r="N185" s="346"/>
      <c r="O185" s="347"/>
    </row>
    <row r="186" spans="2:15">
      <c r="B186" s="387"/>
      <c r="C186" s="357" t="s">
        <v>116</v>
      </c>
      <c r="D186" s="349">
        <f>'4. User inputs'!C33*'5. Assumed constants'!C26*'5. Assumed constants'!U25</f>
        <v>0</v>
      </c>
      <c r="E186" s="350"/>
      <c r="G186" s="351"/>
      <c r="H186" s="352"/>
      <c r="I186" s="352"/>
      <c r="J186" s="352"/>
      <c r="K186" s="352"/>
      <c r="L186" s="352"/>
      <c r="M186" s="352"/>
      <c r="N186" s="352"/>
      <c r="O186" s="353"/>
    </row>
    <row r="187" spans="2:15">
      <c r="B187" s="387"/>
      <c r="C187" s="357" t="s">
        <v>117</v>
      </c>
      <c r="D187" s="349">
        <f>'4. User inputs'!C34*'5. Assumed constants'!C27*'5. Assumed constants'!U26</f>
        <v>0</v>
      </c>
      <c r="E187" s="350"/>
      <c r="G187" s="351"/>
      <c r="H187" s="352"/>
      <c r="I187" s="352"/>
      <c r="J187" s="352"/>
      <c r="K187" s="352"/>
      <c r="L187" s="352"/>
      <c r="M187" s="352"/>
      <c r="N187" s="352"/>
      <c r="O187" s="353"/>
    </row>
    <row r="188" spans="2:15">
      <c r="B188" s="387"/>
      <c r="C188" s="357" t="s">
        <v>57</v>
      </c>
      <c r="D188" s="349">
        <f>'4. User inputs'!C29*'5. Assumed constants'!C32*'5. Assumed constants'!U42</f>
        <v>0</v>
      </c>
      <c r="E188" s="350"/>
      <c r="G188" s="351"/>
      <c r="H188" s="352"/>
      <c r="I188" s="352"/>
      <c r="J188" s="352"/>
      <c r="K188" s="352"/>
      <c r="L188" s="352"/>
      <c r="M188" s="352"/>
      <c r="N188" s="352"/>
      <c r="O188" s="353"/>
    </row>
    <row r="189" spans="2:15">
      <c r="B189" s="387"/>
      <c r="C189" s="357" t="s">
        <v>60</v>
      </c>
      <c r="D189" s="349">
        <f>'4. User inputs'!C30*'5. Assumed constants'!C34*'5. Assumed constants'!U44</f>
        <v>0</v>
      </c>
      <c r="E189" s="350"/>
      <c r="G189" s="351"/>
      <c r="H189" s="352"/>
      <c r="I189" s="352"/>
      <c r="J189" s="352"/>
      <c r="K189" s="352"/>
      <c r="L189" s="352"/>
      <c r="M189" s="352"/>
      <c r="N189" s="352"/>
      <c r="O189" s="353"/>
    </row>
    <row r="190" spans="2:15">
      <c r="B190" s="387"/>
      <c r="C190" s="357" t="s">
        <v>58</v>
      </c>
      <c r="D190" s="349">
        <f>'4. User inputs'!C31*'5. Assumed constants'!C33*'5. Assumed constants'!U43</f>
        <v>0</v>
      </c>
      <c r="E190" s="350"/>
      <c r="G190" s="351"/>
      <c r="H190" s="352"/>
      <c r="I190" s="352"/>
      <c r="J190" s="352"/>
      <c r="K190" s="352"/>
      <c r="L190" s="352"/>
      <c r="M190" s="352"/>
      <c r="N190" s="352"/>
      <c r="O190" s="353"/>
    </row>
    <row r="191" spans="2:15">
      <c r="B191" s="387"/>
      <c r="C191" s="348" t="s">
        <v>100</v>
      </c>
      <c r="D191" s="349">
        <f>'4. User inputs'!J32</f>
        <v>0</v>
      </c>
      <c r="E191" s="350"/>
      <c r="G191" s="351"/>
      <c r="H191" s="352"/>
      <c r="I191" s="352"/>
      <c r="J191" s="352"/>
      <c r="K191" s="352"/>
      <c r="L191" s="352"/>
      <c r="M191" s="352"/>
      <c r="N191" s="352"/>
      <c r="O191" s="353"/>
    </row>
    <row r="192" spans="2:15">
      <c r="B192" s="387"/>
      <c r="C192" s="348" t="s">
        <v>30</v>
      </c>
      <c r="D192" s="349">
        <f>'4. User inputs'!J33</f>
        <v>0</v>
      </c>
      <c r="E192" s="339"/>
      <c r="G192" s="351"/>
      <c r="H192" s="352"/>
      <c r="I192" s="352"/>
      <c r="J192" s="352"/>
      <c r="K192" s="352"/>
      <c r="L192" s="352"/>
      <c r="M192" s="352"/>
      <c r="N192" s="352"/>
      <c r="O192" s="353"/>
    </row>
    <row r="193" spans="2:15">
      <c r="B193" s="387"/>
      <c r="C193" s="358" t="s">
        <v>3</v>
      </c>
      <c r="D193" s="349">
        <f>SUM(D166:E192,D194:E195)*'5. Assumed constants'!$C$39</f>
        <v>0</v>
      </c>
      <c r="E193" s="359"/>
      <c r="G193" s="351"/>
      <c r="H193" s="352"/>
      <c r="I193" s="352"/>
      <c r="J193" s="352"/>
      <c r="K193" s="352"/>
      <c r="L193" s="352"/>
      <c r="M193" s="352"/>
      <c r="N193" s="352"/>
      <c r="O193" s="353"/>
    </row>
    <row r="194" spans="2:15">
      <c r="B194" s="387"/>
      <c r="C194" s="358" t="s">
        <v>175</v>
      </c>
      <c r="D194" s="349">
        <f>'4. User inputs'!C35*'5. Assumed constants'!C35*'5. Assumed constants'!U45</f>
        <v>0</v>
      </c>
      <c r="E194" s="359"/>
      <c r="G194" s="351"/>
      <c r="H194" s="352"/>
      <c r="I194" s="352"/>
      <c r="J194" s="352"/>
      <c r="K194" s="352"/>
      <c r="L194" s="352"/>
      <c r="M194" s="352"/>
      <c r="N194" s="352"/>
      <c r="O194" s="353"/>
    </row>
    <row r="195" spans="2:15" ht="15" thickBot="1">
      <c r="B195" s="388"/>
      <c r="C195" s="360" t="s">
        <v>55</v>
      </c>
      <c r="D195" s="361">
        <f>SUM('4. User inputs'!J34:J42)</f>
        <v>0</v>
      </c>
      <c r="E195" s="359"/>
      <c r="G195" s="362"/>
      <c r="H195" s="363"/>
      <c r="I195" s="363"/>
      <c r="J195" s="363"/>
      <c r="K195" s="363"/>
      <c r="L195" s="363"/>
      <c r="M195" s="363"/>
      <c r="N195" s="363"/>
      <c r="O195" s="364"/>
    </row>
    <row r="196" spans="2:15">
      <c r="B196" s="319"/>
      <c r="C196" s="304"/>
      <c r="D196" s="293"/>
      <c r="E196" s="359"/>
      <c r="F196" s="365"/>
      <c r="G196" s="365"/>
      <c r="H196" s="365"/>
      <c r="I196" s="365"/>
      <c r="J196" s="366"/>
      <c r="K196" s="395" t="s">
        <v>122</v>
      </c>
      <c r="L196" s="396"/>
      <c r="M196" s="396"/>
      <c r="N196" s="397"/>
      <c r="O196" s="349">
        <f>SUM(O166:O184)</f>
        <v>0</v>
      </c>
    </row>
    <row r="197" spans="2:15">
      <c r="D197" s="262"/>
      <c r="E197" s="262"/>
      <c r="F197" s="250"/>
      <c r="G197" s="245"/>
      <c r="H197" s="245"/>
      <c r="I197" s="245"/>
      <c r="J197" s="245"/>
      <c r="K197" s="392" t="s">
        <v>123</v>
      </c>
      <c r="L197" s="393"/>
      <c r="M197" s="393"/>
      <c r="N197" s="394"/>
      <c r="O197" s="349">
        <f>O196/'5. Assumed constants'!$C$84</f>
        <v>0</v>
      </c>
    </row>
    <row r="198" spans="2:15" ht="15" thickBot="1">
      <c r="K198" s="389" t="s">
        <v>124</v>
      </c>
      <c r="L198" s="390"/>
      <c r="M198" s="390"/>
      <c r="N198" s="391"/>
      <c r="O198" s="361">
        <f>O197/1000</f>
        <v>0</v>
      </c>
    </row>
  </sheetData>
  <sheetProtection algorithmName="SHA-512" hashValue="kP1GJaPsxmH+cSjNOKtl6XXGyZS7a4kjSUEinXTkCbV6jeGYXIYP1IpobiLVf+W0mo1HUk34urIaj3uN1ID7eA==" saltValue="ZczAWuYGLIorUwyop8aYbw==" spinCount="100000" sheet="1" objects="1" scenarios="1" formatColumns="0" formatRows="0" selectLockedCells="1" selectUnlockedCells="1"/>
  <mergeCells count="32">
    <mergeCell ref="K198:N198"/>
    <mergeCell ref="K197:N197"/>
    <mergeCell ref="K196:N196"/>
    <mergeCell ref="B23:B26"/>
    <mergeCell ref="B27:B37"/>
    <mergeCell ref="B62:B65"/>
    <mergeCell ref="B66:B76"/>
    <mergeCell ref="B101:B104"/>
    <mergeCell ref="B105:B115"/>
    <mergeCell ref="B142:B145"/>
    <mergeCell ref="B146:B156"/>
    <mergeCell ref="B181:B184"/>
    <mergeCell ref="B163:E163"/>
    <mergeCell ref="B47:B59"/>
    <mergeCell ref="B185:B195"/>
    <mergeCell ref="K77:N77"/>
    <mergeCell ref="B166:B178"/>
    <mergeCell ref="K40:N40"/>
    <mergeCell ref="K39:N39"/>
    <mergeCell ref="K38:N38"/>
    <mergeCell ref="B8:B20"/>
    <mergeCell ref="B127:B139"/>
    <mergeCell ref="K159:N159"/>
    <mergeCell ref="K158:N158"/>
    <mergeCell ref="K157:N157"/>
    <mergeCell ref="B124:E124"/>
    <mergeCell ref="B86:B98"/>
    <mergeCell ref="K78:N78"/>
    <mergeCell ref="K79:N79"/>
    <mergeCell ref="K118:N118"/>
    <mergeCell ref="K117:N117"/>
    <mergeCell ref="K116:N116"/>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4634-F386-45B5-B88E-2F5E4B98D507}">
  <dimension ref="A5:BC86"/>
  <sheetViews>
    <sheetView showGridLines="0" view="pageLayout" zoomScale="60" zoomScaleNormal="120" zoomScalePageLayoutView="60" workbookViewId="0"/>
  </sheetViews>
  <sheetFormatPr defaultColWidth="8.75" defaultRowHeight="14.25"/>
  <cols>
    <col min="1" max="1" width="2.25" style="14" customWidth="1"/>
    <col min="2" max="2" width="5" style="14" bestFit="1" customWidth="1"/>
    <col min="3" max="3" width="27.125" style="14" bestFit="1" customWidth="1"/>
    <col min="4" max="5" width="10.125" style="14" bestFit="1" customWidth="1"/>
    <col min="6" max="6" width="11.75" style="14" customWidth="1"/>
    <col min="7" max="7" width="12.125" style="14" customWidth="1"/>
    <col min="8" max="8" width="11.625" style="14" customWidth="1"/>
    <col min="9" max="9" width="8.75" style="14"/>
    <col min="10" max="10" width="11.625" style="14" bestFit="1" customWidth="1"/>
    <col min="11" max="13" width="8.75" style="14"/>
    <col min="14" max="14" width="16.25" style="14" bestFit="1" customWidth="1"/>
    <col min="15" max="15" width="16" style="14" bestFit="1" customWidth="1"/>
    <col min="16" max="16384" width="8.75" style="14"/>
  </cols>
  <sheetData>
    <row r="5" spans="1:55" ht="9" customHeight="1" thickBot="1">
      <c r="A5" s="12"/>
      <c r="B5" s="12"/>
      <c r="C5" s="12"/>
      <c r="D5" s="12"/>
      <c r="E5" s="12"/>
      <c r="F5" s="12"/>
      <c r="G5" s="12"/>
      <c r="H5" s="12"/>
      <c r="I5" s="12"/>
      <c r="J5" s="12"/>
      <c r="K5" s="12"/>
      <c r="L5" s="12"/>
      <c r="M5" s="12"/>
      <c r="N5" s="12"/>
      <c r="O5" s="20"/>
      <c r="P5" s="20"/>
      <c r="Q5" s="20"/>
      <c r="R5" s="20"/>
      <c r="S5" s="20"/>
      <c r="T5" s="20"/>
      <c r="U5" s="20"/>
      <c r="V5" s="20"/>
      <c r="W5" s="20"/>
      <c r="X5" s="20"/>
      <c r="Y5" s="20"/>
      <c r="Z5" s="20"/>
      <c r="AA5" s="20"/>
      <c r="AB5" s="20"/>
      <c r="AC5" s="20"/>
      <c r="AD5" s="12"/>
      <c r="AE5" s="12"/>
    </row>
    <row r="6" spans="1:55" ht="15" customHeight="1" thickBot="1">
      <c r="A6" s="12"/>
      <c r="B6" s="147"/>
      <c r="C6" s="31"/>
      <c r="D6" s="399" t="s">
        <v>125</v>
      </c>
      <c r="E6" s="400"/>
      <c r="F6" s="400"/>
      <c r="G6" s="400"/>
      <c r="H6" s="401"/>
      <c r="I6" s="16"/>
      <c r="J6" s="16"/>
      <c r="K6" s="16"/>
      <c r="L6" s="16"/>
      <c r="M6" s="16"/>
      <c r="N6" s="16"/>
      <c r="O6" s="23"/>
      <c r="P6" s="23"/>
      <c r="Q6" s="23"/>
      <c r="R6" s="23"/>
      <c r="S6" s="23"/>
      <c r="T6" s="23"/>
      <c r="U6" s="23"/>
      <c r="V6" s="23"/>
      <c r="W6" s="23"/>
      <c r="X6" s="23"/>
      <c r="Y6" s="23"/>
      <c r="Z6" s="23"/>
      <c r="AA6" s="23"/>
      <c r="AB6" s="23"/>
      <c r="AC6" s="23"/>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row>
    <row r="7" spans="1:55" ht="15" customHeight="1" thickBot="1">
      <c r="A7" s="12"/>
      <c r="B7" s="12"/>
      <c r="C7" s="12"/>
      <c r="D7" s="159">
        <v>2021</v>
      </c>
      <c r="E7" s="160">
        <v>2025</v>
      </c>
      <c r="F7" s="160">
        <v>2030</v>
      </c>
      <c r="G7" s="160">
        <v>2035</v>
      </c>
      <c r="H7" s="161">
        <v>2040</v>
      </c>
      <c r="I7" s="63"/>
      <c r="J7" s="63"/>
      <c r="K7" s="63"/>
      <c r="L7" s="63"/>
      <c r="M7" s="63"/>
      <c r="N7" s="63"/>
      <c r="O7" s="23"/>
      <c r="P7" s="23"/>
      <c r="Q7" s="23"/>
      <c r="R7" s="23"/>
      <c r="S7" s="23"/>
      <c r="T7" s="20"/>
      <c r="U7" s="20"/>
      <c r="V7" s="20"/>
      <c r="W7" s="20"/>
      <c r="X7" s="20"/>
      <c r="Y7" s="20"/>
      <c r="Z7" s="20"/>
      <c r="AA7" s="23"/>
      <c r="AB7" s="23"/>
      <c r="AC7" s="23"/>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row>
    <row r="8" spans="1:55" ht="15" customHeight="1">
      <c r="A8" s="12"/>
      <c r="B8" s="402" t="s">
        <v>38</v>
      </c>
      <c r="C8" s="41" t="s">
        <v>24</v>
      </c>
      <c r="D8" s="162">
        <f>SUM('6. Functions'!D8:D20)</f>
        <v>0</v>
      </c>
      <c r="E8" s="163">
        <f>SUM('6. Functions'!D47:D59)</f>
        <v>0</v>
      </c>
      <c r="F8" s="163">
        <f>SUM('6. Functions'!D86:D98)</f>
        <v>0</v>
      </c>
      <c r="G8" s="163">
        <f>SUM('6. Functions'!D127:D139)</f>
        <v>0</v>
      </c>
      <c r="H8" s="164">
        <f>SUM('6. Functions'!D166:D178)</f>
        <v>0</v>
      </c>
      <c r="I8" s="16"/>
      <c r="J8" s="16"/>
      <c r="K8" s="16"/>
      <c r="L8" s="16"/>
      <c r="M8" s="16"/>
      <c r="N8" s="16"/>
      <c r="O8" s="23"/>
      <c r="P8" s="23"/>
      <c r="Q8" s="23"/>
      <c r="R8" s="23"/>
      <c r="S8" s="23"/>
      <c r="T8" s="20"/>
      <c r="U8" s="20"/>
      <c r="V8" s="20"/>
      <c r="W8" s="20"/>
      <c r="X8" s="20"/>
      <c r="Y8" s="20"/>
      <c r="Z8" s="20"/>
      <c r="AA8" s="23"/>
      <c r="AB8" s="23"/>
      <c r="AC8" s="23"/>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row>
    <row r="9" spans="1:55" ht="15" customHeight="1" thickBot="1">
      <c r="A9" s="12"/>
      <c r="B9" s="403"/>
      <c r="C9" s="48" t="s">
        <v>42</v>
      </c>
      <c r="D9" s="165">
        <f>SUM('6. Functions'!E8:E20)</f>
        <v>0</v>
      </c>
      <c r="E9" s="166">
        <f>SUM('6. Functions'!E47:E59)</f>
        <v>0</v>
      </c>
      <c r="F9" s="166">
        <f>SUM('6. Functions'!E86:E98)</f>
        <v>0</v>
      </c>
      <c r="G9" s="166">
        <f>SUM('6. Functions'!E127:E139)</f>
        <v>0</v>
      </c>
      <c r="H9" s="167">
        <f>SUM('6. Functions'!E166:E178)</f>
        <v>0</v>
      </c>
      <c r="I9" s="16"/>
      <c r="J9" s="16"/>
      <c r="K9" s="16"/>
      <c r="L9" s="16"/>
      <c r="M9" s="16"/>
      <c r="N9" s="16"/>
      <c r="O9" s="23"/>
      <c r="P9" s="23"/>
      <c r="Q9" s="23"/>
      <c r="R9" s="23"/>
      <c r="S9" s="23"/>
      <c r="T9" s="20"/>
      <c r="U9" s="20"/>
      <c r="V9" s="20"/>
      <c r="W9" s="20"/>
      <c r="X9" s="20"/>
      <c r="Y9" s="20"/>
      <c r="Z9" s="20"/>
      <c r="AA9" s="23"/>
      <c r="AB9" s="23"/>
      <c r="AC9" s="23"/>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row>
    <row r="10" spans="1:55" ht="15" customHeight="1" thickBot="1">
      <c r="A10" s="12"/>
      <c r="B10" s="403"/>
      <c r="C10" s="12"/>
      <c r="D10" s="156"/>
      <c r="E10" s="156"/>
      <c r="F10" s="156"/>
      <c r="G10" s="168"/>
      <c r="H10" s="168"/>
      <c r="I10" s="169"/>
      <c r="J10" s="170"/>
      <c r="K10" s="171"/>
      <c r="L10" s="172"/>
      <c r="M10" s="16"/>
      <c r="N10" s="16"/>
      <c r="O10" s="23"/>
      <c r="P10" s="23"/>
      <c r="Q10" s="23"/>
      <c r="R10" s="23"/>
      <c r="S10" s="23"/>
      <c r="T10" s="20"/>
      <c r="U10" s="20"/>
      <c r="V10" s="20"/>
      <c r="W10" s="20"/>
      <c r="X10" s="20"/>
      <c r="Y10" s="20"/>
      <c r="Z10" s="20"/>
      <c r="AA10" s="23"/>
      <c r="AB10" s="23"/>
      <c r="AC10" s="23"/>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row>
    <row r="11" spans="1:55">
      <c r="A11" s="12"/>
      <c r="B11" s="403"/>
      <c r="C11" s="41" t="s">
        <v>39</v>
      </c>
      <c r="D11" s="162">
        <f>'6. Functions'!D24</f>
        <v>0</v>
      </c>
      <c r="E11" s="163">
        <f>'6. Functions'!D63</f>
        <v>0</v>
      </c>
      <c r="F11" s="163">
        <f>'6. Functions'!D102</f>
        <v>0</v>
      </c>
      <c r="G11" s="163">
        <f>'6. Functions'!D143</f>
        <v>0</v>
      </c>
      <c r="H11" s="164">
        <f>'6. Functions'!D182</f>
        <v>0</v>
      </c>
      <c r="I11" s="173"/>
      <c r="J11" s="12"/>
      <c r="K11" s="44"/>
      <c r="L11" s="44"/>
      <c r="M11" s="12"/>
      <c r="N11" s="12"/>
      <c r="O11" s="20"/>
      <c r="P11" s="20"/>
      <c r="Q11" s="20"/>
      <c r="R11" s="20"/>
      <c r="S11" s="20"/>
      <c r="T11" s="20"/>
      <c r="U11" s="20"/>
      <c r="V11" s="20"/>
      <c r="W11" s="20"/>
      <c r="X11" s="20"/>
      <c r="Y11" s="20"/>
      <c r="Z11" s="20"/>
      <c r="AA11" s="20"/>
      <c r="AB11" s="20"/>
      <c r="AC11" s="20"/>
      <c r="AD11" s="12"/>
      <c r="AE11" s="12"/>
    </row>
    <row r="12" spans="1:55">
      <c r="A12" s="12"/>
      <c r="B12" s="403"/>
      <c r="C12" s="32" t="s">
        <v>40</v>
      </c>
      <c r="D12" s="174">
        <f>'6. Functions'!D23</f>
        <v>0</v>
      </c>
      <c r="E12" s="175">
        <f>'6. Functions'!D62</f>
        <v>0</v>
      </c>
      <c r="F12" s="175">
        <f>'6. Functions'!D101</f>
        <v>0</v>
      </c>
      <c r="G12" s="175">
        <f>'6. Functions'!D142</f>
        <v>0</v>
      </c>
      <c r="H12" s="176">
        <f>'6. Functions'!D181</f>
        <v>0</v>
      </c>
      <c r="I12" s="54"/>
      <c r="J12" s="13"/>
      <c r="K12" s="158"/>
      <c r="L12" s="44"/>
      <c r="M12" s="44"/>
      <c r="N12" s="32"/>
      <c r="O12" s="20"/>
      <c r="P12" s="20"/>
      <c r="Q12" s="20"/>
      <c r="R12" s="20"/>
      <c r="S12" s="20"/>
      <c r="T12" s="20"/>
      <c r="U12" s="20"/>
      <c r="V12" s="20"/>
      <c r="W12" s="20"/>
      <c r="X12" s="20"/>
      <c r="Y12" s="20"/>
      <c r="Z12" s="20"/>
      <c r="AA12" s="20"/>
      <c r="AB12" s="20"/>
      <c r="AC12" s="20"/>
      <c r="AD12" s="12"/>
      <c r="AE12" s="12"/>
    </row>
    <row r="13" spans="1:55">
      <c r="A13" s="12"/>
      <c r="B13" s="403"/>
      <c r="C13" s="157" t="s">
        <v>115</v>
      </c>
      <c r="D13" s="174">
        <f>'6. Functions'!D27</f>
        <v>0</v>
      </c>
      <c r="E13" s="175">
        <f>'6. Functions'!D66</f>
        <v>0</v>
      </c>
      <c r="F13" s="175">
        <f>'6. Functions'!D105</f>
        <v>0</v>
      </c>
      <c r="G13" s="175">
        <f>'6. Functions'!D146</f>
        <v>0</v>
      </c>
      <c r="H13" s="176">
        <f>'6. Functions'!D185</f>
        <v>0</v>
      </c>
      <c r="I13" s="54"/>
      <c r="J13" s="13"/>
      <c r="K13" s="158"/>
      <c r="L13" s="32"/>
      <c r="M13" s="44"/>
      <c r="N13" s="32"/>
      <c r="O13" s="20"/>
      <c r="P13" s="20"/>
      <c r="Q13" s="20"/>
      <c r="R13" s="20"/>
      <c r="S13" s="20"/>
      <c r="T13" s="20"/>
      <c r="U13" s="20"/>
      <c r="V13" s="20"/>
      <c r="W13" s="20"/>
      <c r="X13" s="20"/>
      <c r="Y13" s="20"/>
      <c r="Z13" s="20"/>
      <c r="AA13" s="20"/>
      <c r="AB13" s="20"/>
      <c r="AC13" s="20"/>
      <c r="AD13" s="12"/>
      <c r="AE13" s="12"/>
    </row>
    <row r="14" spans="1:55">
      <c r="A14" s="12"/>
      <c r="B14" s="403"/>
      <c r="C14" s="32" t="s">
        <v>116</v>
      </c>
      <c r="D14" s="174">
        <f>'6. Functions'!D28</f>
        <v>0</v>
      </c>
      <c r="E14" s="175">
        <f>'6. Functions'!D67</f>
        <v>0</v>
      </c>
      <c r="F14" s="175">
        <f>'6. Functions'!D106</f>
        <v>0</v>
      </c>
      <c r="G14" s="175">
        <f>'6. Functions'!D147</f>
        <v>0</v>
      </c>
      <c r="H14" s="176">
        <f>'6. Functions'!D186</f>
        <v>0</v>
      </c>
      <c r="I14" s="54"/>
      <c r="J14" s="13"/>
      <c r="K14" s="158"/>
      <c r="L14" s="32"/>
      <c r="M14" s="44"/>
      <c r="N14" s="32"/>
      <c r="O14" s="20"/>
      <c r="P14" s="20"/>
      <c r="Q14" s="20"/>
      <c r="R14" s="20"/>
      <c r="S14" s="20"/>
      <c r="T14" s="20"/>
      <c r="U14" s="20"/>
      <c r="V14" s="20"/>
      <c r="W14" s="20"/>
      <c r="X14" s="20"/>
      <c r="Y14" s="20"/>
      <c r="Z14" s="20"/>
      <c r="AA14" s="20"/>
      <c r="AB14" s="20"/>
      <c r="AC14" s="20"/>
      <c r="AD14" s="12"/>
      <c r="AE14" s="12"/>
    </row>
    <row r="15" spans="1:55" ht="15" thickBot="1">
      <c r="A15" s="12"/>
      <c r="B15" s="403"/>
      <c r="C15" s="177" t="s">
        <v>117</v>
      </c>
      <c r="D15" s="165">
        <f>'6. Functions'!D29</f>
        <v>0</v>
      </c>
      <c r="E15" s="166">
        <f>'6. Functions'!D68</f>
        <v>0</v>
      </c>
      <c r="F15" s="166">
        <f>'6. Functions'!D107</f>
        <v>0</v>
      </c>
      <c r="G15" s="166">
        <f>'6. Functions'!D148</f>
        <v>0</v>
      </c>
      <c r="H15" s="167">
        <f>'6. Functions'!D187</f>
        <v>0</v>
      </c>
      <c r="I15" s="54"/>
      <c r="K15" s="158"/>
      <c r="L15" s="44"/>
      <c r="M15" s="44"/>
      <c r="N15" s="32"/>
      <c r="O15" s="20"/>
      <c r="P15" s="20"/>
      <c r="Q15" s="20"/>
      <c r="R15" s="20"/>
      <c r="S15" s="20"/>
      <c r="T15" s="20"/>
      <c r="U15" s="20"/>
      <c r="V15" s="20"/>
      <c r="W15" s="20"/>
      <c r="X15" s="20"/>
      <c r="Y15" s="20"/>
      <c r="Z15" s="20"/>
      <c r="AA15" s="20"/>
      <c r="AB15" s="20"/>
      <c r="AC15" s="20"/>
      <c r="AD15" s="12"/>
      <c r="AE15" s="12"/>
    </row>
    <row r="16" spans="1:55" ht="15" thickBot="1">
      <c r="A16" s="12"/>
      <c r="B16" s="403"/>
      <c r="D16" s="156"/>
      <c r="E16" s="156"/>
      <c r="F16" s="156"/>
      <c r="G16" s="156"/>
      <c r="H16" s="156"/>
      <c r="I16" s="58"/>
      <c r="L16" s="44"/>
      <c r="M16" s="44"/>
      <c r="N16" s="32"/>
      <c r="O16" s="20"/>
      <c r="P16" s="20"/>
      <c r="Q16" s="20"/>
      <c r="R16" s="20"/>
      <c r="S16" s="20"/>
      <c r="T16" s="20"/>
      <c r="U16" s="20"/>
      <c r="V16" s="20"/>
      <c r="W16" s="20"/>
      <c r="X16" s="20"/>
      <c r="Y16" s="20"/>
      <c r="Z16" s="20"/>
      <c r="AA16" s="20"/>
      <c r="AB16" s="20"/>
      <c r="AC16" s="20"/>
      <c r="AD16" s="12"/>
      <c r="AE16" s="12"/>
    </row>
    <row r="17" spans="1:31" ht="15" thickBot="1">
      <c r="A17" s="12"/>
      <c r="B17" s="403"/>
      <c r="C17" s="212" t="s">
        <v>3</v>
      </c>
      <c r="D17" s="213">
        <f>'6. Functions'!D35</f>
        <v>0</v>
      </c>
      <c r="E17" s="214">
        <f>'6. Functions'!D74</f>
        <v>0</v>
      </c>
      <c r="F17" s="214">
        <f>'6. Functions'!D113</f>
        <v>0</v>
      </c>
      <c r="G17" s="214">
        <f>'6. Functions'!D154</f>
        <v>0</v>
      </c>
      <c r="H17" s="215">
        <f>'6. Functions'!D193</f>
        <v>0</v>
      </c>
      <c r="I17" s="13"/>
      <c r="L17" s="44"/>
      <c r="M17" s="44"/>
      <c r="N17" s="32"/>
      <c r="O17" s="20"/>
      <c r="P17" s="20"/>
      <c r="Q17" s="20"/>
      <c r="R17" s="20"/>
      <c r="S17" s="20"/>
      <c r="T17" s="20"/>
      <c r="U17" s="20"/>
      <c r="V17" s="20"/>
      <c r="W17" s="20"/>
      <c r="X17" s="20"/>
      <c r="Y17" s="20"/>
      <c r="Z17" s="20"/>
      <c r="AA17" s="20"/>
      <c r="AB17" s="20"/>
      <c r="AC17" s="20"/>
      <c r="AD17" s="12"/>
      <c r="AE17" s="12"/>
    </row>
    <row r="18" spans="1:31" ht="15" thickBot="1">
      <c r="A18" s="12"/>
      <c r="B18" s="403"/>
      <c r="D18" s="178"/>
      <c r="E18" s="156"/>
      <c r="F18" s="156"/>
      <c r="G18" s="156"/>
      <c r="H18" s="156"/>
      <c r="I18" s="13"/>
      <c r="J18" s="13"/>
      <c r="L18" s="44"/>
      <c r="M18" s="18"/>
      <c r="N18" s="32"/>
      <c r="O18" s="20"/>
      <c r="P18" s="20"/>
      <c r="Q18" s="20"/>
      <c r="R18" s="20"/>
      <c r="S18" s="20"/>
      <c r="T18" s="20"/>
      <c r="U18" s="20"/>
      <c r="V18" s="20"/>
      <c r="W18" s="20"/>
      <c r="X18" s="20"/>
      <c r="Y18" s="20"/>
      <c r="Z18" s="20"/>
      <c r="AA18" s="20"/>
      <c r="AB18" s="20"/>
      <c r="AC18" s="20"/>
      <c r="AD18" s="12"/>
      <c r="AE18" s="12"/>
    </row>
    <row r="19" spans="1:31">
      <c r="A19" s="12"/>
      <c r="B19" s="403"/>
      <c r="C19" s="50" t="s">
        <v>57</v>
      </c>
      <c r="D19" s="162">
        <f>'6. Functions'!D30</f>
        <v>0</v>
      </c>
      <c r="E19" s="163">
        <f>'6. Functions'!D69</f>
        <v>0</v>
      </c>
      <c r="F19" s="163">
        <f>'6. Functions'!D108</f>
        <v>0</v>
      </c>
      <c r="G19" s="163">
        <f>'6. Functions'!D149</f>
        <v>0</v>
      </c>
      <c r="H19" s="164">
        <f>'6. Functions'!D188</f>
        <v>0</v>
      </c>
      <c r="J19" s="12"/>
      <c r="L19" s="44"/>
      <c r="M19" s="18"/>
      <c r="N19" s="32"/>
      <c r="O19" s="20"/>
      <c r="P19" s="20"/>
      <c r="Q19" s="20"/>
      <c r="R19" s="20"/>
      <c r="S19" s="20"/>
      <c r="T19" s="20"/>
      <c r="U19" s="20"/>
      <c r="V19" s="20"/>
      <c r="W19" s="20"/>
      <c r="X19" s="20"/>
      <c r="Y19" s="20"/>
      <c r="Z19" s="20"/>
      <c r="AA19" s="20"/>
      <c r="AB19" s="20"/>
      <c r="AC19" s="20"/>
      <c r="AD19" s="12"/>
      <c r="AE19" s="12"/>
    </row>
    <row r="20" spans="1:31">
      <c r="A20" s="12"/>
      <c r="B20" s="403"/>
      <c r="C20" s="32" t="s">
        <v>60</v>
      </c>
      <c r="D20" s="174">
        <f>'6. Functions'!D31</f>
        <v>0</v>
      </c>
      <c r="E20" s="175">
        <f>'6. Functions'!D70</f>
        <v>0</v>
      </c>
      <c r="F20" s="175">
        <f>'6. Functions'!D109</f>
        <v>0</v>
      </c>
      <c r="G20" s="175">
        <f>'6. Functions'!D150</f>
        <v>0</v>
      </c>
      <c r="H20" s="176">
        <f>'6. Functions'!D189</f>
        <v>0</v>
      </c>
      <c r="J20" s="12"/>
      <c r="K20" s="158"/>
      <c r="L20" s="44"/>
      <c r="M20" s="18"/>
      <c r="N20" s="44"/>
      <c r="O20" s="20"/>
      <c r="P20" s="20"/>
      <c r="Q20" s="20"/>
      <c r="R20" s="20"/>
      <c r="S20" s="20"/>
      <c r="T20" s="20"/>
      <c r="U20" s="20"/>
      <c r="V20" s="20"/>
      <c r="W20" s="20"/>
      <c r="X20" s="20"/>
      <c r="Y20" s="20"/>
      <c r="Z20" s="20"/>
      <c r="AA20" s="20"/>
      <c r="AB20" s="20"/>
      <c r="AC20" s="20"/>
      <c r="AD20" s="12"/>
      <c r="AE20" s="12"/>
    </row>
    <row r="21" spans="1:31">
      <c r="A21" s="12"/>
      <c r="B21" s="403"/>
      <c r="C21" s="32" t="s">
        <v>58</v>
      </c>
      <c r="D21" s="174">
        <f>'6. Functions'!D32</f>
        <v>0</v>
      </c>
      <c r="E21" s="175">
        <f>'6. Functions'!D71</f>
        <v>0</v>
      </c>
      <c r="F21" s="175">
        <f>'6. Functions'!D110</f>
        <v>0</v>
      </c>
      <c r="G21" s="175">
        <f>'6. Functions'!D151</f>
        <v>0</v>
      </c>
      <c r="H21" s="176">
        <f>'6. Functions'!D190</f>
        <v>0</v>
      </c>
      <c r="J21" s="12"/>
      <c r="K21" s="158"/>
      <c r="L21" s="44"/>
      <c r="M21" s="18"/>
      <c r="N21" s="44"/>
      <c r="O21" s="20"/>
      <c r="P21" s="20"/>
      <c r="Q21" s="20"/>
      <c r="R21" s="20"/>
      <c r="S21" s="20"/>
      <c r="T21" s="20"/>
      <c r="U21" s="20"/>
      <c r="V21" s="20"/>
      <c r="W21" s="20"/>
      <c r="X21" s="20"/>
      <c r="Y21" s="20"/>
      <c r="Z21" s="20"/>
      <c r="AA21" s="20"/>
      <c r="AB21" s="20"/>
      <c r="AC21" s="20"/>
      <c r="AD21" s="12"/>
      <c r="AE21" s="12"/>
    </row>
    <row r="22" spans="1:31" ht="15" thickBot="1">
      <c r="A22" s="12"/>
      <c r="B22" s="403"/>
      <c r="C22" s="128" t="s">
        <v>61</v>
      </c>
      <c r="D22" s="165">
        <f>'6. Functions'!D36</f>
        <v>0</v>
      </c>
      <c r="E22" s="166">
        <f>'6. Functions'!D75</f>
        <v>0</v>
      </c>
      <c r="F22" s="166">
        <f>'6. Functions'!D114</f>
        <v>0</v>
      </c>
      <c r="G22" s="166">
        <f>'6. Functions'!D155</f>
        <v>0</v>
      </c>
      <c r="H22" s="167">
        <f>'6. Functions'!D194</f>
        <v>0</v>
      </c>
      <c r="I22" s="12"/>
      <c r="J22" s="13"/>
      <c r="K22" s="158"/>
      <c r="L22" s="44"/>
      <c r="M22" s="44"/>
      <c r="N22" s="44"/>
      <c r="O22" s="20"/>
      <c r="P22" s="20"/>
      <c r="Q22" s="20"/>
      <c r="R22" s="20"/>
      <c r="S22" s="20"/>
      <c r="T22" s="20"/>
      <c r="U22" s="20"/>
      <c r="V22" s="20"/>
      <c r="W22" s="20"/>
      <c r="X22" s="20"/>
      <c r="Y22" s="20"/>
      <c r="Z22" s="20"/>
      <c r="AA22" s="20"/>
      <c r="AB22" s="20"/>
      <c r="AC22" s="20"/>
      <c r="AD22" s="12"/>
      <c r="AE22" s="12"/>
    </row>
    <row r="23" spans="1:31" ht="15" thickBot="1">
      <c r="A23" s="12"/>
      <c r="B23" s="403"/>
      <c r="C23" s="11"/>
      <c r="D23" s="178"/>
      <c r="E23" s="156"/>
      <c r="F23" s="156"/>
      <c r="G23" s="156"/>
      <c r="H23" s="156"/>
      <c r="I23" s="12"/>
      <c r="J23" s="13"/>
      <c r="K23" s="13"/>
      <c r="L23" s="12"/>
      <c r="M23" s="12"/>
      <c r="N23" s="12"/>
      <c r="O23" s="20"/>
      <c r="P23" s="20"/>
      <c r="Q23" s="20"/>
      <c r="R23" s="20"/>
      <c r="S23" s="20"/>
      <c r="T23" s="20"/>
      <c r="U23" s="20"/>
      <c r="V23" s="20"/>
      <c r="W23" s="20"/>
      <c r="X23" s="20"/>
      <c r="Y23" s="20"/>
      <c r="Z23" s="20"/>
      <c r="AA23" s="20"/>
      <c r="AB23" s="20"/>
      <c r="AC23" s="20"/>
      <c r="AD23" s="12"/>
      <c r="AE23" s="12"/>
    </row>
    <row r="24" spans="1:31" ht="15" thickBot="1">
      <c r="A24" s="12"/>
      <c r="B24" s="404"/>
      <c r="C24" s="51" t="s">
        <v>173</v>
      </c>
      <c r="D24" s="179">
        <f>'6. Functions'!O39</f>
        <v>0</v>
      </c>
      <c r="E24" s="180">
        <f>'6. Functions'!O78</f>
        <v>0</v>
      </c>
      <c r="F24" s="180">
        <f>'6. Functions'!O117</f>
        <v>0</v>
      </c>
      <c r="G24" s="180">
        <f>'6. Functions'!O158</f>
        <v>0</v>
      </c>
      <c r="H24" s="229">
        <f>'6. Functions'!O197</f>
        <v>0</v>
      </c>
      <c r="I24" s="181"/>
      <c r="J24" s="13"/>
      <c r="K24" s="13"/>
      <c r="L24" s="12"/>
      <c r="M24" s="12"/>
      <c r="N24" s="12"/>
      <c r="O24" s="20"/>
      <c r="P24" s="20"/>
      <c r="Q24" s="20"/>
      <c r="R24" s="20"/>
      <c r="S24" s="20"/>
      <c r="T24" s="20"/>
      <c r="U24" s="20"/>
      <c r="V24" s="20"/>
      <c r="W24" s="20"/>
      <c r="X24" s="20"/>
      <c r="Y24" s="20"/>
      <c r="Z24" s="20"/>
      <c r="AA24" s="20"/>
      <c r="AB24" s="20"/>
      <c r="AC24" s="20"/>
      <c r="AD24" s="12"/>
      <c r="AE24" s="12"/>
    </row>
    <row r="25" spans="1:31" ht="15" thickBot="1">
      <c r="A25" s="12"/>
      <c r="B25" s="12"/>
      <c r="C25" s="11"/>
      <c r="D25" s="178"/>
      <c r="E25" s="156"/>
      <c r="F25" s="156"/>
      <c r="G25" s="156"/>
      <c r="H25" s="156"/>
      <c r="I25" s="13"/>
      <c r="J25" s="13"/>
      <c r="K25" s="13"/>
      <c r="L25" s="12"/>
      <c r="M25" s="12"/>
      <c r="N25" s="12"/>
      <c r="O25" s="20"/>
      <c r="P25" s="20"/>
      <c r="Q25" s="20"/>
      <c r="R25" s="20"/>
      <c r="S25" s="20"/>
      <c r="T25" s="20"/>
      <c r="U25" s="20"/>
      <c r="V25" s="20"/>
      <c r="W25" s="20"/>
      <c r="X25" s="20"/>
      <c r="Y25" s="20"/>
      <c r="Z25" s="20"/>
      <c r="AA25" s="20"/>
      <c r="AB25" s="20"/>
      <c r="AC25" s="20"/>
      <c r="AD25" s="12"/>
      <c r="AE25" s="12"/>
    </row>
    <row r="26" spans="1:31" ht="18">
      <c r="A26" s="12"/>
      <c r="B26" s="405" t="s">
        <v>43</v>
      </c>
      <c r="C26" s="123" t="s">
        <v>100</v>
      </c>
      <c r="D26" s="162">
        <f>'6. Functions'!D33</f>
        <v>0</v>
      </c>
      <c r="E26" s="163">
        <f>'6. Functions'!D72</f>
        <v>0</v>
      </c>
      <c r="F26" s="163">
        <f>'6. Functions'!D111</f>
        <v>0</v>
      </c>
      <c r="G26" s="163">
        <f>'6. Functions'!D152</f>
        <v>0</v>
      </c>
      <c r="H26" s="164">
        <f>'6. Functions'!D191</f>
        <v>0</v>
      </c>
      <c r="I26" s="13"/>
      <c r="J26" s="13"/>
      <c r="K26" s="13"/>
      <c r="L26" s="12"/>
      <c r="M26" s="182"/>
      <c r="N26" s="11"/>
      <c r="O26" s="20"/>
      <c r="P26" s="20"/>
      <c r="Q26" s="20"/>
      <c r="R26" s="20"/>
      <c r="S26" s="20"/>
      <c r="T26" s="20"/>
      <c r="U26" s="20"/>
      <c r="V26" s="20"/>
      <c r="W26" s="20"/>
      <c r="X26" s="20"/>
      <c r="Y26" s="20"/>
      <c r="Z26" s="20"/>
      <c r="AA26" s="20"/>
      <c r="AB26" s="20"/>
      <c r="AC26" s="20"/>
      <c r="AD26" s="12"/>
      <c r="AE26" s="12"/>
    </row>
    <row r="27" spans="1:31">
      <c r="A27" s="12"/>
      <c r="B27" s="406"/>
      <c r="C27" s="126" t="s">
        <v>30</v>
      </c>
      <c r="D27" s="174">
        <f>'6. Functions'!D34</f>
        <v>0</v>
      </c>
      <c r="E27" s="175">
        <f>'6. Functions'!D73</f>
        <v>0</v>
      </c>
      <c r="F27" s="175">
        <f>'6. Functions'!D112</f>
        <v>0</v>
      </c>
      <c r="G27" s="175">
        <f>'6. Functions'!D153</f>
        <v>0</v>
      </c>
      <c r="H27" s="176">
        <f>'6. Functions'!D192</f>
        <v>0</v>
      </c>
      <c r="I27" s="13"/>
      <c r="J27" s="13"/>
      <c r="K27" s="13"/>
      <c r="L27" s="12"/>
      <c r="M27" s="12"/>
      <c r="N27" s="11"/>
      <c r="O27" s="20"/>
      <c r="P27" s="20"/>
      <c r="Q27" s="20"/>
      <c r="R27" s="20"/>
      <c r="S27" s="20"/>
      <c r="T27" s="20"/>
      <c r="U27" s="20"/>
      <c r="V27" s="20"/>
      <c r="W27" s="20"/>
      <c r="X27" s="20"/>
      <c r="Y27" s="20"/>
      <c r="Z27" s="20"/>
      <c r="AA27" s="20"/>
      <c r="AB27" s="20"/>
      <c r="AC27" s="20"/>
      <c r="AD27" s="12"/>
      <c r="AE27" s="12"/>
    </row>
    <row r="28" spans="1:31" ht="15" thickBot="1">
      <c r="A28" s="12"/>
      <c r="B28" s="407"/>
      <c r="C28" s="228" t="s">
        <v>55</v>
      </c>
      <c r="D28" s="218">
        <f>'6. Functions'!D37</f>
        <v>0</v>
      </c>
      <c r="E28" s="219">
        <f>'6. Functions'!D76</f>
        <v>0</v>
      </c>
      <c r="F28" s="219">
        <f>'6. Functions'!D115</f>
        <v>0</v>
      </c>
      <c r="G28" s="219">
        <f>'6. Functions'!D156</f>
        <v>0</v>
      </c>
      <c r="H28" s="220">
        <f>'6. Functions'!D195</f>
        <v>0</v>
      </c>
      <c r="I28" s="13"/>
      <c r="J28" s="13"/>
      <c r="K28" s="13"/>
      <c r="L28" s="12"/>
      <c r="M28" s="12"/>
      <c r="N28" s="12"/>
      <c r="O28" s="20"/>
      <c r="P28" s="20"/>
      <c r="Q28" s="20"/>
      <c r="R28" s="20"/>
      <c r="S28" s="20"/>
      <c r="T28" s="20"/>
      <c r="U28" s="20"/>
      <c r="V28" s="20"/>
      <c r="W28" s="20"/>
      <c r="X28" s="20"/>
      <c r="Y28" s="20"/>
      <c r="Z28" s="20"/>
      <c r="AA28" s="20"/>
      <c r="AB28" s="20"/>
      <c r="AC28" s="20"/>
      <c r="AD28" s="12"/>
      <c r="AE28" s="12"/>
    </row>
    <row r="29" spans="1:31">
      <c r="A29" s="12"/>
      <c r="B29" s="216"/>
      <c r="C29" s="55"/>
      <c r="D29" s="217"/>
      <c r="E29" s="217"/>
      <c r="F29" s="217"/>
      <c r="G29" s="217"/>
      <c r="H29" s="217"/>
      <c r="I29" s="13"/>
      <c r="J29" s="13"/>
      <c r="K29" s="13"/>
      <c r="M29" s="12"/>
      <c r="N29" s="12"/>
      <c r="O29" s="20"/>
      <c r="P29" s="20"/>
      <c r="Q29" s="20"/>
      <c r="R29" s="20"/>
      <c r="S29" s="20"/>
      <c r="T29" s="20"/>
      <c r="U29" s="20"/>
      <c r="V29" s="20"/>
      <c r="W29" s="20"/>
      <c r="X29" s="20"/>
      <c r="Y29" s="20"/>
      <c r="Z29" s="20"/>
      <c r="AA29" s="20"/>
      <c r="AB29" s="20"/>
      <c r="AC29" s="20"/>
      <c r="AD29" s="12"/>
      <c r="AE29" s="12"/>
    </row>
    <row r="30" spans="1:31">
      <c r="A30" s="12"/>
      <c r="B30" s="12"/>
      <c r="C30" s="11"/>
      <c r="D30" s="11"/>
      <c r="E30" s="12"/>
      <c r="F30" s="12"/>
      <c r="G30" s="13"/>
      <c r="H30" s="13"/>
      <c r="I30" s="13"/>
      <c r="J30" s="13"/>
      <c r="K30" s="13"/>
      <c r="M30" s="12"/>
      <c r="N30" s="12"/>
      <c r="O30" s="20"/>
      <c r="P30" s="20"/>
      <c r="Q30" s="20"/>
      <c r="R30" s="20"/>
      <c r="S30" s="20"/>
      <c r="T30" s="20"/>
      <c r="U30" s="20"/>
      <c r="V30" s="20"/>
      <c r="W30" s="20"/>
      <c r="X30" s="20"/>
      <c r="Y30" s="20"/>
      <c r="Z30" s="20"/>
      <c r="AA30" s="20"/>
      <c r="AB30" s="20"/>
      <c r="AC30" s="20"/>
      <c r="AD30" s="12"/>
      <c r="AE30" s="12"/>
    </row>
    <row r="31" spans="1:31">
      <c r="A31" s="12"/>
      <c r="B31" s="20"/>
      <c r="C31" s="19"/>
      <c r="D31" s="19"/>
      <c r="E31" s="20"/>
      <c r="F31" s="20"/>
      <c r="G31" s="22"/>
      <c r="H31" s="22"/>
      <c r="I31" s="13"/>
      <c r="J31" s="13"/>
      <c r="K31" s="13"/>
      <c r="M31" s="12"/>
      <c r="N31" s="12"/>
      <c r="O31" s="20"/>
      <c r="P31" s="20"/>
      <c r="Q31" s="20"/>
      <c r="R31" s="20"/>
      <c r="S31" s="20"/>
      <c r="T31" s="20"/>
      <c r="U31" s="20"/>
      <c r="V31" s="20"/>
      <c r="W31" s="20"/>
      <c r="X31" s="20"/>
      <c r="Y31" s="20"/>
      <c r="Z31" s="20"/>
      <c r="AA31" s="20"/>
      <c r="AB31" s="20"/>
      <c r="AC31" s="20"/>
      <c r="AD31" s="12"/>
      <c r="AE31" s="12"/>
    </row>
    <row r="32" spans="1:31">
      <c r="A32" s="12"/>
      <c r="B32" s="12"/>
      <c r="D32" s="183"/>
      <c r="E32" s="183"/>
      <c r="F32" s="183"/>
      <c r="G32" s="183"/>
      <c r="H32" s="183"/>
      <c r="I32" s="13"/>
      <c r="J32" s="13"/>
      <c r="K32" s="13"/>
      <c r="M32" s="12"/>
      <c r="N32" s="12"/>
      <c r="O32" s="20"/>
      <c r="P32" s="20"/>
      <c r="Q32" s="20"/>
      <c r="R32" s="20"/>
      <c r="S32" s="20"/>
      <c r="T32" s="20"/>
      <c r="U32" s="20"/>
      <c r="V32" s="20"/>
      <c r="W32" s="20"/>
      <c r="X32" s="20"/>
      <c r="Y32" s="20"/>
      <c r="Z32" s="20"/>
      <c r="AA32" s="20"/>
      <c r="AB32" s="20"/>
      <c r="AC32" s="20"/>
      <c r="AD32" s="12"/>
      <c r="AE32" s="12"/>
    </row>
    <row r="33" spans="1:31">
      <c r="A33" s="12"/>
      <c r="B33" s="12"/>
      <c r="D33" s="12"/>
      <c r="E33" s="63"/>
      <c r="F33" s="63"/>
      <c r="G33" s="63"/>
      <c r="H33" s="63"/>
      <c r="I33" s="13"/>
      <c r="J33" s="13"/>
      <c r="K33" s="13"/>
      <c r="M33" s="12"/>
      <c r="N33" s="12"/>
      <c r="O33" s="20"/>
      <c r="P33" s="20"/>
      <c r="Q33" s="20"/>
      <c r="R33" s="20"/>
      <c r="S33" s="20"/>
      <c r="T33" s="20"/>
      <c r="U33" s="20"/>
      <c r="V33" s="20"/>
      <c r="W33" s="20"/>
      <c r="X33" s="20"/>
      <c r="Y33" s="20"/>
      <c r="Z33" s="20"/>
      <c r="AA33" s="20"/>
      <c r="AB33" s="20"/>
      <c r="AC33" s="20"/>
      <c r="AD33" s="12"/>
      <c r="AE33" s="12"/>
    </row>
    <row r="34" spans="1:31">
      <c r="A34" s="12"/>
      <c r="B34" s="12"/>
      <c r="C34" s="32"/>
      <c r="D34" s="11"/>
      <c r="E34" s="12"/>
      <c r="F34" s="12"/>
      <c r="G34" s="13"/>
      <c r="H34" s="13"/>
      <c r="I34" s="13"/>
      <c r="J34" s="13"/>
      <c r="K34" s="13"/>
      <c r="M34" s="12"/>
      <c r="N34" s="12"/>
      <c r="O34" s="12"/>
      <c r="P34" s="12"/>
      <c r="Q34" s="12"/>
      <c r="R34" s="12"/>
      <c r="S34" s="12"/>
      <c r="T34" s="12"/>
      <c r="U34" s="12"/>
      <c r="V34" s="12"/>
      <c r="W34" s="12"/>
      <c r="X34" s="12"/>
      <c r="Y34" s="12"/>
      <c r="Z34" s="12"/>
      <c r="AA34" s="12"/>
      <c r="AB34" s="12"/>
      <c r="AC34" s="12"/>
      <c r="AD34" s="12"/>
      <c r="AE34" s="12"/>
    </row>
    <row r="35" spans="1:31">
      <c r="A35" s="12"/>
      <c r="B35" s="12"/>
      <c r="C35" s="32"/>
      <c r="D35" s="11"/>
      <c r="E35" s="12"/>
      <c r="F35" s="12"/>
      <c r="G35" s="13"/>
      <c r="H35" s="13"/>
      <c r="I35" s="13"/>
      <c r="K35" s="13"/>
      <c r="M35" s="12"/>
      <c r="N35" s="12"/>
      <c r="O35" s="12"/>
      <c r="P35" s="12"/>
      <c r="Q35" s="12"/>
      <c r="R35" s="12"/>
      <c r="S35" s="12"/>
      <c r="T35" s="12"/>
      <c r="U35" s="12"/>
      <c r="V35" s="12"/>
      <c r="W35" s="12"/>
      <c r="X35" s="12"/>
      <c r="Y35" s="12"/>
      <c r="Z35" s="12"/>
      <c r="AA35" s="12"/>
      <c r="AB35" s="12"/>
      <c r="AC35" s="12"/>
      <c r="AD35" s="12"/>
      <c r="AE35" s="12"/>
    </row>
    <row r="36" spans="1:31">
      <c r="A36" s="12"/>
      <c r="B36" s="12"/>
      <c r="C36" s="32"/>
      <c r="D36" s="11"/>
      <c r="E36" s="12"/>
      <c r="F36" s="12"/>
      <c r="G36" s="13"/>
      <c r="H36" s="13"/>
      <c r="I36" s="13"/>
      <c r="J36" s="13"/>
      <c r="K36" s="13"/>
      <c r="M36" s="12"/>
      <c r="N36" s="12"/>
      <c r="O36" s="12"/>
      <c r="P36" s="12"/>
      <c r="Q36" s="12"/>
      <c r="R36" s="12"/>
      <c r="S36" s="12"/>
      <c r="T36" s="12"/>
      <c r="U36" s="12"/>
      <c r="V36" s="12"/>
      <c r="W36" s="12"/>
      <c r="X36" s="12"/>
      <c r="Y36" s="12"/>
      <c r="Z36" s="12"/>
      <c r="AA36" s="12"/>
      <c r="AB36" s="12"/>
      <c r="AC36" s="12"/>
      <c r="AD36" s="12"/>
      <c r="AE36" s="12"/>
    </row>
    <row r="37" spans="1:31">
      <c r="B37" s="12"/>
      <c r="C37" s="32"/>
      <c r="D37" s="11"/>
      <c r="E37" s="12"/>
      <c r="F37" s="12"/>
      <c r="G37" s="13"/>
      <c r="H37" s="13"/>
      <c r="I37" s="13"/>
      <c r="J37" s="13"/>
      <c r="K37" s="13"/>
      <c r="M37" s="12"/>
      <c r="N37" s="12"/>
      <c r="O37" s="12"/>
      <c r="P37" s="12"/>
      <c r="Q37" s="12"/>
      <c r="R37" s="12"/>
      <c r="S37" s="12"/>
      <c r="T37" s="12"/>
      <c r="U37" s="12"/>
      <c r="V37" s="12"/>
      <c r="W37" s="12"/>
      <c r="X37" s="12"/>
      <c r="Y37" s="12"/>
      <c r="Z37" s="12"/>
      <c r="AA37" s="12"/>
      <c r="AB37" s="12"/>
      <c r="AC37" s="12"/>
      <c r="AD37" s="12"/>
      <c r="AE37" s="12"/>
    </row>
    <row r="38" spans="1:31">
      <c r="B38" s="12"/>
      <c r="C38" s="32"/>
      <c r="D38" s="11"/>
      <c r="E38" s="12"/>
      <c r="F38" s="12"/>
      <c r="G38" s="13"/>
      <c r="H38" s="13"/>
      <c r="I38" s="13"/>
      <c r="J38" s="13"/>
      <c r="K38" s="13"/>
      <c r="M38" s="12"/>
      <c r="N38" s="12"/>
      <c r="O38" s="12"/>
      <c r="P38" s="12"/>
      <c r="Q38" s="12"/>
      <c r="R38" s="12"/>
      <c r="S38" s="12"/>
      <c r="T38" s="12"/>
      <c r="U38" s="12"/>
      <c r="V38" s="12"/>
      <c r="W38" s="12"/>
      <c r="X38" s="12"/>
      <c r="Y38" s="12"/>
      <c r="Z38" s="12"/>
      <c r="AA38" s="12"/>
      <c r="AB38" s="12"/>
      <c r="AC38" s="12"/>
      <c r="AD38" s="12"/>
      <c r="AE38" s="12"/>
    </row>
    <row r="39" spans="1:31">
      <c r="B39" s="12"/>
      <c r="C39" s="32"/>
      <c r="D39" s="11"/>
      <c r="E39" s="12"/>
      <c r="F39" s="12"/>
      <c r="G39" s="13"/>
      <c r="H39" s="13"/>
      <c r="I39" s="13"/>
      <c r="J39" s="13"/>
      <c r="K39" s="13"/>
      <c r="M39" s="12"/>
      <c r="N39" s="12"/>
      <c r="O39" s="12"/>
      <c r="P39" s="12"/>
      <c r="Q39" s="12"/>
      <c r="R39" s="12"/>
      <c r="S39" s="12"/>
      <c r="T39" s="12"/>
      <c r="U39" s="12"/>
      <c r="V39" s="12"/>
      <c r="W39" s="12"/>
      <c r="X39" s="12"/>
      <c r="Y39" s="12"/>
      <c r="Z39" s="12"/>
      <c r="AA39" s="12"/>
      <c r="AB39" s="12"/>
      <c r="AC39" s="12"/>
      <c r="AD39" s="12"/>
      <c r="AE39" s="12"/>
    </row>
    <row r="40" spans="1:31">
      <c r="B40" s="12"/>
      <c r="C40" s="44"/>
      <c r="D40" s="11"/>
      <c r="E40" s="12"/>
      <c r="F40" s="12"/>
      <c r="G40" s="13"/>
      <c r="H40" s="13"/>
      <c r="I40" s="13"/>
      <c r="J40" s="13"/>
      <c r="K40" s="13"/>
      <c r="M40" s="12"/>
      <c r="N40" s="12"/>
      <c r="O40" s="12"/>
      <c r="P40" s="12"/>
      <c r="Q40" s="12"/>
      <c r="R40" s="12"/>
      <c r="S40" s="12"/>
      <c r="T40" s="12"/>
      <c r="U40" s="12"/>
      <c r="V40" s="12"/>
      <c r="W40" s="12"/>
      <c r="X40" s="12"/>
      <c r="Y40" s="12"/>
      <c r="Z40" s="12"/>
      <c r="AA40" s="12"/>
      <c r="AB40" s="12"/>
      <c r="AC40" s="12"/>
      <c r="AD40" s="12"/>
      <c r="AE40" s="12"/>
    </row>
    <row r="41" spans="1:31">
      <c r="B41" s="12"/>
      <c r="C41" s="32"/>
      <c r="D41" s="11"/>
      <c r="E41" s="12"/>
      <c r="F41" s="12"/>
      <c r="G41" s="13"/>
      <c r="H41" s="13"/>
      <c r="I41" s="13"/>
      <c r="J41" s="13"/>
      <c r="K41" s="13"/>
      <c r="M41" s="12"/>
      <c r="N41" s="12"/>
      <c r="O41" s="12"/>
      <c r="P41" s="12"/>
      <c r="Q41" s="12"/>
      <c r="R41" s="12"/>
      <c r="S41" s="12"/>
      <c r="T41" s="12"/>
      <c r="U41" s="12"/>
      <c r="V41" s="12"/>
      <c r="W41" s="12"/>
      <c r="X41" s="12"/>
      <c r="Y41" s="12"/>
      <c r="Z41" s="12"/>
      <c r="AA41" s="12"/>
      <c r="AB41" s="12"/>
      <c r="AC41" s="12"/>
      <c r="AD41" s="12"/>
      <c r="AE41" s="12"/>
    </row>
    <row r="42" spans="1:31">
      <c r="B42" s="12"/>
      <c r="C42" s="32"/>
      <c r="D42" s="11"/>
      <c r="E42" s="12"/>
      <c r="F42" s="12"/>
      <c r="G42" s="13"/>
      <c r="H42" s="13"/>
      <c r="I42" s="13"/>
      <c r="J42" s="13"/>
      <c r="K42" s="13"/>
      <c r="M42" s="12"/>
      <c r="N42" s="12"/>
      <c r="O42" s="12"/>
      <c r="P42" s="12"/>
      <c r="Q42" s="12"/>
      <c r="R42" s="12"/>
      <c r="S42" s="12"/>
      <c r="T42" s="12"/>
      <c r="U42" s="12"/>
      <c r="V42" s="12"/>
      <c r="W42" s="12"/>
      <c r="X42" s="12"/>
      <c r="Y42" s="12"/>
      <c r="Z42" s="12"/>
      <c r="AA42" s="12"/>
      <c r="AB42" s="12"/>
      <c r="AC42" s="12"/>
      <c r="AD42" s="12"/>
      <c r="AE42" s="12"/>
    </row>
    <row r="43" spans="1:31">
      <c r="C43" s="32"/>
      <c r="D43" s="11"/>
      <c r="E43" s="12"/>
      <c r="G43" s="13"/>
      <c r="H43" s="13"/>
      <c r="I43" s="13"/>
      <c r="J43" s="13"/>
      <c r="K43" s="13"/>
      <c r="M43" s="12"/>
      <c r="N43" s="12"/>
      <c r="O43" s="12"/>
      <c r="P43" s="12"/>
      <c r="Q43" s="12"/>
      <c r="R43" s="12"/>
      <c r="S43" s="12"/>
      <c r="T43" s="12"/>
      <c r="U43" s="12"/>
      <c r="V43" s="12"/>
      <c r="W43" s="12"/>
      <c r="X43" s="12"/>
      <c r="Y43" s="12"/>
      <c r="Z43" s="12"/>
      <c r="AA43" s="12"/>
      <c r="AB43" s="12"/>
      <c r="AC43" s="12"/>
      <c r="AD43" s="12"/>
      <c r="AE43" s="12"/>
    </row>
    <row r="44" spans="1:31">
      <c r="C44" s="44"/>
      <c r="D44" s="11"/>
      <c r="E44" s="12"/>
      <c r="G44" s="13"/>
      <c r="H44" s="13"/>
      <c r="I44" s="13"/>
      <c r="J44" s="13"/>
      <c r="K44" s="13"/>
      <c r="M44" s="12"/>
      <c r="N44" s="12"/>
      <c r="O44" s="12"/>
      <c r="P44" s="12"/>
      <c r="Q44" s="12"/>
      <c r="R44" s="12"/>
      <c r="S44" s="12"/>
      <c r="T44" s="12"/>
      <c r="U44" s="12"/>
      <c r="V44" s="12"/>
      <c r="W44" s="12"/>
      <c r="X44" s="12"/>
      <c r="Y44" s="12"/>
      <c r="Z44" s="12"/>
      <c r="AA44" s="12"/>
      <c r="AB44" s="12"/>
      <c r="AC44" s="12"/>
      <c r="AD44" s="12"/>
      <c r="AE44" s="12"/>
    </row>
    <row r="45" spans="1:31">
      <c r="C45" s="32"/>
      <c r="D45" s="11"/>
      <c r="E45" s="12"/>
      <c r="G45" s="13"/>
      <c r="H45" s="13"/>
      <c r="I45" s="13"/>
      <c r="J45" s="13"/>
      <c r="K45" s="13"/>
      <c r="M45" s="12"/>
      <c r="N45" s="12"/>
      <c r="O45" s="12"/>
      <c r="P45" s="12"/>
      <c r="Q45" s="12"/>
      <c r="R45" s="12"/>
      <c r="S45" s="12"/>
      <c r="T45" s="12"/>
      <c r="U45" s="12"/>
      <c r="V45" s="12"/>
      <c r="W45" s="12"/>
      <c r="X45" s="12"/>
      <c r="Y45" s="12"/>
      <c r="Z45" s="12"/>
      <c r="AA45" s="12"/>
      <c r="AB45" s="12"/>
      <c r="AC45" s="12"/>
      <c r="AD45" s="12"/>
      <c r="AE45" s="12"/>
    </row>
    <row r="46" spans="1:31">
      <c r="C46" s="32"/>
      <c r="D46" s="11"/>
      <c r="E46" s="12"/>
      <c r="G46" s="13"/>
      <c r="H46" s="13"/>
      <c r="I46" s="13"/>
      <c r="J46" s="13"/>
      <c r="K46" s="22"/>
      <c r="M46" s="12"/>
      <c r="N46" s="12"/>
      <c r="O46" s="12"/>
      <c r="P46" s="12"/>
      <c r="Q46" s="12"/>
      <c r="R46" s="12"/>
      <c r="S46" s="12"/>
      <c r="T46" s="12"/>
      <c r="U46" s="12"/>
      <c r="V46" s="12"/>
      <c r="W46" s="12"/>
      <c r="X46" s="12"/>
      <c r="Y46" s="12"/>
      <c r="Z46" s="12"/>
      <c r="AA46" s="12"/>
      <c r="AB46" s="12"/>
      <c r="AC46" s="12"/>
      <c r="AD46" s="12"/>
      <c r="AE46" s="12"/>
    </row>
    <row r="47" spans="1:31">
      <c r="C47" s="32"/>
      <c r="D47" s="11"/>
      <c r="E47" s="12"/>
      <c r="G47" s="13"/>
      <c r="H47" s="13"/>
      <c r="I47" s="13"/>
      <c r="J47" s="13"/>
      <c r="K47" s="22"/>
      <c r="M47" s="12"/>
      <c r="N47" s="12"/>
      <c r="O47" s="12"/>
      <c r="P47" s="12"/>
      <c r="Q47" s="12"/>
      <c r="R47" s="12"/>
      <c r="S47" s="12"/>
      <c r="T47" s="12"/>
      <c r="U47" s="12"/>
      <c r="V47" s="12"/>
      <c r="W47" s="12"/>
      <c r="X47" s="12"/>
      <c r="Y47" s="12"/>
      <c r="Z47" s="12"/>
      <c r="AA47" s="12"/>
      <c r="AB47" s="12"/>
      <c r="AC47" s="12"/>
      <c r="AD47" s="12"/>
      <c r="AE47" s="12"/>
    </row>
    <row r="48" spans="1:31">
      <c r="C48" s="11"/>
      <c r="D48" s="11"/>
      <c r="E48" s="12"/>
      <c r="G48" s="13"/>
      <c r="H48" s="13"/>
      <c r="I48" s="13"/>
      <c r="J48" s="13"/>
      <c r="K48" s="22"/>
      <c r="M48" s="12"/>
      <c r="N48" s="12"/>
      <c r="O48" s="12"/>
      <c r="P48" s="12"/>
      <c r="Q48" s="12"/>
      <c r="R48" s="12"/>
      <c r="S48" s="12"/>
      <c r="T48" s="12"/>
      <c r="U48" s="12"/>
      <c r="V48" s="12"/>
      <c r="W48" s="12"/>
      <c r="X48" s="12"/>
      <c r="Y48" s="12"/>
      <c r="Z48" s="12"/>
      <c r="AA48" s="12"/>
      <c r="AB48" s="12"/>
      <c r="AC48" s="12"/>
      <c r="AD48" s="12"/>
      <c r="AE48" s="12"/>
    </row>
    <row r="49" spans="3:31">
      <c r="D49" s="11"/>
      <c r="E49" s="12"/>
      <c r="G49" s="13"/>
      <c r="H49" s="13"/>
      <c r="I49" s="13"/>
      <c r="J49" s="22"/>
      <c r="K49" s="22"/>
      <c r="M49" s="12"/>
      <c r="N49" s="12"/>
      <c r="O49" s="12"/>
      <c r="P49" s="12"/>
      <c r="Q49" s="12"/>
      <c r="R49" s="12"/>
      <c r="S49" s="12"/>
      <c r="T49" s="12"/>
      <c r="U49" s="12"/>
      <c r="V49" s="12"/>
      <c r="W49" s="12"/>
      <c r="X49" s="12"/>
      <c r="Y49" s="12"/>
      <c r="Z49" s="12"/>
      <c r="AA49" s="12"/>
      <c r="AB49" s="12"/>
      <c r="AC49" s="12"/>
      <c r="AD49" s="12"/>
      <c r="AE49" s="12"/>
    </row>
    <row r="50" spans="3:31">
      <c r="C50" s="20"/>
      <c r="D50" s="20"/>
      <c r="E50" s="20"/>
      <c r="F50" s="21"/>
      <c r="G50" s="22"/>
      <c r="H50" s="22"/>
      <c r="I50" s="22"/>
      <c r="J50" s="22"/>
      <c r="K50" s="22"/>
      <c r="M50" s="12"/>
      <c r="N50" s="12"/>
      <c r="O50" s="12"/>
      <c r="P50" s="12"/>
      <c r="Q50" s="12"/>
      <c r="R50" s="12"/>
      <c r="S50" s="12"/>
      <c r="T50" s="12"/>
      <c r="U50" s="12"/>
      <c r="V50" s="12"/>
      <c r="W50" s="12"/>
      <c r="X50" s="12"/>
      <c r="Y50" s="12"/>
      <c r="Z50" s="12"/>
      <c r="AA50" s="12"/>
      <c r="AB50" s="12"/>
      <c r="AC50" s="12"/>
      <c r="AD50" s="12"/>
      <c r="AE50" s="12"/>
    </row>
    <row r="51" spans="3:31">
      <c r="C51" s="20"/>
      <c r="D51" s="20"/>
      <c r="E51" s="20"/>
      <c r="F51" s="21"/>
      <c r="G51" s="22"/>
      <c r="H51" s="22"/>
      <c r="I51" s="22"/>
      <c r="J51" s="22"/>
      <c r="K51" s="22"/>
      <c r="M51" s="12"/>
      <c r="N51" s="12"/>
      <c r="O51" s="12"/>
      <c r="P51" s="12"/>
      <c r="Q51" s="12"/>
      <c r="R51" s="12"/>
      <c r="S51" s="12"/>
      <c r="T51" s="12"/>
      <c r="U51" s="12"/>
      <c r="V51" s="12"/>
      <c r="W51" s="12"/>
      <c r="X51" s="12"/>
      <c r="Y51" s="12"/>
      <c r="Z51" s="12"/>
      <c r="AA51" s="12"/>
      <c r="AB51" s="12"/>
      <c r="AC51" s="12"/>
      <c r="AD51" s="12"/>
      <c r="AE51" s="12"/>
    </row>
    <row r="52" spans="3:31">
      <c r="C52" s="20"/>
      <c r="D52" s="20"/>
      <c r="E52" s="20"/>
      <c r="F52" s="21"/>
      <c r="G52" s="22"/>
      <c r="H52" s="22"/>
      <c r="I52" s="22"/>
      <c r="J52" s="22"/>
      <c r="K52" s="22"/>
      <c r="M52" s="12"/>
      <c r="N52" s="12"/>
      <c r="O52" s="12"/>
      <c r="P52" s="12"/>
      <c r="Q52" s="12"/>
      <c r="R52" s="12"/>
      <c r="S52" s="12"/>
      <c r="T52" s="12"/>
      <c r="U52" s="12"/>
      <c r="V52" s="12"/>
      <c r="W52" s="12"/>
      <c r="X52" s="12"/>
      <c r="Y52" s="12"/>
      <c r="Z52" s="12"/>
      <c r="AA52" s="12"/>
      <c r="AB52" s="12"/>
      <c r="AC52" s="12"/>
      <c r="AD52" s="12"/>
      <c r="AE52" s="12"/>
    </row>
    <row r="53" spans="3:31">
      <c r="C53" s="19"/>
      <c r="D53" s="19"/>
      <c r="E53" s="21"/>
      <c r="F53" s="21"/>
      <c r="G53" s="22"/>
      <c r="H53" s="22"/>
      <c r="I53" s="22"/>
      <c r="J53" s="22"/>
      <c r="K53" s="22"/>
      <c r="M53" s="12"/>
      <c r="N53" s="12"/>
      <c r="O53" s="12"/>
      <c r="P53" s="12"/>
      <c r="Q53" s="12"/>
      <c r="R53" s="12"/>
      <c r="S53" s="12"/>
      <c r="T53" s="12"/>
      <c r="U53" s="12"/>
      <c r="V53" s="12"/>
      <c r="W53" s="12"/>
      <c r="X53" s="12"/>
      <c r="Y53" s="12"/>
      <c r="Z53" s="12"/>
      <c r="AA53" s="12"/>
      <c r="AB53" s="12"/>
      <c r="AC53" s="12"/>
      <c r="AD53" s="12"/>
      <c r="AE53" s="12"/>
    </row>
    <row r="54" spans="3:31">
      <c r="C54" s="19"/>
      <c r="D54" s="19"/>
      <c r="E54" s="21"/>
      <c r="F54" s="20"/>
      <c r="G54" s="20"/>
      <c r="H54" s="20"/>
      <c r="I54" s="20"/>
      <c r="J54" s="20"/>
      <c r="K54" s="20"/>
      <c r="M54" s="12"/>
      <c r="N54" s="12"/>
      <c r="O54" s="12"/>
      <c r="P54" s="12"/>
      <c r="Q54" s="12"/>
      <c r="R54" s="12"/>
      <c r="S54" s="12"/>
      <c r="T54" s="12"/>
      <c r="U54" s="12"/>
      <c r="V54" s="12"/>
      <c r="W54" s="12"/>
      <c r="X54" s="12"/>
      <c r="Y54" s="12"/>
      <c r="Z54" s="12"/>
      <c r="AA54" s="12"/>
      <c r="AB54" s="12"/>
      <c r="AC54" s="12"/>
      <c r="AD54" s="12"/>
      <c r="AE54" s="12"/>
    </row>
    <row r="55" spans="3:31">
      <c r="C55" s="19"/>
      <c r="D55" s="19"/>
      <c r="E55" s="20"/>
      <c r="F55" s="20"/>
      <c r="G55" s="20"/>
      <c r="H55" s="20"/>
      <c r="I55" s="20"/>
      <c r="J55" s="20"/>
      <c r="K55" s="20"/>
      <c r="M55" s="12"/>
      <c r="N55" s="12"/>
      <c r="O55" s="12"/>
      <c r="P55" s="12"/>
      <c r="Q55" s="12"/>
      <c r="R55" s="12"/>
      <c r="S55" s="12"/>
      <c r="T55" s="12"/>
      <c r="U55" s="12"/>
      <c r="V55" s="12"/>
      <c r="W55" s="12"/>
      <c r="X55" s="12"/>
      <c r="Y55" s="12"/>
      <c r="Z55" s="12"/>
      <c r="AA55" s="12"/>
      <c r="AB55" s="12"/>
      <c r="AC55" s="12"/>
      <c r="AD55" s="12"/>
      <c r="AE55" s="12"/>
    </row>
    <row r="56" spans="3:31">
      <c r="C56" s="19"/>
      <c r="D56" s="19"/>
      <c r="E56" s="20"/>
      <c r="F56" s="20"/>
      <c r="G56" s="20"/>
      <c r="H56" s="20"/>
      <c r="I56" s="20"/>
      <c r="J56" s="20"/>
      <c r="K56" s="20"/>
      <c r="M56" s="12"/>
      <c r="N56" s="12"/>
      <c r="O56" s="12"/>
      <c r="P56" s="12"/>
      <c r="Q56" s="12"/>
      <c r="R56" s="12"/>
      <c r="S56" s="12"/>
      <c r="T56" s="12"/>
      <c r="U56" s="12"/>
      <c r="V56" s="12"/>
      <c r="W56" s="12"/>
      <c r="X56" s="12"/>
      <c r="Y56" s="12"/>
      <c r="Z56" s="12"/>
      <c r="AA56" s="12"/>
      <c r="AB56" s="12"/>
      <c r="AC56" s="12"/>
      <c r="AD56" s="12"/>
      <c r="AE56" s="12"/>
    </row>
    <row r="57" spans="3:31">
      <c r="C57" s="19"/>
      <c r="D57" s="19"/>
      <c r="E57" s="20"/>
      <c r="F57" s="20"/>
      <c r="G57" s="20"/>
      <c r="H57" s="20"/>
      <c r="I57" s="20"/>
      <c r="J57" s="20"/>
      <c r="K57" s="20"/>
      <c r="M57" s="12"/>
      <c r="N57" s="12"/>
      <c r="O57" s="12"/>
      <c r="P57" s="12"/>
      <c r="Q57" s="12"/>
      <c r="R57" s="12"/>
      <c r="S57" s="12"/>
      <c r="T57" s="12"/>
      <c r="U57" s="12"/>
      <c r="V57" s="12"/>
      <c r="W57" s="12"/>
      <c r="X57" s="12"/>
      <c r="Y57" s="12"/>
      <c r="Z57" s="12"/>
      <c r="AA57" s="12"/>
      <c r="AB57" s="12"/>
      <c r="AC57" s="12"/>
      <c r="AD57" s="12"/>
      <c r="AE57" s="12"/>
    </row>
    <row r="58" spans="3:31">
      <c r="C58" s="21"/>
      <c r="D58" s="21"/>
      <c r="E58" s="21"/>
      <c r="F58" s="21"/>
      <c r="G58" s="21"/>
      <c r="H58" s="21"/>
      <c r="I58" s="20"/>
      <c r="J58" s="20"/>
      <c r="K58" s="20"/>
      <c r="M58" s="12"/>
      <c r="N58" s="12"/>
      <c r="O58" s="12"/>
      <c r="P58" s="12"/>
      <c r="Q58" s="12"/>
      <c r="R58" s="12"/>
      <c r="S58" s="12"/>
      <c r="T58" s="12"/>
      <c r="U58" s="12"/>
      <c r="V58" s="12"/>
      <c r="W58" s="12"/>
      <c r="X58" s="12"/>
      <c r="Y58" s="12"/>
      <c r="Z58" s="12"/>
      <c r="AA58" s="12"/>
      <c r="AB58" s="12"/>
      <c r="AC58" s="12"/>
      <c r="AD58" s="12"/>
      <c r="AE58" s="12"/>
    </row>
    <row r="59" spans="3:31">
      <c r="C59" s="21"/>
      <c r="D59" s="21"/>
      <c r="E59" s="21"/>
      <c r="F59" s="21"/>
      <c r="G59" s="21"/>
      <c r="H59" s="21"/>
      <c r="I59" s="20"/>
      <c r="J59" s="20"/>
      <c r="K59" s="20"/>
      <c r="M59" s="12"/>
      <c r="N59" s="12"/>
      <c r="O59" s="12"/>
      <c r="P59" s="12"/>
      <c r="Q59" s="12"/>
      <c r="R59" s="12"/>
      <c r="S59" s="12"/>
      <c r="T59" s="12"/>
      <c r="U59" s="12"/>
      <c r="V59" s="12"/>
      <c r="W59" s="12"/>
      <c r="X59" s="12"/>
      <c r="Y59" s="12"/>
      <c r="Z59" s="12"/>
      <c r="AA59" s="12"/>
      <c r="AB59" s="12"/>
      <c r="AC59" s="12"/>
      <c r="AD59" s="12"/>
      <c r="AE59" s="12"/>
    </row>
    <row r="60" spans="3:31">
      <c r="C60" s="21"/>
      <c r="D60" s="21"/>
      <c r="E60" s="21"/>
      <c r="F60" s="21"/>
      <c r="G60" s="21"/>
      <c r="H60" s="21"/>
      <c r="I60" s="20"/>
      <c r="J60" s="20"/>
      <c r="K60" s="20"/>
      <c r="M60" s="12"/>
      <c r="N60" s="12"/>
      <c r="O60" s="12"/>
      <c r="P60" s="12"/>
      <c r="Q60" s="12"/>
      <c r="R60" s="12"/>
      <c r="S60" s="12"/>
      <c r="T60" s="12"/>
      <c r="U60" s="12"/>
      <c r="V60" s="12"/>
      <c r="W60" s="12"/>
      <c r="X60" s="12"/>
      <c r="Y60" s="12"/>
      <c r="Z60" s="12"/>
      <c r="AA60" s="12"/>
      <c r="AB60" s="12"/>
      <c r="AC60" s="12"/>
      <c r="AD60" s="12"/>
      <c r="AE60" s="12"/>
    </row>
    <row r="61" spans="3:31">
      <c r="C61" s="21"/>
      <c r="D61" s="21"/>
      <c r="E61" s="21"/>
      <c r="F61" s="20"/>
      <c r="G61" s="20"/>
      <c r="H61" s="20"/>
      <c r="I61" s="20"/>
      <c r="J61" s="20"/>
      <c r="K61" s="20"/>
      <c r="M61" s="12"/>
      <c r="N61" s="12"/>
      <c r="O61" s="12"/>
      <c r="P61" s="12"/>
      <c r="Q61" s="12"/>
      <c r="R61" s="12"/>
      <c r="S61" s="12"/>
      <c r="T61" s="12"/>
      <c r="U61" s="12"/>
      <c r="V61" s="12"/>
      <c r="W61" s="12"/>
      <c r="X61" s="12"/>
      <c r="Y61" s="12"/>
      <c r="Z61" s="12"/>
      <c r="AA61" s="12"/>
      <c r="AB61" s="12"/>
      <c r="AC61" s="12"/>
      <c r="AD61" s="12"/>
      <c r="AE61" s="12"/>
    </row>
    <row r="62" spans="3:31">
      <c r="C62" s="21"/>
      <c r="D62" s="21"/>
      <c r="E62" s="21"/>
      <c r="F62" s="20"/>
      <c r="G62" s="20"/>
      <c r="H62" s="20"/>
      <c r="I62" s="20"/>
      <c r="J62" s="20"/>
      <c r="K62" s="20"/>
      <c r="M62" s="12"/>
      <c r="N62" s="12"/>
      <c r="O62" s="12"/>
      <c r="P62" s="12"/>
      <c r="Q62" s="12"/>
      <c r="R62" s="12"/>
      <c r="S62" s="12"/>
      <c r="T62" s="12"/>
      <c r="U62" s="12"/>
      <c r="V62" s="12"/>
      <c r="W62" s="12"/>
      <c r="X62" s="12"/>
      <c r="Y62" s="12"/>
      <c r="Z62" s="12"/>
      <c r="AA62" s="12"/>
      <c r="AB62" s="12"/>
      <c r="AC62" s="12"/>
      <c r="AD62" s="12"/>
      <c r="AE62" s="12"/>
    </row>
    <row r="63" spans="3:31">
      <c r="C63" s="21"/>
      <c r="D63" s="21"/>
      <c r="E63" s="21"/>
      <c r="F63" s="20"/>
      <c r="G63" s="20"/>
      <c r="H63" s="20"/>
      <c r="I63" s="20"/>
      <c r="J63" s="20"/>
      <c r="K63" s="20"/>
      <c r="M63" s="12"/>
      <c r="N63" s="12"/>
      <c r="O63" s="12"/>
      <c r="P63" s="12"/>
      <c r="Q63" s="12"/>
      <c r="R63" s="12"/>
      <c r="S63" s="12"/>
      <c r="T63" s="12"/>
      <c r="U63" s="12"/>
      <c r="V63" s="12"/>
      <c r="W63" s="12"/>
      <c r="X63" s="12"/>
      <c r="Y63" s="12"/>
      <c r="Z63" s="12"/>
      <c r="AA63" s="12"/>
      <c r="AB63" s="12"/>
      <c r="AC63" s="12"/>
      <c r="AD63" s="12"/>
      <c r="AE63" s="12"/>
    </row>
    <row r="64" spans="3:31">
      <c r="C64" s="21"/>
      <c r="D64" s="21"/>
      <c r="E64" s="21"/>
      <c r="F64" s="20"/>
      <c r="G64" s="20"/>
      <c r="H64" s="20"/>
      <c r="I64" s="20"/>
      <c r="J64" s="20"/>
      <c r="K64" s="20"/>
      <c r="M64" s="12"/>
      <c r="N64" s="12"/>
      <c r="O64" s="12"/>
      <c r="P64" s="12"/>
      <c r="Q64" s="12"/>
      <c r="R64" s="12"/>
      <c r="S64" s="12"/>
      <c r="T64" s="12"/>
      <c r="U64" s="12"/>
      <c r="V64" s="12"/>
      <c r="W64" s="12"/>
      <c r="X64" s="12"/>
      <c r="Y64" s="12"/>
      <c r="Z64" s="12"/>
      <c r="AA64" s="12"/>
      <c r="AB64" s="12"/>
      <c r="AC64" s="12"/>
      <c r="AD64" s="12"/>
      <c r="AE64" s="12"/>
    </row>
    <row r="65" spans="3:31">
      <c r="C65" s="21"/>
      <c r="D65" s="21"/>
      <c r="E65" s="21"/>
      <c r="F65" s="21"/>
      <c r="G65" s="21"/>
      <c r="H65" s="21"/>
      <c r="I65" s="20"/>
      <c r="J65" s="20"/>
      <c r="K65" s="20"/>
      <c r="M65" s="12"/>
      <c r="N65" s="12"/>
      <c r="O65" s="12"/>
      <c r="P65" s="12"/>
      <c r="Q65" s="12"/>
      <c r="R65" s="12"/>
      <c r="S65" s="12"/>
      <c r="T65" s="12"/>
      <c r="U65" s="12"/>
      <c r="V65" s="12"/>
      <c r="W65" s="12"/>
      <c r="X65" s="12"/>
      <c r="Y65" s="12"/>
      <c r="Z65" s="12"/>
      <c r="AA65" s="12"/>
      <c r="AB65" s="12"/>
      <c r="AC65" s="12"/>
      <c r="AD65" s="12"/>
      <c r="AE65" s="12"/>
    </row>
    <row r="66" spans="3:31">
      <c r="C66" s="20"/>
      <c r="D66" s="20"/>
      <c r="E66" s="20"/>
      <c r="F66" s="20"/>
      <c r="G66" s="20"/>
      <c r="H66" s="20"/>
      <c r="I66" s="20"/>
      <c r="J66" s="20"/>
      <c r="K66" s="20"/>
      <c r="M66" s="12"/>
      <c r="N66" s="12"/>
      <c r="O66" s="12"/>
      <c r="P66" s="12"/>
      <c r="Q66" s="12"/>
      <c r="R66" s="12"/>
      <c r="S66" s="12"/>
      <c r="T66" s="12"/>
      <c r="U66" s="12"/>
      <c r="V66" s="12"/>
      <c r="W66" s="12"/>
      <c r="X66" s="12"/>
      <c r="Y66" s="12"/>
      <c r="Z66" s="12"/>
      <c r="AA66" s="12"/>
      <c r="AB66" s="12"/>
      <c r="AC66" s="12"/>
      <c r="AD66" s="12"/>
      <c r="AE66" s="12"/>
    </row>
    <row r="67" spans="3:31">
      <c r="C67" s="20"/>
      <c r="D67" s="20"/>
      <c r="E67" s="20"/>
      <c r="F67" s="20"/>
      <c r="G67" s="20"/>
      <c r="H67" s="20"/>
      <c r="I67" s="20"/>
      <c r="J67" s="20"/>
      <c r="K67" s="20"/>
      <c r="M67" s="12"/>
      <c r="N67" s="12"/>
      <c r="O67" s="12"/>
      <c r="P67" s="12"/>
      <c r="Q67" s="12"/>
      <c r="R67" s="12"/>
      <c r="S67" s="12"/>
      <c r="T67" s="12"/>
      <c r="U67" s="12"/>
      <c r="V67" s="12"/>
      <c r="W67" s="12"/>
      <c r="X67" s="12"/>
      <c r="Y67" s="12"/>
      <c r="Z67" s="12"/>
      <c r="AA67" s="12"/>
      <c r="AB67" s="12"/>
      <c r="AC67" s="12"/>
      <c r="AD67" s="12"/>
      <c r="AE67" s="12"/>
    </row>
    <row r="68" spans="3:31">
      <c r="C68" s="20"/>
      <c r="D68" s="20"/>
      <c r="E68" s="20"/>
      <c r="F68" s="20"/>
      <c r="G68" s="20"/>
      <c r="H68" s="20"/>
      <c r="I68" s="20"/>
      <c r="J68" s="20"/>
      <c r="K68" s="20"/>
      <c r="M68" s="12"/>
      <c r="N68" s="12"/>
      <c r="O68" s="12"/>
      <c r="P68" s="12"/>
      <c r="Q68" s="12"/>
      <c r="R68" s="12"/>
      <c r="S68" s="12"/>
      <c r="T68" s="12"/>
      <c r="U68" s="12"/>
      <c r="V68" s="12"/>
      <c r="W68" s="12"/>
      <c r="X68" s="12"/>
      <c r="Y68" s="12"/>
      <c r="Z68" s="12"/>
      <c r="AA68" s="12"/>
      <c r="AB68" s="12"/>
      <c r="AC68" s="12"/>
      <c r="AD68" s="12"/>
      <c r="AE68" s="12"/>
    </row>
    <row r="69" spans="3:31">
      <c r="C69" s="20"/>
      <c r="D69" s="20"/>
      <c r="E69" s="20"/>
      <c r="F69" s="20"/>
      <c r="G69" s="20"/>
      <c r="H69" s="20"/>
      <c r="I69" s="20"/>
      <c r="J69" s="20"/>
      <c r="K69" s="20"/>
      <c r="M69" s="12"/>
      <c r="N69" s="12"/>
      <c r="O69" s="12"/>
      <c r="P69" s="12"/>
      <c r="Q69" s="12"/>
      <c r="R69" s="12"/>
      <c r="S69" s="12"/>
      <c r="T69" s="12"/>
      <c r="U69" s="12"/>
      <c r="V69" s="12"/>
      <c r="W69" s="12"/>
      <c r="X69" s="12"/>
      <c r="Y69" s="12"/>
      <c r="Z69" s="12"/>
      <c r="AA69" s="12"/>
      <c r="AB69" s="12"/>
      <c r="AC69" s="12"/>
      <c r="AD69" s="12"/>
      <c r="AE69" s="12"/>
    </row>
    <row r="70" spans="3:31">
      <c r="C70" s="20"/>
      <c r="D70" s="20"/>
      <c r="E70" s="20"/>
      <c r="F70" s="20"/>
      <c r="G70" s="20"/>
      <c r="H70" s="20"/>
      <c r="I70" s="20"/>
      <c r="J70" s="20"/>
      <c r="K70" s="20"/>
      <c r="M70" s="12"/>
      <c r="N70" s="12"/>
      <c r="O70" s="12"/>
    </row>
    <row r="71" spans="3:31">
      <c r="C71" s="20"/>
      <c r="D71" s="20"/>
      <c r="E71" s="20"/>
      <c r="F71" s="20"/>
      <c r="G71" s="20"/>
      <c r="H71" s="20"/>
      <c r="I71" s="20"/>
      <c r="J71" s="20"/>
      <c r="K71" s="20"/>
    </row>
    <row r="72" spans="3:31">
      <c r="C72" s="20"/>
      <c r="D72" s="20"/>
      <c r="E72" s="20"/>
      <c r="F72" s="20"/>
      <c r="G72" s="20"/>
      <c r="H72" s="20"/>
      <c r="I72" s="20"/>
      <c r="J72" s="20"/>
      <c r="K72" s="20"/>
    </row>
    <row r="73" spans="3:31">
      <c r="C73" s="21"/>
      <c r="D73" s="21"/>
      <c r="E73" s="21"/>
      <c r="F73" s="21"/>
      <c r="G73" s="21"/>
      <c r="H73" s="21"/>
      <c r="I73" s="21"/>
      <c r="J73" s="21"/>
      <c r="K73" s="21"/>
    </row>
    <row r="74" spans="3:31">
      <c r="C74" s="21"/>
      <c r="D74" s="21"/>
      <c r="E74" s="21"/>
      <c r="F74" s="21"/>
      <c r="G74" s="21"/>
      <c r="H74" s="21"/>
      <c r="I74" s="21"/>
      <c r="J74" s="21"/>
      <c r="K74" s="21"/>
    </row>
    <row r="75" spans="3:31">
      <c r="C75" s="21"/>
      <c r="D75" s="21"/>
      <c r="E75" s="21"/>
      <c r="F75" s="21"/>
      <c r="G75" s="21"/>
      <c r="H75" s="21"/>
      <c r="I75" s="21"/>
      <c r="J75" s="21"/>
      <c r="K75" s="21"/>
    </row>
    <row r="76" spans="3:31">
      <c r="C76" s="21"/>
      <c r="D76" s="21"/>
      <c r="E76" s="21"/>
      <c r="F76" s="21"/>
      <c r="G76" s="21"/>
      <c r="H76" s="21"/>
      <c r="I76" s="21"/>
      <c r="J76" s="21"/>
      <c r="K76" s="21"/>
    </row>
    <row r="77" spans="3:31">
      <c r="C77" s="21"/>
      <c r="D77" s="21"/>
      <c r="E77" s="21"/>
      <c r="F77" s="21"/>
      <c r="G77" s="21"/>
      <c r="H77" s="21"/>
      <c r="I77" s="21"/>
      <c r="J77" s="21"/>
      <c r="K77" s="21"/>
    </row>
    <row r="78" spans="3:31">
      <c r="C78" s="21"/>
      <c r="D78" s="21"/>
      <c r="E78" s="21"/>
      <c r="F78" s="21"/>
      <c r="G78" s="21"/>
      <c r="H78" s="21"/>
      <c r="I78" s="21"/>
      <c r="J78" s="21"/>
      <c r="K78" s="21"/>
    </row>
    <row r="86" spans="14:14">
      <c r="N86" s="17"/>
    </row>
  </sheetData>
  <sheetProtection algorithmName="SHA-512" hashValue="fLU8sAfY9Rdh0EUE6q0IQBQ3ZBGlVBKvu51RsX1eH7hrhoIddbGTCIwqtQ4iLSxeadh+j9VVGXN2Lt4ceyezOA==" saltValue="WXGx/S7ZVi99VBE8ehMLrg==" spinCount="100000" sheet="1" objects="1" scenarios="1" formatColumns="0" formatRows="0" selectLockedCells="1" selectUnlockedCells="1"/>
  <mergeCells count="3">
    <mergeCell ref="D6:H6"/>
    <mergeCell ref="B8:B24"/>
    <mergeCell ref="B26:B28"/>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1B39A-5936-4491-BA8A-A443078C1B62}">
  <dimension ref="B1:AG73"/>
  <sheetViews>
    <sheetView showGridLines="0" tabSelected="1" showRuler="0" view="pageLayout" zoomScale="60" zoomScaleNormal="100" zoomScalePageLayoutView="60" workbookViewId="0">
      <selection activeCell="L23" sqref="L23"/>
    </sheetView>
  </sheetViews>
  <sheetFormatPr defaultColWidth="8.75" defaultRowHeight="14.25"/>
  <cols>
    <col min="1" max="1" width="2.25" style="14" customWidth="1"/>
    <col min="2" max="2" width="18.25" style="14" bestFit="1" customWidth="1"/>
    <col min="3" max="3" width="12.125" style="14" customWidth="1"/>
    <col min="4" max="6" width="9.875" style="14" bestFit="1" customWidth="1"/>
    <col min="7" max="7" width="11.125" style="14" customWidth="1"/>
    <col min="8" max="8" width="8.75" style="14"/>
    <col min="9" max="9" width="18.25" style="14" bestFit="1" customWidth="1"/>
    <col min="10" max="10" width="3.75" style="14" bestFit="1" customWidth="1"/>
    <col min="11" max="12" width="8.75" style="14"/>
    <col min="13" max="13" width="16.25" style="14" bestFit="1" customWidth="1"/>
    <col min="14" max="14" width="16" style="14" bestFit="1" customWidth="1"/>
    <col min="15" max="16384" width="8.75" style="14"/>
  </cols>
  <sheetData>
    <row r="1" spans="2:33" ht="9" customHeight="1">
      <c r="G1" s="12"/>
      <c r="H1" s="12"/>
      <c r="I1" s="12"/>
      <c r="J1" s="12"/>
      <c r="K1" s="12"/>
      <c r="L1" s="12"/>
      <c r="M1" s="12"/>
      <c r="N1" s="20"/>
      <c r="O1" s="20"/>
      <c r="P1" s="20"/>
      <c r="Q1" s="20"/>
      <c r="R1" s="20"/>
    </row>
    <row r="2" spans="2:33">
      <c r="G2" s="12"/>
      <c r="H2" s="12"/>
      <c r="I2" s="12"/>
      <c r="J2" s="12"/>
      <c r="K2" s="12"/>
      <c r="L2" s="12"/>
      <c r="M2" s="12"/>
      <c r="N2" s="20"/>
      <c r="O2" s="20"/>
      <c r="P2" s="20"/>
      <c r="Q2" s="20"/>
      <c r="R2" s="20"/>
    </row>
    <row r="3" spans="2:33">
      <c r="G3" s="12"/>
      <c r="H3" s="12"/>
      <c r="I3" s="12"/>
      <c r="J3" s="12"/>
      <c r="K3" s="12"/>
      <c r="L3" s="12"/>
      <c r="M3" s="12"/>
      <c r="N3" s="20"/>
      <c r="O3" s="20"/>
      <c r="P3" s="20"/>
      <c r="Q3" s="20"/>
      <c r="R3" s="20"/>
    </row>
    <row r="4" spans="2:33">
      <c r="G4" s="12"/>
      <c r="H4" s="12"/>
      <c r="I4" s="12"/>
      <c r="J4" s="12"/>
      <c r="K4" s="12"/>
      <c r="L4" s="12"/>
      <c r="M4" s="12"/>
      <c r="N4" s="20"/>
      <c r="O4" s="20"/>
      <c r="P4" s="20"/>
      <c r="Q4" s="20"/>
      <c r="R4" s="20"/>
    </row>
    <row r="5" spans="2:33" ht="15" customHeight="1">
      <c r="B5" s="15"/>
      <c r="C5" s="221"/>
      <c r="D5" s="222"/>
      <c r="E5" s="222"/>
      <c r="F5" s="222"/>
      <c r="G5" s="222"/>
      <c r="H5" s="16"/>
      <c r="I5" s="16"/>
      <c r="J5" s="16"/>
      <c r="K5" s="16"/>
      <c r="L5" s="16"/>
      <c r="M5" s="16"/>
      <c r="N5" s="23"/>
      <c r="O5" s="23"/>
      <c r="P5" s="23"/>
      <c r="Q5" s="23"/>
      <c r="R5" s="23"/>
      <c r="S5" s="16"/>
      <c r="T5" s="16"/>
      <c r="U5" s="16"/>
      <c r="V5" s="16"/>
      <c r="W5" s="16"/>
      <c r="X5" s="16"/>
      <c r="Y5" s="16"/>
      <c r="Z5" s="16"/>
      <c r="AA5" s="16"/>
      <c r="AB5" s="16"/>
      <c r="AC5" s="16"/>
      <c r="AD5" s="16"/>
      <c r="AE5" s="16"/>
      <c r="AF5" s="16"/>
      <c r="AG5" s="16"/>
    </row>
    <row r="6" spans="2:33" ht="15" customHeight="1" thickBot="1">
      <c r="B6" s="15"/>
      <c r="C6" s="15"/>
      <c r="D6" s="12"/>
      <c r="E6" s="12"/>
      <c r="F6" s="16"/>
      <c r="G6" s="16"/>
      <c r="H6" s="16"/>
      <c r="I6" s="16"/>
      <c r="J6" s="16"/>
      <c r="K6" s="16"/>
      <c r="L6" s="16"/>
      <c r="M6" s="16"/>
      <c r="N6" s="23"/>
      <c r="O6" s="23"/>
      <c r="P6" s="23"/>
      <c r="Q6" s="23"/>
      <c r="R6" s="23"/>
      <c r="S6" s="16"/>
      <c r="T6" s="16"/>
      <c r="U6" s="16"/>
      <c r="V6" s="16"/>
      <c r="W6" s="16"/>
      <c r="X6" s="16"/>
      <c r="Y6" s="16"/>
      <c r="Z6" s="16"/>
      <c r="AA6" s="16"/>
      <c r="AB6" s="16"/>
      <c r="AC6" s="16"/>
      <c r="AD6" s="16"/>
      <c r="AE6" s="16"/>
      <c r="AF6" s="16"/>
      <c r="AG6" s="16"/>
    </row>
    <row r="7" spans="2:33" ht="15" customHeight="1" thickBot="1">
      <c r="B7" s="17"/>
      <c r="C7" s="408" t="s">
        <v>208</v>
      </c>
      <c r="D7" s="409"/>
      <c r="E7" s="409"/>
      <c r="F7" s="409"/>
      <c r="G7" s="410"/>
      <c r="H7" s="16"/>
      <c r="J7" s="17"/>
      <c r="K7" s="408" t="s">
        <v>209</v>
      </c>
      <c r="L7" s="409"/>
      <c r="M7" s="409"/>
      <c r="N7" s="409"/>
      <c r="O7" s="410"/>
      <c r="P7" s="23"/>
      <c r="Q7" s="23"/>
      <c r="R7" s="23"/>
      <c r="S7" s="16"/>
      <c r="T7" s="16"/>
      <c r="U7" s="16"/>
      <c r="V7" s="16"/>
      <c r="W7" s="16"/>
      <c r="X7" s="16"/>
      <c r="Y7" s="16"/>
      <c r="Z7" s="16"/>
      <c r="AA7" s="16"/>
      <c r="AB7" s="16"/>
      <c r="AC7" s="16"/>
      <c r="AD7" s="16"/>
      <c r="AE7" s="16"/>
      <c r="AF7" s="16"/>
      <c r="AG7" s="16"/>
    </row>
    <row r="8" spans="2:33" ht="15" thickBot="1">
      <c r="B8" s="12"/>
      <c r="C8" s="184">
        <v>2021</v>
      </c>
      <c r="D8" s="185">
        <v>2025</v>
      </c>
      <c r="E8" s="185">
        <v>2030</v>
      </c>
      <c r="F8" s="185">
        <v>2035</v>
      </c>
      <c r="G8" s="186">
        <v>2040</v>
      </c>
      <c r="H8" s="12"/>
      <c r="J8" s="12"/>
      <c r="K8" s="184">
        <v>2021</v>
      </c>
      <c r="L8" s="185">
        <v>2025</v>
      </c>
      <c r="M8" s="185">
        <v>2030</v>
      </c>
      <c r="N8" s="185">
        <v>2035</v>
      </c>
      <c r="O8" s="186">
        <v>2040</v>
      </c>
      <c r="P8" s="20"/>
      <c r="Q8" s="20"/>
      <c r="R8" s="20"/>
    </row>
    <row r="9" spans="2:33">
      <c r="B9" s="187" t="s">
        <v>12</v>
      </c>
      <c r="C9" s="188">
        <f>SUM('7. Function outputs'!D8:D28)*'4. User inputs'!C42</f>
        <v>0</v>
      </c>
      <c r="D9" s="189">
        <f>SUM('7. Function outputs'!E8:E28)*'4. User inputs'!C42</f>
        <v>0</v>
      </c>
      <c r="E9" s="189">
        <f>SUM('7. Function outputs'!F8:F28)*'4. User inputs'!C42</f>
        <v>0</v>
      </c>
      <c r="F9" s="189">
        <f>SUM('7. Function outputs'!G8:G28)*'4. User inputs'!C42</f>
        <v>0</v>
      </c>
      <c r="G9" s="190">
        <f>SUM('7. Function outputs'!H8:H28)*'4. User inputs'!C42</f>
        <v>0</v>
      </c>
      <c r="H9" s="13"/>
      <c r="J9" s="187" t="s">
        <v>12</v>
      </c>
      <c r="K9" s="188">
        <f>SUM('7. Function outputs'!D8:D22,'7. Function outputs'!D26:D28)*'4. User inputs'!C42</f>
        <v>0</v>
      </c>
      <c r="L9" s="189">
        <f>SUM('7. Function outputs'!E8:E22,'7. Function outputs'!E26:E28)*'4. User inputs'!C42</f>
        <v>0</v>
      </c>
      <c r="M9" s="189">
        <f>SUM('7. Function outputs'!F8:F22,'7. Function outputs'!F26:F28)*'4. User inputs'!C42</f>
        <v>0</v>
      </c>
      <c r="N9" s="189">
        <f>SUM('7. Function outputs'!G8:G22,'7. Function outputs'!G26:G28)*'4. User inputs'!C42</f>
        <v>0</v>
      </c>
      <c r="O9" s="190">
        <f>SUM('7. Function outputs'!H8:H22,'7. Function outputs'!H26:H28)*'4. User inputs'!C42</f>
        <v>0</v>
      </c>
      <c r="P9" s="20"/>
      <c r="Q9" s="20"/>
      <c r="R9" s="20"/>
    </row>
    <row r="10" spans="2:33">
      <c r="B10" s="191" t="s">
        <v>13</v>
      </c>
      <c r="C10" s="192">
        <f>C9/1000</f>
        <v>0</v>
      </c>
      <c r="D10" s="193">
        <f t="shared" ref="D10:G11" si="0">D9/1000</f>
        <v>0</v>
      </c>
      <c r="E10" s="193">
        <f t="shared" si="0"/>
        <v>0</v>
      </c>
      <c r="F10" s="193">
        <f t="shared" si="0"/>
        <v>0</v>
      </c>
      <c r="G10" s="194">
        <f t="shared" si="0"/>
        <v>0</v>
      </c>
      <c r="H10" s="13"/>
      <c r="J10" s="191" t="s">
        <v>13</v>
      </c>
      <c r="K10" s="192">
        <f>K9/1000</f>
        <v>0</v>
      </c>
      <c r="L10" s="193">
        <f t="shared" ref="L10:O10" si="1">L9/1000</f>
        <v>0</v>
      </c>
      <c r="M10" s="193">
        <f t="shared" si="1"/>
        <v>0</v>
      </c>
      <c r="N10" s="193">
        <f t="shared" si="1"/>
        <v>0</v>
      </c>
      <c r="O10" s="194">
        <f t="shared" si="1"/>
        <v>0</v>
      </c>
      <c r="P10" s="20"/>
      <c r="Q10" s="20"/>
      <c r="R10" s="20"/>
    </row>
    <row r="11" spans="2:33" ht="15" thickBot="1">
      <c r="B11" s="195" t="s">
        <v>126</v>
      </c>
      <c r="C11" s="196">
        <f>C10/1000</f>
        <v>0</v>
      </c>
      <c r="D11" s="197">
        <f t="shared" si="0"/>
        <v>0</v>
      </c>
      <c r="E11" s="197">
        <f t="shared" si="0"/>
        <v>0</v>
      </c>
      <c r="F11" s="197">
        <f t="shared" si="0"/>
        <v>0</v>
      </c>
      <c r="G11" s="198">
        <f t="shared" si="0"/>
        <v>0</v>
      </c>
      <c r="H11" s="13"/>
      <c r="J11" s="195" t="s">
        <v>126</v>
      </c>
      <c r="K11" s="196">
        <f>K10/1000</f>
        <v>0</v>
      </c>
      <c r="L11" s="197">
        <f t="shared" ref="L11:O11" si="2">L10/1000</f>
        <v>0</v>
      </c>
      <c r="M11" s="197">
        <f t="shared" si="2"/>
        <v>0</v>
      </c>
      <c r="N11" s="197">
        <f t="shared" si="2"/>
        <v>0</v>
      </c>
      <c r="O11" s="198">
        <f t="shared" si="2"/>
        <v>0</v>
      </c>
      <c r="P11" s="20"/>
      <c r="Q11" s="20"/>
      <c r="R11" s="20"/>
    </row>
    <row r="12" spans="2:33" ht="15" thickBot="1">
      <c r="B12" s="11"/>
      <c r="C12" s="199" t="s">
        <v>195</v>
      </c>
      <c r="D12" s="12"/>
      <c r="F12" s="13"/>
      <c r="G12" s="13"/>
      <c r="H12" s="13"/>
      <c r="J12" s="11"/>
      <c r="K12" s="199" t="s">
        <v>195</v>
      </c>
      <c r="L12" s="12"/>
      <c r="N12" s="13"/>
      <c r="O12" s="13"/>
      <c r="P12" s="20"/>
      <c r="Q12" s="20"/>
      <c r="R12" s="20"/>
    </row>
    <row r="13" spans="2:33" ht="15" thickBot="1">
      <c r="B13" s="11"/>
      <c r="L13" s="12"/>
      <c r="M13" s="11"/>
      <c r="N13" s="20"/>
      <c r="O13" s="20"/>
      <c r="P13" s="20"/>
      <c r="Q13" s="20"/>
      <c r="R13" s="20"/>
    </row>
    <row r="14" spans="2:33" ht="15" thickBot="1">
      <c r="B14" s="411" t="s">
        <v>146</v>
      </c>
      <c r="C14" s="412"/>
      <c r="D14" s="44"/>
      <c r="E14" s="12"/>
      <c r="F14" s="13"/>
      <c r="G14" s="13"/>
      <c r="H14" s="13"/>
      <c r="I14" s="13"/>
      <c r="J14" s="13"/>
      <c r="L14" s="12"/>
      <c r="M14" s="12"/>
      <c r="N14" s="20"/>
      <c r="O14" s="20"/>
      <c r="P14" s="20"/>
      <c r="Q14" s="20"/>
      <c r="R14" s="20"/>
    </row>
    <row r="15" spans="2:33" ht="72" customHeight="1">
      <c r="B15" s="225" t="s">
        <v>150</v>
      </c>
      <c r="C15" s="420" t="str">
        <f>IF('8. Outputs'!C9&lt;='NG outputs'!D2,'NG outputs'!E2,IF('8. Outputs'!C9&lt;='NG outputs'!D3,'NG outputs'!E3,'NG outputs'!E4))</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5" s="420"/>
      <c r="E15" s="420"/>
      <c r="F15" s="420"/>
      <c r="G15" s="420"/>
      <c r="H15" s="420"/>
      <c r="I15" s="420"/>
      <c r="J15" s="420"/>
      <c r="K15" s="420"/>
      <c r="L15" s="420"/>
      <c r="M15" s="420"/>
      <c r="N15" s="420"/>
      <c r="O15" s="420"/>
      <c r="P15" s="420"/>
      <c r="Q15" s="421"/>
      <c r="R15" s="20"/>
    </row>
    <row r="16" spans="2:33" ht="76.900000000000006" customHeight="1">
      <c r="B16" s="226">
        <v>2025</v>
      </c>
      <c r="C16" s="417" t="str">
        <f>IF('8. Outputs'!D9&lt;='NG outputs'!D5,'NG outputs'!E5,IF('8. Outputs'!D9&lt;='NG outputs'!D6,'NG outputs'!E6,'NG outputs'!E7))</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6" s="418"/>
      <c r="E16" s="418"/>
      <c r="F16" s="418"/>
      <c r="G16" s="418"/>
      <c r="H16" s="418"/>
      <c r="I16" s="418"/>
      <c r="J16" s="418"/>
      <c r="K16" s="418"/>
      <c r="L16" s="418"/>
      <c r="M16" s="418"/>
      <c r="N16" s="418"/>
      <c r="O16" s="418"/>
      <c r="P16" s="418"/>
      <c r="Q16" s="419"/>
      <c r="R16" s="20"/>
    </row>
    <row r="17" spans="2:18" ht="79.900000000000006" customHeight="1">
      <c r="B17" s="226">
        <v>2030</v>
      </c>
      <c r="C17" s="415" t="str">
        <f>IF('8. Outputs'!E9&lt;='NG outputs'!D8,'NG outputs'!E8,IF('8. Outputs'!E9&lt;='NG outputs'!D9,'NG outputs'!E9,'NG outputs'!E10))</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7" s="415"/>
      <c r="E17" s="415"/>
      <c r="F17" s="415"/>
      <c r="G17" s="415"/>
      <c r="H17" s="415"/>
      <c r="I17" s="415"/>
      <c r="J17" s="415"/>
      <c r="K17" s="415"/>
      <c r="L17" s="415"/>
      <c r="M17" s="415"/>
      <c r="N17" s="415"/>
      <c r="O17" s="415"/>
      <c r="P17" s="415"/>
      <c r="Q17" s="416"/>
      <c r="R17" s="20"/>
    </row>
    <row r="18" spans="2:18" ht="69.599999999999994" customHeight="1">
      <c r="B18" s="226">
        <v>2035</v>
      </c>
      <c r="C18" s="415" t="str">
        <f>IF('8. Outputs'!F9&lt;='NG outputs'!D11,'NG outputs'!E11,IF('8. Outputs'!F9&lt;='NG outputs'!D12,'NG outputs'!E12,'NG outputs'!E13))</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8" s="415"/>
      <c r="E18" s="415"/>
      <c r="F18" s="415"/>
      <c r="G18" s="415"/>
      <c r="H18" s="415"/>
      <c r="I18" s="415"/>
      <c r="J18" s="415"/>
      <c r="K18" s="415"/>
      <c r="L18" s="415"/>
      <c r="M18" s="415"/>
      <c r="N18" s="415"/>
      <c r="O18" s="415"/>
      <c r="P18" s="415"/>
      <c r="Q18" s="416"/>
      <c r="R18" s="20"/>
    </row>
    <row r="19" spans="2:18" ht="76.900000000000006" customHeight="1" thickBot="1">
      <c r="B19" s="227">
        <v>2040</v>
      </c>
      <c r="C19" s="413" t="str">
        <f>IF('8. Outputs'!G9&lt;='NG outputs'!D14,'NG outputs'!E14,IF('8. Outputs'!G9&lt;='NG outputs'!D15,'NG outputs'!E15,'NG outputs'!E16))</f>
        <v>Connection solution: A Distribution Network Operator connection is considered more efficient for this level of demand.
Advice:	A discussion with Distribution Network Operator is suggested to check if remaining network capacity is available or any reinforcement works are required to accommodate your demand. 
Action:	Discussion with your Distribution Network Operator. Submit connection application if required.	
Time to act: Now</v>
      </c>
      <c r="D19" s="413"/>
      <c r="E19" s="413"/>
      <c r="F19" s="413"/>
      <c r="G19" s="413"/>
      <c r="H19" s="413"/>
      <c r="I19" s="413"/>
      <c r="J19" s="413"/>
      <c r="K19" s="413"/>
      <c r="L19" s="413"/>
      <c r="M19" s="413"/>
      <c r="N19" s="413"/>
      <c r="O19" s="413"/>
      <c r="P19" s="413"/>
      <c r="Q19" s="414"/>
      <c r="R19" s="20"/>
    </row>
    <row r="20" spans="2:18">
      <c r="B20" s="200"/>
      <c r="C20" s="32"/>
      <c r="D20" s="44"/>
      <c r="E20" s="18"/>
      <c r="F20" s="158"/>
      <c r="G20" s="158"/>
      <c r="H20" s="158"/>
      <c r="I20" s="158"/>
      <c r="J20" s="158"/>
      <c r="K20" s="18"/>
      <c r="L20" s="44"/>
      <c r="M20" s="44"/>
      <c r="N20" s="58"/>
      <c r="O20" s="21"/>
      <c r="P20" s="21"/>
      <c r="Q20" s="20"/>
      <c r="R20" s="20"/>
    </row>
    <row r="21" spans="2:18">
      <c r="B21" s="201"/>
      <c r="C21" s="32"/>
      <c r="D21" s="44"/>
      <c r="E21" s="44"/>
      <c r="F21" s="158"/>
      <c r="G21" s="158"/>
      <c r="H21" s="158"/>
      <c r="I21" s="158"/>
      <c r="J21" s="158"/>
      <c r="K21" s="18"/>
      <c r="L21" s="44"/>
      <c r="M21" s="44"/>
      <c r="N21" s="18"/>
      <c r="Q21" s="12"/>
      <c r="R21" s="12"/>
    </row>
    <row r="22" spans="2:18">
      <c r="B22" s="201"/>
      <c r="C22" s="32"/>
      <c r="D22" s="44"/>
      <c r="E22" s="44"/>
      <c r="F22" s="158"/>
      <c r="G22" s="158"/>
      <c r="H22" s="158"/>
      <c r="I22" s="158"/>
      <c r="J22" s="158"/>
      <c r="K22" s="18"/>
      <c r="L22" s="44"/>
      <c r="M22" s="44"/>
      <c r="N22" s="18"/>
      <c r="Q22" s="12"/>
      <c r="R22" s="12"/>
    </row>
    <row r="23" spans="2:18">
      <c r="B23" s="32"/>
      <c r="C23" s="32"/>
      <c r="D23" s="44"/>
      <c r="E23" s="44"/>
      <c r="F23" s="158"/>
      <c r="G23" s="158"/>
      <c r="H23" s="158"/>
      <c r="I23" s="158"/>
      <c r="J23" s="158"/>
      <c r="K23" s="18"/>
      <c r="L23" s="44"/>
      <c r="M23" s="44"/>
      <c r="N23" s="44"/>
      <c r="O23" s="12"/>
      <c r="P23" s="12"/>
      <c r="Q23" s="12"/>
      <c r="R23" s="12"/>
    </row>
    <row r="24" spans="2:18">
      <c r="B24" s="32"/>
      <c r="C24" s="32"/>
      <c r="D24" s="44"/>
      <c r="E24" s="18"/>
      <c r="F24" s="158"/>
      <c r="G24" s="158"/>
      <c r="H24" s="158"/>
      <c r="I24" s="158"/>
      <c r="J24" s="158"/>
      <c r="K24" s="18"/>
      <c r="L24" s="44"/>
      <c r="M24" s="44"/>
      <c r="N24" s="44"/>
      <c r="O24" s="12"/>
      <c r="P24" s="12"/>
      <c r="Q24" s="12"/>
      <c r="R24" s="12"/>
    </row>
    <row r="25" spans="2:18">
      <c r="B25" s="11"/>
      <c r="C25" s="11"/>
      <c r="D25" s="12"/>
      <c r="F25" s="13"/>
      <c r="G25" s="13"/>
      <c r="H25" s="13"/>
      <c r="I25" s="13"/>
      <c r="J25" s="13"/>
      <c r="L25" s="12"/>
      <c r="M25" s="12"/>
      <c r="N25" s="12"/>
      <c r="O25" s="12"/>
      <c r="P25" s="12"/>
      <c r="Q25" s="12"/>
      <c r="R25" s="12"/>
    </row>
    <row r="26" spans="2:18">
      <c r="B26" s="11"/>
      <c r="C26" s="11"/>
      <c r="D26" s="12"/>
      <c r="F26" s="13"/>
      <c r="G26" s="13"/>
      <c r="H26" s="13"/>
      <c r="I26" s="13"/>
      <c r="J26" s="13"/>
      <c r="L26" s="12"/>
      <c r="M26" s="12"/>
      <c r="N26" s="12"/>
      <c r="O26" s="12"/>
      <c r="P26" s="12"/>
      <c r="Q26" s="12"/>
      <c r="R26" s="12"/>
    </row>
    <row r="27" spans="2:18">
      <c r="B27" s="11"/>
      <c r="C27" s="11"/>
      <c r="D27" s="12"/>
      <c r="F27" s="13"/>
      <c r="G27" s="13"/>
      <c r="H27" s="13"/>
      <c r="I27" s="13"/>
      <c r="J27" s="13"/>
      <c r="L27" s="12"/>
      <c r="M27" s="12"/>
      <c r="N27" s="12"/>
      <c r="O27" s="12"/>
      <c r="P27" s="12"/>
      <c r="Q27" s="12"/>
      <c r="R27" s="12"/>
    </row>
    <row r="28" spans="2:18">
      <c r="B28" s="202"/>
      <c r="C28" s="11"/>
      <c r="D28" s="12"/>
      <c r="F28" s="13"/>
      <c r="G28" s="13"/>
      <c r="H28" s="13"/>
      <c r="I28" s="13"/>
      <c r="J28" s="13"/>
      <c r="L28" s="12"/>
      <c r="M28" s="12"/>
      <c r="N28" s="12"/>
      <c r="O28" s="12"/>
      <c r="P28" s="12"/>
      <c r="Q28" s="12"/>
      <c r="R28" s="12"/>
    </row>
    <row r="29" spans="2:18">
      <c r="C29" s="11"/>
      <c r="D29" s="12"/>
      <c r="F29" s="13"/>
      <c r="G29" s="13"/>
      <c r="H29" s="13"/>
      <c r="I29" s="13"/>
      <c r="J29" s="13"/>
      <c r="L29" s="12"/>
      <c r="M29" s="12"/>
      <c r="N29" s="12"/>
      <c r="O29" s="12"/>
      <c r="P29" s="12"/>
      <c r="Q29" s="12"/>
      <c r="R29" s="12"/>
    </row>
    <row r="30" spans="2:18">
      <c r="C30" s="11"/>
      <c r="D30" s="12"/>
      <c r="F30" s="13"/>
      <c r="G30" s="13"/>
      <c r="H30" s="13"/>
      <c r="I30" s="13"/>
      <c r="J30" s="13"/>
      <c r="L30" s="12"/>
      <c r="M30" s="12"/>
      <c r="N30" s="12"/>
      <c r="O30" s="12"/>
      <c r="P30" s="12"/>
      <c r="Q30" s="12"/>
      <c r="R30" s="12"/>
    </row>
    <row r="31" spans="2:18">
      <c r="C31" s="11"/>
      <c r="D31" s="12"/>
      <c r="F31" s="13"/>
      <c r="G31" s="13"/>
      <c r="H31" s="13"/>
      <c r="I31" s="13"/>
      <c r="J31" s="13"/>
      <c r="L31" s="12"/>
      <c r="M31" s="12"/>
      <c r="N31" s="12"/>
      <c r="O31" s="12"/>
      <c r="P31" s="12"/>
      <c r="Q31" s="12"/>
      <c r="R31" s="12"/>
    </row>
    <row r="32" spans="2:18">
      <c r="C32" s="11"/>
      <c r="D32" s="12"/>
      <c r="F32" s="13"/>
      <c r="G32" s="13"/>
      <c r="H32" s="13"/>
      <c r="I32" s="13"/>
      <c r="J32" s="13"/>
      <c r="L32" s="12"/>
      <c r="M32" s="12"/>
      <c r="N32" s="12"/>
      <c r="O32" s="12"/>
      <c r="P32" s="12"/>
      <c r="Q32" s="12"/>
      <c r="R32" s="12"/>
    </row>
    <row r="33" spans="2:18">
      <c r="B33" s="19"/>
      <c r="C33" s="19"/>
      <c r="D33" s="20"/>
      <c r="E33" s="21"/>
      <c r="F33" s="22"/>
      <c r="G33" s="22"/>
      <c r="H33" s="22"/>
      <c r="I33" s="22"/>
      <c r="J33" s="22"/>
      <c r="L33" s="12"/>
      <c r="M33" s="12"/>
      <c r="N33" s="12"/>
      <c r="O33" s="12"/>
      <c r="P33" s="12"/>
      <c r="Q33" s="12"/>
      <c r="R33" s="12"/>
    </row>
    <row r="34" spans="2:18">
      <c r="B34" s="20"/>
      <c r="C34" s="20"/>
      <c r="D34" s="20"/>
      <c r="E34" s="21"/>
      <c r="F34" s="22"/>
      <c r="G34" s="22"/>
      <c r="H34" s="22"/>
      <c r="I34" s="22"/>
      <c r="J34" s="22"/>
      <c r="L34" s="12"/>
      <c r="M34" s="12"/>
      <c r="N34" s="12"/>
      <c r="O34" s="12"/>
      <c r="P34" s="12"/>
      <c r="Q34" s="12"/>
      <c r="R34" s="12"/>
    </row>
    <row r="35" spans="2:18">
      <c r="B35" s="20"/>
      <c r="C35" s="20"/>
      <c r="D35" s="20"/>
      <c r="E35" s="21"/>
      <c r="F35" s="22"/>
      <c r="G35" s="22"/>
      <c r="H35" s="22"/>
      <c r="I35" s="22"/>
      <c r="J35" s="22"/>
      <c r="L35" s="12"/>
      <c r="M35" s="12"/>
      <c r="N35" s="12"/>
      <c r="O35" s="12"/>
      <c r="P35" s="12"/>
      <c r="Q35" s="12"/>
      <c r="R35" s="12"/>
    </row>
    <row r="36" spans="2:18">
      <c r="B36" s="20"/>
      <c r="C36" s="20"/>
      <c r="D36" s="20"/>
      <c r="E36" s="21"/>
      <c r="F36" s="22"/>
      <c r="G36" s="22"/>
      <c r="H36" s="22"/>
      <c r="I36" s="22"/>
      <c r="J36" s="22"/>
      <c r="L36" s="12"/>
      <c r="M36" s="12"/>
      <c r="N36" s="12"/>
      <c r="O36" s="12"/>
      <c r="P36" s="12"/>
      <c r="Q36" s="12"/>
      <c r="R36" s="12"/>
    </row>
    <row r="37" spans="2:18">
      <c r="B37" s="20"/>
      <c r="C37" s="20"/>
      <c r="D37" s="20"/>
      <c r="E37" s="21"/>
      <c r="F37" s="22"/>
      <c r="G37" s="22"/>
      <c r="H37" s="22"/>
      <c r="I37" s="22"/>
      <c r="J37" s="22"/>
      <c r="L37" s="12"/>
      <c r="M37" s="12"/>
      <c r="N37" s="12"/>
      <c r="O37" s="12"/>
      <c r="P37" s="12"/>
      <c r="Q37" s="12"/>
      <c r="R37" s="12"/>
    </row>
    <row r="38" spans="2:18">
      <c r="B38" s="20"/>
      <c r="C38" s="20"/>
      <c r="D38" s="20"/>
      <c r="E38" s="21"/>
      <c r="F38" s="22"/>
      <c r="G38" s="22"/>
      <c r="H38" s="22"/>
      <c r="I38" s="22"/>
      <c r="J38" s="22"/>
      <c r="L38" s="12"/>
      <c r="M38" s="12"/>
      <c r="N38" s="12"/>
      <c r="O38" s="12"/>
      <c r="P38" s="12"/>
      <c r="Q38" s="12"/>
      <c r="R38" s="12"/>
    </row>
    <row r="39" spans="2:18">
      <c r="B39" s="20"/>
      <c r="C39" s="20"/>
      <c r="D39" s="20"/>
      <c r="E39" s="21"/>
      <c r="F39" s="22"/>
      <c r="G39" s="22"/>
      <c r="H39" s="22"/>
      <c r="I39" s="22"/>
      <c r="J39" s="22"/>
      <c r="L39" s="12"/>
      <c r="M39" s="12"/>
      <c r="N39" s="12"/>
      <c r="O39" s="12"/>
      <c r="P39" s="12"/>
      <c r="Q39" s="12"/>
      <c r="R39" s="12"/>
    </row>
    <row r="40" spans="2:18">
      <c r="B40" s="19"/>
      <c r="C40" s="19"/>
      <c r="D40" s="21"/>
      <c r="E40" s="21"/>
      <c r="F40" s="22"/>
      <c r="G40" s="22"/>
      <c r="H40" s="22"/>
      <c r="I40" s="22"/>
      <c r="J40" s="22"/>
      <c r="L40" s="12"/>
      <c r="M40" s="12"/>
      <c r="N40" s="12"/>
      <c r="O40" s="12"/>
      <c r="P40" s="12"/>
      <c r="Q40" s="12"/>
      <c r="R40" s="12"/>
    </row>
    <row r="41" spans="2:18">
      <c r="B41" s="19"/>
      <c r="C41" s="19"/>
      <c r="D41" s="21"/>
      <c r="E41" s="20"/>
      <c r="F41" s="20"/>
      <c r="G41" s="20"/>
      <c r="H41" s="20"/>
      <c r="I41" s="20"/>
      <c r="J41" s="20"/>
      <c r="L41" s="12"/>
      <c r="M41" s="12"/>
      <c r="N41" s="12"/>
      <c r="O41" s="12"/>
      <c r="P41" s="12"/>
      <c r="Q41" s="12"/>
      <c r="R41" s="12"/>
    </row>
    <row r="42" spans="2:18">
      <c r="B42" s="19"/>
      <c r="C42" s="19"/>
      <c r="D42" s="20"/>
      <c r="E42" s="20"/>
      <c r="F42" s="20"/>
      <c r="G42" s="20"/>
      <c r="H42" s="20"/>
      <c r="I42" s="20"/>
      <c r="J42" s="20"/>
      <c r="L42" s="12"/>
      <c r="M42" s="12"/>
      <c r="N42" s="12"/>
      <c r="O42" s="12"/>
      <c r="P42" s="12"/>
      <c r="Q42" s="12"/>
      <c r="R42" s="12"/>
    </row>
    <row r="43" spans="2:18">
      <c r="B43" s="19"/>
      <c r="C43" s="19"/>
      <c r="D43" s="20"/>
      <c r="E43" s="20"/>
      <c r="F43" s="20"/>
      <c r="G43" s="20"/>
      <c r="H43" s="20"/>
      <c r="I43" s="20"/>
      <c r="J43" s="20"/>
      <c r="L43" s="12"/>
      <c r="M43" s="12"/>
      <c r="N43" s="12"/>
      <c r="O43" s="12"/>
      <c r="P43" s="12"/>
      <c r="Q43" s="12"/>
      <c r="R43" s="12"/>
    </row>
    <row r="44" spans="2:18">
      <c r="B44" s="19"/>
      <c r="C44" s="19"/>
      <c r="D44" s="20"/>
      <c r="E44" s="20"/>
      <c r="F44" s="20"/>
      <c r="G44" s="20"/>
      <c r="H44" s="20"/>
      <c r="I44" s="20"/>
      <c r="J44" s="20"/>
      <c r="L44" s="12"/>
      <c r="M44" s="12"/>
      <c r="N44" s="12"/>
      <c r="O44" s="12"/>
      <c r="P44" s="12"/>
      <c r="Q44" s="12"/>
      <c r="R44" s="12"/>
    </row>
    <row r="45" spans="2:18">
      <c r="B45" s="21"/>
      <c r="C45" s="21"/>
      <c r="D45" s="21"/>
      <c r="E45" s="21"/>
      <c r="F45" s="21"/>
      <c r="G45" s="21"/>
      <c r="H45" s="20"/>
      <c r="I45" s="20"/>
      <c r="J45" s="20"/>
      <c r="L45" s="12"/>
      <c r="M45" s="12"/>
      <c r="N45" s="12"/>
      <c r="O45" s="12"/>
      <c r="P45" s="12"/>
      <c r="Q45" s="12"/>
      <c r="R45" s="12"/>
    </row>
    <row r="46" spans="2:18">
      <c r="B46" s="21"/>
      <c r="C46" s="21"/>
      <c r="D46" s="21"/>
      <c r="E46" s="21"/>
      <c r="F46" s="21"/>
      <c r="G46" s="21"/>
      <c r="H46" s="20"/>
      <c r="I46" s="20"/>
      <c r="J46" s="20"/>
      <c r="L46" s="12"/>
      <c r="M46" s="12"/>
      <c r="N46" s="12"/>
      <c r="O46" s="12"/>
      <c r="P46" s="12"/>
      <c r="Q46" s="12"/>
      <c r="R46" s="12"/>
    </row>
    <row r="47" spans="2:18">
      <c r="B47" s="21"/>
      <c r="C47" s="21"/>
      <c r="D47" s="21"/>
      <c r="E47" s="21"/>
      <c r="F47" s="21"/>
      <c r="G47" s="21"/>
      <c r="H47" s="20"/>
      <c r="I47" s="20"/>
      <c r="J47" s="20"/>
      <c r="L47" s="12"/>
      <c r="M47" s="12"/>
      <c r="N47" s="12"/>
      <c r="O47" s="12"/>
      <c r="P47" s="12"/>
      <c r="Q47" s="12"/>
      <c r="R47" s="12"/>
    </row>
    <row r="48" spans="2:18">
      <c r="B48" s="21"/>
      <c r="C48" s="21"/>
      <c r="D48" s="21"/>
      <c r="E48" s="20"/>
      <c r="F48" s="20"/>
      <c r="G48" s="20"/>
      <c r="H48" s="20"/>
      <c r="I48" s="20"/>
      <c r="J48" s="20"/>
      <c r="L48" s="12"/>
      <c r="M48" s="12"/>
      <c r="N48" s="12"/>
      <c r="O48" s="12"/>
      <c r="P48" s="12"/>
      <c r="Q48" s="12"/>
      <c r="R48" s="12"/>
    </row>
    <row r="49" spans="2:18">
      <c r="B49" s="21"/>
      <c r="C49" s="21"/>
      <c r="D49" s="21"/>
      <c r="E49" s="20"/>
      <c r="F49" s="20"/>
      <c r="G49" s="20"/>
      <c r="H49" s="20"/>
      <c r="I49" s="20"/>
      <c r="J49" s="20"/>
      <c r="L49" s="12"/>
      <c r="M49" s="12"/>
      <c r="N49" s="12"/>
      <c r="O49" s="12"/>
      <c r="P49" s="12"/>
      <c r="Q49" s="12"/>
      <c r="R49" s="12"/>
    </row>
    <row r="50" spans="2:18">
      <c r="B50" s="21"/>
      <c r="C50" s="21"/>
      <c r="D50" s="21"/>
      <c r="E50" s="20"/>
      <c r="F50" s="20"/>
      <c r="G50" s="20"/>
      <c r="H50" s="20"/>
      <c r="I50" s="20"/>
      <c r="J50" s="20"/>
      <c r="L50" s="12"/>
      <c r="M50" s="12"/>
      <c r="N50" s="12"/>
      <c r="O50" s="12"/>
      <c r="P50" s="12"/>
      <c r="Q50" s="12"/>
      <c r="R50" s="12"/>
    </row>
    <row r="51" spans="2:18">
      <c r="B51" s="21"/>
      <c r="C51" s="21"/>
      <c r="D51" s="21"/>
      <c r="E51" s="20"/>
      <c r="F51" s="20"/>
      <c r="G51" s="20"/>
      <c r="H51" s="20"/>
      <c r="I51" s="20"/>
      <c r="J51" s="20"/>
      <c r="L51" s="12"/>
      <c r="M51" s="12"/>
      <c r="N51" s="12"/>
      <c r="O51" s="12"/>
      <c r="P51" s="12"/>
      <c r="Q51" s="12"/>
      <c r="R51" s="12"/>
    </row>
    <row r="52" spans="2:18">
      <c r="B52" s="21"/>
      <c r="C52" s="21"/>
      <c r="D52" s="21"/>
      <c r="E52" s="21"/>
      <c r="F52" s="21"/>
      <c r="G52" s="21"/>
      <c r="H52" s="20"/>
      <c r="I52" s="20"/>
      <c r="J52" s="20"/>
      <c r="L52" s="12"/>
      <c r="M52" s="12"/>
      <c r="N52" s="12"/>
      <c r="O52" s="12"/>
      <c r="P52" s="12"/>
      <c r="Q52" s="12"/>
      <c r="R52" s="12"/>
    </row>
    <row r="53" spans="2:18">
      <c r="B53" s="20"/>
      <c r="C53" s="20"/>
      <c r="D53" s="20"/>
      <c r="E53" s="20"/>
      <c r="F53" s="20"/>
      <c r="G53" s="20"/>
      <c r="H53" s="20"/>
      <c r="I53" s="20"/>
      <c r="J53" s="20"/>
      <c r="L53" s="12"/>
      <c r="M53" s="12"/>
      <c r="N53" s="12"/>
      <c r="O53" s="12"/>
      <c r="P53" s="12"/>
      <c r="Q53" s="12"/>
      <c r="R53" s="12"/>
    </row>
    <row r="54" spans="2:18">
      <c r="B54" s="20"/>
      <c r="C54" s="20"/>
      <c r="D54" s="20"/>
      <c r="E54" s="20"/>
      <c r="F54" s="20"/>
      <c r="G54" s="20"/>
      <c r="H54" s="20"/>
      <c r="I54" s="20"/>
      <c r="J54" s="20"/>
      <c r="L54" s="12"/>
      <c r="M54" s="12"/>
      <c r="N54" s="12"/>
      <c r="O54" s="12"/>
      <c r="P54" s="12"/>
      <c r="Q54" s="12"/>
      <c r="R54" s="12"/>
    </row>
    <row r="55" spans="2:18">
      <c r="B55" s="20"/>
      <c r="C55" s="20"/>
      <c r="D55" s="20"/>
      <c r="E55" s="20"/>
      <c r="F55" s="20"/>
      <c r="G55" s="20"/>
      <c r="H55" s="20"/>
      <c r="I55" s="20"/>
      <c r="J55" s="20"/>
      <c r="L55" s="12"/>
      <c r="M55" s="12"/>
      <c r="N55" s="12"/>
      <c r="O55" s="12"/>
      <c r="P55" s="12"/>
      <c r="Q55" s="12"/>
      <c r="R55" s="12"/>
    </row>
    <row r="56" spans="2:18">
      <c r="B56" s="20"/>
      <c r="C56" s="20"/>
      <c r="D56" s="20"/>
      <c r="E56" s="20"/>
      <c r="F56" s="20"/>
      <c r="G56" s="20"/>
      <c r="H56" s="20"/>
      <c r="I56" s="20"/>
      <c r="J56" s="20"/>
      <c r="L56" s="12"/>
      <c r="M56" s="12"/>
      <c r="N56" s="12"/>
      <c r="O56" s="12"/>
      <c r="P56" s="12"/>
      <c r="Q56" s="12"/>
      <c r="R56" s="12"/>
    </row>
    <row r="57" spans="2:18">
      <c r="B57" s="20"/>
      <c r="C57" s="20"/>
      <c r="D57" s="20"/>
      <c r="E57" s="20"/>
      <c r="F57" s="20"/>
      <c r="G57" s="20"/>
      <c r="H57" s="20"/>
      <c r="I57" s="20"/>
      <c r="J57" s="20"/>
      <c r="L57" s="12"/>
      <c r="M57" s="12"/>
      <c r="N57" s="12"/>
    </row>
    <row r="58" spans="2:18">
      <c r="B58" s="20"/>
      <c r="C58" s="20"/>
      <c r="D58" s="20"/>
      <c r="E58" s="20"/>
      <c r="F58" s="20"/>
      <c r="G58" s="20"/>
      <c r="H58" s="20"/>
      <c r="I58" s="20"/>
      <c r="J58" s="20"/>
    </row>
    <row r="59" spans="2:18">
      <c r="B59" s="20"/>
      <c r="C59" s="20"/>
      <c r="D59" s="20"/>
      <c r="E59" s="20"/>
      <c r="F59" s="20"/>
      <c r="G59" s="20"/>
      <c r="H59" s="20"/>
      <c r="I59" s="20"/>
      <c r="J59" s="20"/>
    </row>
    <row r="60" spans="2:18">
      <c r="B60" s="21"/>
      <c r="C60" s="21"/>
      <c r="D60" s="21"/>
      <c r="E60" s="21"/>
      <c r="F60" s="21"/>
      <c r="G60" s="21"/>
      <c r="H60" s="21"/>
      <c r="I60" s="21"/>
      <c r="J60" s="21"/>
    </row>
    <row r="61" spans="2:18">
      <c r="B61" s="21"/>
      <c r="C61" s="21"/>
      <c r="D61" s="21"/>
      <c r="E61" s="21"/>
      <c r="F61" s="21"/>
      <c r="G61" s="21"/>
      <c r="H61" s="21"/>
      <c r="I61" s="21"/>
      <c r="J61" s="21"/>
    </row>
    <row r="62" spans="2:18">
      <c r="B62" s="21"/>
      <c r="C62" s="21"/>
      <c r="D62" s="21"/>
      <c r="E62" s="21"/>
      <c r="F62" s="21"/>
      <c r="G62" s="21"/>
      <c r="H62" s="21"/>
      <c r="I62" s="21"/>
      <c r="J62" s="21"/>
    </row>
    <row r="63" spans="2:18">
      <c r="B63" s="21"/>
      <c r="C63" s="21"/>
      <c r="D63" s="21"/>
      <c r="E63" s="21"/>
      <c r="F63" s="21"/>
      <c r="G63" s="21"/>
      <c r="H63" s="21"/>
      <c r="I63" s="21"/>
      <c r="J63" s="21"/>
    </row>
    <row r="64" spans="2:18">
      <c r="B64" s="21"/>
      <c r="C64" s="21"/>
      <c r="D64" s="21"/>
      <c r="E64" s="21"/>
      <c r="F64" s="21"/>
      <c r="G64" s="21"/>
      <c r="H64" s="21"/>
      <c r="I64" s="21"/>
      <c r="J64" s="21"/>
    </row>
    <row r="65" spans="2:13">
      <c r="B65" s="21"/>
      <c r="C65" s="21"/>
      <c r="D65" s="21"/>
      <c r="E65" s="21"/>
      <c r="F65" s="21"/>
      <c r="G65" s="21"/>
      <c r="H65" s="21"/>
      <c r="I65" s="21"/>
      <c r="J65" s="21"/>
    </row>
    <row r="73" spans="2:13">
      <c r="M73" s="17"/>
    </row>
  </sheetData>
  <sheetProtection algorithmName="SHA-512" hashValue="W2s/snjSsslE4smnEGvfVWvnvVECC4U9NF1BN7Aid+lijgOFF0DxXucYdelu2g0JELN6DoAB27feYPylV8TNTg==" saltValue="X/BFnEuIW1KSCy1H4hh3TQ==" spinCount="100000" sheet="1" objects="1" scenarios="1" formatColumns="0" formatRows="0" selectLockedCells="1" selectUnlockedCells="1"/>
  <mergeCells count="8">
    <mergeCell ref="C7:G7"/>
    <mergeCell ref="B14:C14"/>
    <mergeCell ref="K7:O7"/>
    <mergeCell ref="C19:Q19"/>
    <mergeCell ref="C18:Q18"/>
    <mergeCell ref="C17:Q17"/>
    <mergeCell ref="C16:Q16"/>
    <mergeCell ref="C15:Q15"/>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2021-07-30&amp;R&amp;"Arial,Regular"&amp;8&amp;K000000
Energy Business Advisory / Power Technologies International</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82E7-4462-4F59-BFF4-97B73E70546E}">
  <dimension ref="A1:E37"/>
  <sheetViews>
    <sheetView showGridLines="0" showRuler="0" view="pageLayout" zoomScaleNormal="100" workbookViewId="0">
      <selection activeCell="E1" sqref="E1"/>
    </sheetView>
  </sheetViews>
  <sheetFormatPr defaultColWidth="8.75" defaultRowHeight="14.25"/>
  <cols>
    <col min="1" max="1" width="2.25" style="235" customWidth="1"/>
    <col min="2" max="2" width="11.875" style="235" customWidth="1"/>
    <col min="3" max="3" width="13.75" style="235" bestFit="1" customWidth="1"/>
    <col min="4" max="4" width="13.375" style="235" bestFit="1" customWidth="1"/>
    <col min="5" max="5" width="136.875" style="235" customWidth="1"/>
    <col min="6" max="16384" width="8.75" style="235"/>
  </cols>
  <sheetData>
    <row r="1" spans="1:5" ht="15" thickBot="1">
      <c r="A1" s="231"/>
      <c r="B1" s="231"/>
      <c r="C1" s="232" t="s">
        <v>143</v>
      </c>
      <c r="D1" s="233" t="s">
        <v>144</v>
      </c>
      <c r="E1" s="234" t="s">
        <v>145</v>
      </c>
    </row>
    <row r="2" spans="1:5" ht="60">
      <c r="A2" s="231"/>
      <c r="B2" s="425">
        <v>2021</v>
      </c>
      <c r="C2" s="236">
        <v>1</v>
      </c>
      <c r="D2" s="236">
        <v>50000</v>
      </c>
      <c r="E2" s="237" t="s">
        <v>206</v>
      </c>
    </row>
    <row r="3" spans="1:5" ht="84">
      <c r="A3" s="231"/>
      <c r="B3" s="426"/>
      <c r="C3" s="238">
        <v>50000</v>
      </c>
      <c r="D3" s="238">
        <v>100000</v>
      </c>
      <c r="E3" s="239" t="s">
        <v>212</v>
      </c>
    </row>
    <row r="4" spans="1:5" ht="72.75" thickBot="1">
      <c r="A4" s="240"/>
      <c r="B4" s="427"/>
      <c r="C4" s="241">
        <v>100000</v>
      </c>
      <c r="D4" s="241" t="s">
        <v>147</v>
      </c>
      <c r="E4" s="242" t="s">
        <v>213</v>
      </c>
    </row>
    <row r="5" spans="1:5" ht="60">
      <c r="A5" s="240"/>
      <c r="B5" s="425">
        <v>2025</v>
      </c>
      <c r="C5" s="236">
        <v>1</v>
      </c>
      <c r="D5" s="236">
        <v>50000</v>
      </c>
      <c r="E5" s="237" t="s">
        <v>206</v>
      </c>
    </row>
    <row r="6" spans="1:5" ht="84">
      <c r="A6" s="240"/>
      <c r="B6" s="426"/>
      <c r="C6" s="238">
        <v>50000</v>
      </c>
      <c r="D6" s="238">
        <v>100000</v>
      </c>
      <c r="E6" s="239" t="s">
        <v>214</v>
      </c>
    </row>
    <row r="7" spans="1:5" ht="72.75" thickBot="1">
      <c r="A7" s="240"/>
      <c r="B7" s="427"/>
      <c r="C7" s="241">
        <v>100000</v>
      </c>
      <c r="D7" s="241" t="s">
        <v>147</v>
      </c>
      <c r="E7" s="242" t="s">
        <v>213</v>
      </c>
    </row>
    <row r="8" spans="1:5" ht="60">
      <c r="A8" s="240"/>
      <c r="B8" s="425">
        <v>2030</v>
      </c>
      <c r="C8" s="236">
        <v>1</v>
      </c>
      <c r="D8" s="236">
        <v>50000</v>
      </c>
      <c r="E8" s="237" t="s">
        <v>206</v>
      </c>
    </row>
    <row r="9" spans="1:5" ht="84">
      <c r="A9" s="231"/>
      <c r="B9" s="426"/>
      <c r="C9" s="238">
        <v>50000</v>
      </c>
      <c r="D9" s="238">
        <v>100000</v>
      </c>
      <c r="E9" s="239" t="s">
        <v>214</v>
      </c>
    </row>
    <row r="10" spans="1:5" ht="72.75" thickBot="1">
      <c r="A10" s="231"/>
      <c r="B10" s="427"/>
      <c r="C10" s="241">
        <v>100000</v>
      </c>
      <c r="D10" s="241" t="s">
        <v>147</v>
      </c>
      <c r="E10" s="242" t="s">
        <v>213</v>
      </c>
    </row>
    <row r="11" spans="1:5" ht="60">
      <c r="A11" s="231"/>
      <c r="B11" s="422">
        <v>2035</v>
      </c>
      <c r="C11" s="236">
        <v>1</v>
      </c>
      <c r="D11" s="236">
        <v>50000</v>
      </c>
      <c r="E11" s="237" t="s">
        <v>206</v>
      </c>
    </row>
    <row r="12" spans="1:5" ht="84">
      <c r="A12" s="231"/>
      <c r="B12" s="423"/>
      <c r="C12" s="238">
        <v>50000</v>
      </c>
      <c r="D12" s="238">
        <v>100000</v>
      </c>
      <c r="E12" s="239" t="s">
        <v>214</v>
      </c>
    </row>
    <row r="13" spans="1:5" ht="72.75" thickBot="1">
      <c r="A13" s="231"/>
      <c r="B13" s="424"/>
      <c r="C13" s="241">
        <v>100000</v>
      </c>
      <c r="D13" s="241" t="s">
        <v>147</v>
      </c>
      <c r="E13" s="242" t="s">
        <v>213</v>
      </c>
    </row>
    <row r="14" spans="1:5" ht="60">
      <c r="A14" s="231"/>
      <c r="B14" s="422">
        <v>2040</v>
      </c>
      <c r="C14" s="236">
        <v>1</v>
      </c>
      <c r="D14" s="236">
        <v>50000</v>
      </c>
      <c r="E14" s="237" t="s">
        <v>206</v>
      </c>
    </row>
    <row r="15" spans="1:5" ht="84">
      <c r="A15" s="231"/>
      <c r="B15" s="423"/>
      <c r="C15" s="238">
        <v>50000</v>
      </c>
      <c r="D15" s="238">
        <v>100000</v>
      </c>
      <c r="E15" s="239" t="s">
        <v>214</v>
      </c>
    </row>
    <row r="16" spans="1:5" ht="72.75" thickBot="1">
      <c r="A16" s="231"/>
      <c r="B16" s="424"/>
      <c r="C16" s="241">
        <v>100000</v>
      </c>
      <c r="D16" s="241" t="s">
        <v>147</v>
      </c>
      <c r="E16" s="242" t="s">
        <v>213</v>
      </c>
    </row>
    <row r="17" spans="2:5">
      <c r="B17" s="243"/>
      <c r="C17" s="243"/>
      <c r="D17" s="243"/>
      <c r="E17" s="243"/>
    </row>
    <row r="18" spans="2:5">
      <c r="B18" s="243"/>
      <c r="C18" s="243"/>
      <c r="D18" s="243"/>
      <c r="E18" s="243"/>
    </row>
    <row r="19" spans="2:5">
      <c r="B19" s="243"/>
      <c r="C19" s="243"/>
      <c r="D19" s="243"/>
      <c r="E19" s="243"/>
    </row>
    <row r="20" spans="2:5">
      <c r="B20" s="243"/>
      <c r="C20" s="243"/>
      <c r="D20" s="243"/>
      <c r="E20" s="244"/>
    </row>
    <row r="21" spans="2:5">
      <c r="B21" s="243"/>
      <c r="C21" s="243"/>
      <c r="D21" s="243"/>
      <c r="E21" s="244"/>
    </row>
    <row r="22" spans="2:5">
      <c r="B22" s="243"/>
      <c r="C22" s="243"/>
      <c r="D22" s="243"/>
      <c r="E22" s="244"/>
    </row>
    <row r="23" spans="2:5">
      <c r="B23" s="243"/>
      <c r="C23" s="243"/>
      <c r="D23" s="243"/>
      <c r="E23" s="244"/>
    </row>
    <row r="24" spans="2:5">
      <c r="B24" s="243"/>
      <c r="C24" s="243"/>
      <c r="D24" s="243"/>
      <c r="E24" s="243"/>
    </row>
    <row r="25" spans="2:5">
      <c r="B25" s="244"/>
      <c r="C25" s="244"/>
      <c r="D25" s="244"/>
      <c r="E25" s="244"/>
    </row>
    <row r="26" spans="2:5">
      <c r="B26" s="244"/>
      <c r="C26" s="244"/>
      <c r="D26" s="244"/>
      <c r="E26" s="244"/>
    </row>
    <row r="27" spans="2:5">
      <c r="B27" s="244"/>
      <c r="C27" s="244"/>
      <c r="D27" s="244"/>
      <c r="E27" s="244"/>
    </row>
    <row r="28" spans="2:5">
      <c r="B28" s="244"/>
      <c r="C28" s="244"/>
      <c r="D28" s="244"/>
      <c r="E28" s="244"/>
    </row>
    <row r="29" spans="2:5">
      <c r="B29" s="244"/>
      <c r="C29" s="244"/>
      <c r="D29" s="244"/>
      <c r="E29" s="244"/>
    </row>
    <row r="30" spans="2:5">
      <c r="B30" s="244"/>
      <c r="C30" s="244"/>
      <c r="D30" s="244"/>
      <c r="E30" s="244"/>
    </row>
    <row r="31" spans="2:5">
      <c r="B31" s="244"/>
      <c r="C31" s="244"/>
      <c r="D31" s="244"/>
      <c r="E31" s="244"/>
    </row>
    <row r="32" spans="2:5">
      <c r="B32" s="243"/>
      <c r="C32" s="243"/>
      <c r="D32" s="243"/>
      <c r="E32" s="243"/>
    </row>
    <row r="33" spans="2:5">
      <c r="B33" s="243"/>
      <c r="C33" s="243"/>
      <c r="D33" s="243"/>
      <c r="E33" s="243"/>
    </row>
    <row r="34" spans="2:5">
      <c r="B34" s="243"/>
      <c r="C34" s="243"/>
      <c r="D34" s="243"/>
      <c r="E34" s="243"/>
    </row>
    <row r="35" spans="2:5">
      <c r="B35" s="243"/>
      <c r="C35" s="243"/>
      <c r="D35" s="243"/>
      <c r="E35" s="243"/>
    </row>
    <row r="36" spans="2:5">
      <c r="B36" s="243"/>
      <c r="C36" s="243"/>
      <c r="D36" s="243"/>
      <c r="E36" s="243"/>
    </row>
    <row r="37" spans="2:5">
      <c r="B37" s="243"/>
      <c r="C37" s="243"/>
      <c r="D37" s="243"/>
      <c r="E37" s="243"/>
    </row>
  </sheetData>
  <sheetProtection algorithmName="SHA-512" hashValue="XviCQgUscFT5PGiJwEYDeEmG8HLDkTaQ5lQC0ntSu+AoMTHmwr2Q5739aQi1teq0Gs3Tv5htPAWDvuopObaAwQ==" saltValue="geo+tliz7YIpNXIyxsP0tg==" spinCount="100000" sheet="1" objects="1" scenarios="1" formatColumns="0" formatRows="0" selectLockedCells="1" selectUnlockedCells="1"/>
  <mergeCells count="5">
    <mergeCell ref="B11:B13"/>
    <mergeCell ref="B14:B16"/>
    <mergeCell ref="B8:B10"/>
    <mergeCell ref="B5:B7"/>
    <mergeCell ref="B2:B4"/>
  </mergeCells>
  <printOptions gridLines="1"/>
  <pageMargins left="0.39370078740157483" right="0.39370078740157483" top="1.1811023622047245" bottom="0.59055118110236227" header="0.39370078740157483" footer="0.39370078740157483"/>
  <pageSetup paperSize="9" scale="65" pageOrder="overThenDown" orientation="landscape" r:id="rId1"/>
  <headerFooter>
    <oddHeader>&amp;L&amp;G&amp;R&amp;G</oddHeader>
    <oddFooter>&amp;L&amp;"Arial,Regular"&amp;8&amp;K000000Restricted © Siemens 2021
Page &amp;P    2021-06-30&amp;R&amp;"Arial,Regular"&amp;8&amp;K000000
Energy Business Advisory / Power Technologies International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5C2AC0F91AE4F9CC03FFED55D8C65" ma:contentTypeVersion="12" ma:contentTypeDescription="Create a new document." ma:contentTypeScope="" ma:versionID="a99bc2b8604b5b0b6e6d522902f2364b">
  <xsd:schema xmlns:xsd="http://www.w3.org/2001/XMLSchema" xmlns:xs="http://www.w3.org/2001/XMLSchema" xmlns:p="http://schemas.microsoft.com/office/2006/metadata/properties" xmlns:ns3="d4e04cac-37ec-495e-b90c-5ec25b3442dd" xmlns:ns4="4330a3bf-84c0-49c5-96c6-1318da961627" targetNamespace="http://schemas.microsoft.com/office/2006/metadata/properties" ma:root="true" ma:fieldsID="ddad11dcd0be19c84166c96485600ab3" ns3:_="" ns4:_="">
    <xsd:import namespace="d4e04cac-37ec-495e-b90c-5ec25b3442dd"/>
    <xsd:import namespace="4330a3bf-84c0-49c5-96c6-1318da9616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04cac-37ec-495e-b90c-5ec25b3442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30a3bf-84c0-49c5-96c6-1318da96162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FA24EE-6041-4417-B48E-83037B6DC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04cac-37ec-495e-b90c-5ec25b3442dd"/>
    <ds:schemaRef ds:uri="4330a3bf-84c0-49c5-96c6-1318da9616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18AED-84D7-43AB-8D44-A8045AB0FBEA}">
  <ds:schemaRefs>
    <ds:schemaRef ds:uri="http://schemas.microsoft.com/sharepoint/v3/contenttype/forms"/>
  </ds:schemaRefs>
</ds:datastoreItem>
</file>

<file path=customXml/itemProps3.xml><?xml version="1.0" encoding="utf-8"?>
<ds:datastoreItem xmlns:ds="http://schemas.openxmlformats.org/officeDocument/2006/customXml" ds:itemID="{904BC491-E21C-4981-AD7B-23121B2594BE}">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d4e04cac-37ec-495e-b90c-5ec25b3442dd"/>
    <ds:schemaRef ds:uri="http://schemas.microsoft.com/office/infopath/2007/PartnerControls"/>
    <ds:schemaRef ds:uri="4330a3bf-84c0-49c5-96c6-1318da96162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Introduction</vt:lpstr>
      <vt:lpstr>2. Instructions</vt:lpstr>
      <vt:lpstr>3. Assumptions</vt:lpstr>
      <vt:lpstr>4. User inputs</vt:lpstr>
      <vt:lpstr>5. Assumed constants</vt:lpstr>
      <vt:lpstr>6. Functions</vt:lpstr>
      <vt:lpstr>7. Function outputs</vt:lpstr>
      <vt:lpstr>8. Outputs</vt:lpstr>
      <vt:lpstr>NG outputs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Sean (RC-GB SI DG SW-I&amp;S PTI)</dc:creator>
  <cp:lastModifiedBy>Lipton, Leigh</cp:lastModifiedBy>
  <cp:lastPrinted>2021-07-20T16:15:57Z</cp:lastPrinted>
  <dcterms:created xsi:type="dcterms:W3CDTF">2018-03-08T11:01:07Z</dcterms:created>
  <dcterms:modified xsi:type="dcterms:W3CDTF">2021-09-28T11:25:17Z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0x010100D975C2AC0F91AE4F9CC03FFED55D8C65</vt:lpwstr>
  </property>
  <property fmtid="{D5CDD505-2E9C-101B-9397-08002B2CF9AE}" pid="3" name="MSIP_Label_a59b6cd5-d141-4a33-8bf1-0ca04484304f_Enabled">
    <vt:lpwstr>true</vt:lpwstr>
  </property>
  <property fmtid="{D5CDD505-2E9C-101B-9397-08002B2CF9AE}" pid="4" name="MSIP_Label_a59b6cd5-d141-4a33-8bf1-0ca04484304f_SetDate">
    <vt:lpwstr>2021-09-07T11:21:13Z</vt:lpwstr>
  </property>
  <property fmtid="{D5CDD505-2E9C-101B-9397-08002B2CF9AE}" pid="5" name="MSIP_Label_a59b6cd5-d141-4a33-8bf1-0ca04484304f_Method">
    <vt:lpwstr>Standard</vt:lpwstr>
  </property>
  <property fmtid="{D5CDD505-2E9C-101B-9397-08002B2CF9AE}" pid="6" name="MSIP_Label_a59b6cd5-d141-4a33-8bf1-0ca04484304f_Name">
    <vt:lpwstr>restricted-default</vt:lpwstr>
  </property>
  <property fmtid="{D5CDD505-2E9C-101B-9397-08002B2CF9AE}" pid="7" name="MSIP_Label_a59b6cd5-d141-4a33-8bf1-0ca04484304f_SiteId">
    <vt:lpwstr>38ae3bcd-9579-4fd4-adda-b42e1495d55a</vt:lpwstr>
  </property>
  <property fmtid="{D5CDD505-2E9C-101B-9397-08002B2CF9AE}" pid="8" name="MSIP_Label_a59b6cd5-d141-4a33-8bf1-0ca04484304f_ActionId">
    <vt:lpwstr>5f6b6668-7ef1-45a2-87e3-748cc9b45c32</vt:lpwstr>
  </property>
  <property fmtid="{D5CDD505-2E9C-101B-9397-08002B2CF9AE}" pid="9" name="MSIP_Label_a59b6cd5-d141-4a33-8bf1-0ca04484304f_ContentBits">
    <vt:lpwstr>0</vt:lpwstr>
  </property>
  <property fmtid="{D5CDD505-2E9C-101B-9397-08002B2CF9AE}" pid="10" name="Document_Confidentiality">
    <vt:lpwstr>Restricted</vt:lpwstr>
  </property>
</Properties>
</file>