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2.xml" ContentType="application/vnd.openxmlformats-officedocument.spreadsheetml.chartsheet+xml"/>
  <Override PartName="/xl/worksheets/sheet9.xml" ContentType="application/vnd.openxmlformats-officedocument.spreadsheetml.worksheet+xml"/>
  <Override PartName="/xl/chartsheets/sheet3.xml" ContentType="application/vnd.openxmlformats-officedocument.spreadsheetml.chartsheet+xml"/>
  <Override PartName="/xl/worksheets/sheet10.xml" ContentType="application/vnd.openxmlformats-officedocument.spreadsheetml.worksheet+xml"/>
  <Override PartName="/xl/chartsheets/sheet4.xml" ContentType="application/vnd.openxmlformats-officedocument.spreadsheetml.chartsheet+xml"/>
  <Override PartName="/xl/worksheets/sheet11.xml" ContentType="application/vnd.openxmlformats-officedocument.spreadsheetml.worksheet+xml"/>
  <Override PartName="/xl/chartsheets/sheet5.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comments1.xml" ContentType="application/vnd.openxmlformats-officedocument.spreadsheetml.comments+xml"/>
  <Override PartName="/xl/drawings/drawing6.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omments2.xml" ContentType="application/vnd.openxmlformats-officedocument.spreadsheetml.comments+xml"/>
  <Override PartName="/xl/drawings/drawing9.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defaultThemeVersion="124226"/>
  <mc:AlternateContent xmlns:mc="http://schemas.openxmlformats.org/markup-compatibility/2006">
    <mc:Choice Requires="x15">
      <x15ac:absPath xmlns:x15ac="http://schemas.microsoft.com/office/spreadsheetml/2010/11/ac" url="https://nationalgridplc.sharepoint.com/sites/GRP-INT-UK-GFOP/Shared Documents/Summer Outlook 2021/Website content/2021 Gas Summer Outlook data for website/"/>
    </mc:Choice>
  </mc:AlternateContent>
  <xr:revisionPtr revIDLastSave="156" documentId="13_ncr:1_{14D52554-3001-4BD6-86ED-C72BBF25816F}" xr6:coauthVersionLast="41" xr6:coauthVersionMax="46" xr10:uidLastSave="{3B4C118F-1E18-4ACD-AFAE-2FFCBEC1D03F}"/>
  <bookViews>
    <workbookView xWindow="-110" yWindow="-110" windowWidth="19420" windowHeight="12420" tabRatio="707" firstSheet="13" activeTab="18" xr2:uid="{00000000-000D-0000-FFFF-FFFF00000000}"/>
  </bookViews>
  <sheets>
    <sheet name="Table 1.1" sheetId="45" r:id="rId1"/>
    <sheet name="Table 1.2" sheetId="42" r:id="rId2"/>
    <sheet name="Table 1.3" sheetId="28" r:id="rId3"/>
    <sheet name="Figure 1.1" sheetId="37" r:id="rId4"/>
    <sheet name="Figure 1.1 data" sheetId="38" r:id="rId5"/>
    <sheet name="Figure 1.2 chart and data" sheetId="35" r:id="rId6"/>
    <sheet name="Figure 1.3 chart" sheetId="24" r:id="rId7"/>
    <sheet name="Figure 1.3 data" sheetId="25" r:id="rId8"/>
    <sheet name="Pop-up chart" sheetId="40" r:id="rId9"/>
    <sheet name="Figure 1.4 chart" sheetId="32" r:id="rId10"/>
    <sheet name="Figure 1.4 data" sheetId="11" r:id="rId11"/>
    <sheet name="Figure 1.5 chart" sheetId="30" r:id="rId12"/>
    <sheet name="Figure 1.5 data" sheetId="22" r:id="rId13"/>
    <sheet name="Figure 1.6" sheetId="34" r:id="rId14"/>
    <sheet name="Figure 1.6 data" sheetId="39" r:id="rId15"/>
    <sheet name="Figure 1.7" sheetId="26" r:id="rId16"/>
    <sheet name="Figure 1.7 data" sheetId="27" r:id="rId17"/>
    <sheet name="Figure 1.8, 1.9 chart and data" sheetId="41" r:id="rId18"/>
    <sheet name="Forecast daily demand" sheetId="44" r:id="rId19"/>
    <sheet name="Sheet1" sheetId="29" state="hidden" r:id="rId20"/>
    <sheet name="Data for Fig 3.11" sheetId="23" state="hidden" r:id="rId21"/>
  </sheets>
  <externalReferences>
    <externalReference r:id="rId22"/>
    <externalReference r:id="rId23"/>
    <externalReference r:id="rId24"/>
    <externalReference r:id="rId25"/>
    <externalReference r:id="rId26"/>
  </externalReferences>
  <definedNames>
    <definedName name="_Ref505876400" localSheetId="20">'Data for Fig 3.11'!$K$5</definedName>
    <definedName name="ContExp">'Figure 1.5 data'!#REF!</definedName>
    <definedName name="CumForecast" localSheetId="3">[1]Forecast!$C$22:$N$33</definedName>
    <definedName name="CumForecast" localSheetId="4">[1]Forecast!$C$22:$N$33</definedName>
    <definedName name="CumForecast" localSheetId="18">[2]Forecast!$C$22:$N$33</definedName>
    <definedName name="CumForecast">[3]Forecast!$C$22:$N$33</definedName>
    <definedName name="InitialCont">'Figure 1.5 data'!#REF!</definedName>
    <definedName name="InitialLNG">[4]LNG!$G$14</definedName>
    <definedName name="MRSInjection">[4]MRS!$K$32</definedName>
    <definedName name="MRSWithdrawal">[4]MRS!$J$56</definedName>
    <definedName name="NorwayForecast">'[4]UKCS&amp;Norway'!$C$40</definedName>
    <definedName name="TotDemd">[4]MatchTable!$F$20</definedName>
    <definedName name="UKCSForecast">'[4]UKCS&amp;Norway'!$C$39</definedName>
    <definedName name="VLDZ">#REF!</definedName>
  </definedNames>
  <calcPr calcId="191028"/>
  <pivotCaches>
    <pivotCache cacheId="0" r:id="rId27"/>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45" l="1"/>
  <c r="D10" i="45"/>
  <c r="D11" i="45"/>
  <c r="C10" i="45"/>
  <c r="C11" i="45"/>
  <c r="C9" i="45"/>
  <c r="G13" i="28" l="1"/>
  <c r="G14" i="28"/>
  <c r="G15" i="28"/>
  <c r="G16" i="28"/>
  <c r="G17" i="28"/>
  <c r="G12" i="28"/>
  <c r="G21" i="42"/>
  <c r="C12" i="28"/>
  <c r="D12" i="28"/>
  <c r="E12" i="28"/>
  <c r="F12" i="28"/>
  <c r="H12" i="28"/>
  <c r="I12" i="28"/>
  <c r="C13" i="28"/>
  <c r="D13" i="28"/>
  <c r="E13" i="28"/>
  <c r="F13" i="28"/>
  <c r="H13" i="28"/>
  <c r="I13" i="28"/>
  <c r="C14" i="28"/>
  <c r="D14" i="28"/>
  <c r="E14" i="28"/>
  <c r="F14" i="28"/>
  <c r="H14" i="28"/>
  <c r="I14" i="28"/>
  <c r="C15" i="28"/>
  <c r="D15" i="28"/>
  <c r="E15" i="28"/>
  <c r="F15" i="28"/>
  <c r="H15" i="28"/>
  <c r="I15" i="28"/>
  <c r="C16" i="28"/>
  <c r="D16" i="28"/>
  <c r="E16" i="28"/>
  <c r="F16" i="28"/>
  <c r="H16" i="28"/>
  <c r="I16" i="28"/>
  <c r="I17" i="28"/>
  <c r="D14" i="42"/>
  <c r="E14" i="42"/>
  <c r="F14" i="42"/>
  <c r="G14" i="42"/>
  <c r="H14" i="42"/>
  <c r="I14" i="42"/>
  <c r="J14" i="42"/>
  <c r="D15" i="42"/>
  <c r="E15" i="42"/>
  <c r="F15" i="42"/>
  <c r="G15" i="42"/>
  <c r="H15" i="42"/>
  <c r="I15" i="42"/>
  <c r="J15" i="42"/>
  <c r="D16" i="42"/>
  <c r="E16" i="42"/>
  <c r="F16" i="42"/>
  <c r="G16" i="42"/>
  <c r="H16" i="42"/>
  <c r="I16" i="42"/>
  <c r="J16" i="42"/>
  <c r="D17" i="42"/>
  <c r="E17" i="42"/>
  <c r="F17" i="42"/>
  <c r="G17" i="42"/>
  <c r="H17" i="42"/>
  <c r="I17" i="42"/>
  <c r="J17" i="42"/>
  <c r="D18" i="42"/>
  <c r="E18" i="42"/>
  <c r="F18" i="42"/>
  <c r="G18" i="42"/>
  <c r="H18" i="42"/>
  <c r="I18" i="42"/>
  <c r="J18" i="42"/>
  <c r="D19" i="42"/>
  <c r="E19" i="42"/>
  <c r="F19" i="42"/>
  <c r="G19" i="42"/>
  <c r="H19" i="42"/>
  <c r="I19" i="42"/>
  <c r="J19" i="42"/>
  <c r="D20" i="42"/>
  <c r="E20" i="42"/>
  <c r="F20" i="42"/>
  <c r="G20" i="42"/>
  <c r="H20" i="42"/>
  <c r="I20" i="42"/>
  <c r="J20" i="42"/>
  <c r="D21" i="42"/>
  <c r="E21" i="42"/>
  <c r="F21" i="42"/>
  <c r="H21" i="42"/>
  <c r="I21" i="42"/>
  <c r="J21" i="42"/>
  <c r="C15" i="42"/>
  <c r="C16" i="42"/>
  <c r="C17" i="42"/>
  <c r="C18" i="42"/>
  <c r="C19" i="42"/>
  <c r="C20" i="42"/>
  <c r="C21" i="42"/>
  <c r="C14" i="42"/>
  <c r="O3" i="41" l="1"/>
  <c r="P3" i="41"/>
  <c r="Q3" i="41"/>
  <c r="R3" i="41"/>
  <c r="S3" i="41"/>
  <c r="E4" i="41"/>
  <c r="E1" i="41" s="1"/>
  <c r="E5" i="41"/>
  <c r="E6" i="41"/>
  <c r="L6" i="41"/>
  <c r="E7" i="41"/>
  <c r="J13" i="41" s="1"/>
  <c r="E8" i="41"/>
  <c r="E9" i="41"/>
  <c r="E10" i="41"/>
  <c r="E11" i="41"/>
  <c r="E12" i="41"/>
  <c r="E13" i="41"/>
  <c r="E14" i="41"/>
  <c r="E15" i="41"/>
  <c r="E16" i="41"/>
  <c r="E17" i="41"/>
  <c r="J12" i="41" s="1"/>
  <c r="E18" i="41"/>
  <c r="E19" i="41"/>
  <c r="E20" i="41"/>
  <c r="E21" i="41"/>
  <c r="E22" i="41"/>
  <c r="E23" i="41"/>
  <c r="E24" i="41"/>
  <c r="E25" i="41"/>
  <c r="E26" i="41"/>
  <c r="E27" i="41"/>
  <c r="E28" i="41"/>
  <c r="E29" i="41"/>
  <c r="E30" i="41"/>
  <c r="E31" i="41"/>
  <c r="E32" i="41"/>
  <c r="E33" i="41"/>
  <c r="E34" i="41"/>
  <c r="E35" i="41"/>
  <c r="E36" i="41"/>
  <c r="E37" i="41"/>
  <c r="E38" i="41"/>
  <c r="E39" i="41"/>
  <c r="E40" i="41"/>
  <c r="E41" i="41"/>
  <c r="E42" i="41"/>
  <c r="E43" i="41"/>
  <c r="E44" i="41"/>
  <c r="E45" i="41"/>
  <c r="E46" i="41"/>
  <c r="E47" i="41"/>
  <c r="E48" i="41"/>
  <c r="E49" i="41"/>
  <c r="E50" i="41"/>
  <c r="E51" i="41"/>
  <c r="E52" i="41"/>
  <c r="E53" i="41"/>
  <c r="E54" i="41"/>
  <c r="E55" i="41"/>
  <c r="E56" i="41"/>
  <c r="E57" i="41"/>
  <c r="E58" i="41"/>
  <c r="E59" i="41"/>
  <c r="E60" i="41"/>
  <c r="E61" i="41"/>
  <c r="E62" i="41"/>
  <c r="E63" i="41"/>
  <c r="E64" i="41"/>
  <c r="E65" i="41"/>
  <c r="E66" i="41"/>
  <c r="E67" i="41"/>
  <c r="E68" i="41"/>
  <c r="E69" i="41"/>
  <c r="E70" i="41"/>
  <c r="E71" i="41"/>
  <c r="E72" i="41"/>
  <c r="E73" i="41"/>
  <c r="E74" i="41"/>
  <c r="E75" i="41"/>
  <c r="E76" i="41"/>
  <c r="E77" i="41"/>
  <c r="E78" i="41"/>
  <c r="E79" i="41"/>
  <c r="E80" i="41"/>
  <c r="E81" i="41"/>
  <c r="E82" i="41"/>
  <c r="E83" i="41"/>
  <c r="E84" i="41"/>
  <c r="E85" i="41"/>
  <c r="E86" i="41"/>
  <c r="E87" i="41"/>
  <c r="E88" i="41"/>
  <c r="E89" i="41"/>
  <c r="E90" i="41"/>
  <c r="E91" i="41"/>
  <c r="E92" i="41"/>
  <c r="E93" i="41"/>
  <c r="E94" i="41"/>
  <c r="E95" i="41"/>
  <c r="E96" i="41"/>
  <c r="E97" i="41"/>
  <c r="E98" i="41"/>
  <c r="E99" i="41"/>
  <c r="E100" i="41"/>
  <c r="E101" i="41"/>
  <c r="E102" i="41"/>
  <c r="E103" i="41"/>
  <c r="E104" i="41"/>
  <c r="E105" i="41"/>
  <c r="E106" i="41"/>
  <c r="E107" i="41"/>
  <c r="E108" i="41"/>
  <c r="E109" i="41"/>
  <c r="E110" i="41"/>
  <c r="E111" i="41"/>
  <c r="E112" i="41"/>
  <c r="E113" i="41"/>
  <c r="E114" i="41"/>
  <c r="E115" i="41"/>
  <c r="E116" i="41"/>
  <c r="E117" i="41"/>
  <c r="E118" i="41"/>
  <c r="E119" i="41"/>
  <c r="E120" i="41"/>
  <c r="E121" i="41"/>
  <c r="E122" i="41"/>
  <c r="E123" i="41"/>
  <c r="E124" i="41"/>
  <c r="E125" i="41"/>
  <c r="E126" i="41"/>
  <c r="E127" i="41"/>
  <c r="E128" i="41"/>
  <c r="E129" i="41"/>
  <c r="E130" i="41"/>
  <c r="E131" i="41"/>
  <c r="E132" i="41"/>
  <c r="E133" i="41"/>
  <c r="E134" i="41"/>
  <c r="E135" i="41"/>
  <c r="E136" i="41"/>
  <c r="E137" i="41"/>
  <c r="E138" i="41"/>
  <c r="E139" i="41"/>
  <c r="E140" i="41"/>
  <c r="E141" i="41"/>
  <c r="E142" i="41"/>
  <c r="E143" i="41"/>
  <c r="E144" i="41"/>
  <c r="E145" i="41"/>
  <c r="E146" i="41"/>
  <c r="E147" i="41"/>
  <c r="E148" i="41"/>
  <c r="E149" i="41"/>
  <c r="E150" i="41"/>
  <c r="E151" i="41"/>
  <c r="E152" i="41"/>
  <c r="E153" i="41"/>
  <c r="E154" i="41"/>
  <c r="E155" i="41"/>
  <c r="E156" i="41"/>
  <c r="E157" i="41"/>
  <c r="E158" i="41"/>
  <c r="E159" i="41"/>
  <c r="E160" i="41"/>
  <c r="E161" i="41"/>
  <c r="E162" i="41"/>
  <c r="E163" i="41"/>
  <c r="E164" i="41"/>
  <c r="E165" i="41"/>
  <c r="E166" i="41"/>
  <c r="E167" i="41"/>
  <c r="E168" i="41"/>
  <c r="E169" i="41"/>
  <c r="E170" i="41"/>
  <c r="E171" i="41"/>
  <c r="E172" i="41"/>
  <c r="E173" i="41"/>
  <c r="E174" i="41"/>
  <c r="E175" i="41"/>
  <c r="E176" i="41"/>
  <c r="E177" i="41"/>
  <c r="E178" i="41"/>
  <c r="E179" i="41"/>
  <c r="E180" i="41"/>
  <c r="E181" i="41"/>
  <c r="E182" i="41"/>
  <c r="E183" i="41"/>
  <c r="E184" i="41"/>
  <c r="E185" i="41"/>
  <c r="E186" i="41"/>
  <c r="E187" i="41"/>
  <c r="K10" i="41" s="1"/>
  <c r="E188" i="41"/>
  <c r="E189" i="41"/>
  <c r="E190" i="41"/>
  <c r="E191" i="41"/>
  <c r="E192" i="41"/>
  <c r="E193" i="41"/>
  <c r="K9" i="41" s="1"/>
  <c r="E194" i="41"/>
  <c r="E195" i="41"/>
  <c r="E196" i="41"/>
  <c r="E197" i="41"/>
  <c r="E198" i="41"/>
  <c r="E199" i="41"/>
  <c r="E200" i="41"/>
  <c r="E201" i="41"/>
  <c r="E202" i="41"/>
  <c r="E203" i="41"/>
  <c r="E204" i="41"/>
  <c r="E205" i="41"/>
  <c r="E206" i="41"/>
  <c r="E207" i="41"/>
  <c r="E208" i="41"/>
  <c r="E209" i="41"/>
  <c r="E210" i="41"/>
  <c r="E211" i="41"/>
  <c r="E212" i="41"/>
  <c r="E213" i="41"/>
  <c r="E214" i="41"/>
  <c r="E215" i="41"/>
  <c r="E216" i="41"/>
  <c r="E217" i="41"/>
  <c r="E218" i="41"/>
  <c r="E219" i="41"/>
  <c r="E220" i="41"/>
  <c r="E221" i="41"/>
  <c r="E222" i="41"/>
  <c r="E223" i="41"/>
  <c r="E224" i="41"/>
  <c r="E225" i="41"/>
  <c r="E226" i="41"/>
  <c r="E227" i="41"/>
  <c r="E228" i="41"/>
  <c r="E229" i="41"/>
  <c r="E230" i="41"/>
  <c r="E231" i="41"/>
  <c r="E232" i="41"/>
  <c r="E233" i="41"/>
  <c r="E234" i="41"/>
  <c r="E235" i="41"/>
  <c r="E236" i="41"/>
  <c r="E237" i="41"/>
  <c r="E238" i="41"/>
  <c r="E239" i="41"/>
  <c r="E240" i="41"/>
  <c r="E241" i="41"/>
  <c r="E242" i="41"/>
  <c r="E243" i="41"/>
  <c r="E244" i="41"/>
  <c r="E245" i="41"/>
  <c r="E246" i="41"/>
  <c r="E247" i="41"/>
  <c r="E248" i="41"/>
  <c r="E249" i="41"/>
  <c r="E250" i="41"/>
  <c r="E251" i="41"/>
  <c r="E252" i="41"/>
  <c r="E253" i="41"/>
  <c r="E254" i="41"/>
  <c r="E255" i="41"/>
  <c r="E256" i="41"/>
  <c r="E257" i="41"/>
  <c r="E258" i="41"/>
  <c r="E259" i="41"/>
  <c r="E260" i="41"/>
  <c r="E261" i="41"/>
  <c r="E262" i="41"/>
  <c r="E263" i="41"/>
  <c r="E264" i="41"/>
  <c r="E265" i="41"/>
  <c r="E266" i="41"/>
  <c r="E267" i="41"/>
  <c r="E268" i="41"/>
  <c r="E269" i="41"/>
  <c r="E270" i="41"/>
  <c r="E271" i="41"/>
  <c r="E272" i="41"/>
  <c r="E273" i="41"/>
  <c r="E274" i="41"/>
  <c r="E275" i="41"/>
  <c r="E276" i="41"/>
  <c r="E277" i="41"/>
  <c r="E278" i="41"/>
  <c r="E279" i="41"/>
  <c r="E280" i="41"/>
  <c r="E281" i="41"/>
  <c r="E282" i="41"/>
  <c r="E283" i="41"/>
  <c r="E284" i="41"/>
  <c r="E285" i="41"/>
  <c r="E286" i="41"/>
  <c r="E287" i="41"/>
  <c r="E288" i="41"/>
  <c r="E289" i="41"/>
  <c r="E290" i="41"/>
  <c r="E291" i="41"/>
  <c r="E292" i="41"/>
  <c r="E293" i="41"/>
  <c r="E294" i="41"/>
  <c r="E295" i="41"/>
  <c r="E296" i="41"/>
  <c r="E297" i="41"/>
  <c r="E298" i="41"/>
  <c r="E299" i="41"/>
  <c r="E300" i="41"/>
  <c r="E301" i="41"/>
  <c r="E302" i="41"/>
  <c r="E303" i="41"/>
  <c r="E304" i="41"/>
  <c r="E305" i="41"/>
  <c r="E306" i="41"/>
  <c r="E307" i="41"/>
  <c r="E308" i="41"/>
  <c r="E309" i="41"/>
  <c r="E310" i="41"/>
  <c r="E311" i="41"/>
  <c r="E312" i="41"/>
  <c r="E313" i="41"/>
  <c r="E314" i="41"/>
  <c r="E315" i="41"/>
  <c r="E316" i="41"/>
  <c r="E317" i="41"/>
  <c r="E318" i="41"/>
  <c r="E319" i="41"/>
  <c r="E320" i="41"/>
  <c r="E321" i="41"/>
  <c r="E322" i="41"/>
  <c r="E323" i="41"/>
  <c r="E324" i="41"/>
  <c r="E325" i="41"/>
  <c r="E326" i="41"/>
  <c r="E327" i="41"/>
  <c r="E328" i="41"/>
  <c r="E329" i="41"/>
  <c r="E330" i="41"/>
  <c r="E331" i="41"/>
  <c r="E332" i="41"/>
  <c r="E333" i="41"/>
  <c r="E334" i="41"/>
  <c r="E335" i="41"/>
  <c r="E336" i="41"/>
  <c r="E337" i="41"/>
  <c r="E338" i="41"/>
  <c r="E339" i="41"/>
  <c r="E340" i="41"/>
  <c r="E341" i="41"/>
  <c r="E342" i="41"/>
  <c r="E343" i="41"/>
  <c r="E344" i="41"/>
  <c r="E345" i="41"/>
  <c r="E346" i="41"/>
  <c r="E347" i="41"/>
  <c r="E348" i="41"/>
  <c r="E349" i="41"/>
  <c r="E350" i="41"/>
  <c r="E351" i="41"/>
  <c r="E352" i="41"/>
  <c r="E353" i="41"/>
  <c r="E354" i="41"/>
  <c r="E355" i="41"/>
  <c r="E356" i="41"/>
  <c r="E357" i="41"/>
  <c r="E358" i="41"/>
  <c r="E359" i="41"/>
  <c r="E360" i="41"/>
  <c r="E361" i="41"/>
  <c r="E362" i="41"/>
  <c r="E363" i="41"/>
  <c r="E364" i="41"/>
  <c r="E365" i="41"/>
  <c r="E366" i="41"/>
  <c r="E367" i="41"/>
  <c r="E368" i="41"/>
  <c r="E369" i="41"/>
  <c r="L7" i="41" s="1"/>
  <c r="E370" i="41"/>
  <c r="E371" i="41"/>
  <c r="E372" i="41"/>
  <c r="E373" i="41"/>
  <c r="E374" i="41"/>
  <c r="E375" i="41"/>
  <c r="E376" i="41"/>
  <c r="E377" i="41"/>
  <c r="E378" i="41"/>
  <c r="E379" i="41"/>
  <c r="E380" i="41"/>
  <c r="E381" i="41"/>
  <c r="E382" i="41"/>
  <c r="E383" i="41"/>
  <c r="E384" i="41"/>
  <c r="E385" i="41"/>
  <c r="E386" i="41"/>
  <c r="E387" i="41"/>
  <c r="E388" i="41"/>
  <c r="E389" i="41"/>
  <c r="E390" i="41"/>
  <c r="E391" i="41"/>
  <c r="E392" i="41"/>
  <c r="E393" i="41"/>
  <c r="E394" i="41"/>
  <c r="E395" i="41"/>
  <c r="E396" i="41"/>
  <c r="E397" i="41"/>
  <c r="E398" i="41"/>
  <c r="E399" i="41"/>
  <c r="E400" i="41"/>
  <c r="E401" i="41"/>
  <c r="E402" i="41"/>
  <c r="E403" i="41"/>
  <c r="E404" i="41"/>
  <c r="E405" i="41"/>
  <c r="E406" i="41"/>
  <c r="E407" i="41"/>
  <c r="E408" i="41"/>
  <c r="E409" i="41"/>
  <c r="E410" i="41"/>
  <c r="E411" i="41"/>
  <c r="E412" i="41"/>
  <c r="E413" i="41"/>
  <c r="E414" i="41"/>
  <c r="E415" i="41"/>
  <c r="E416" i="41"/>
  <c r="E417" i="41"/>
  <c r="E418" i="41"/>
  <c r="E419" i="41"/>
  <c r="E420" i="41"/>
  <c r="E421" i="41"/>
  <c r="E422" i="41"/>
  <c r="E423" i="41"/>
  <c r="E424" i="41"/>
  <c r="E425" i="41"/>
  <c r="E426" i="41"/>
  <c r="E427" i="41"/>
  <c r="E428" i="41"/>
  <c r="E429" i="41"/>
  <c r="E430" i="41"/>
  <c r="E431" i="41"/>
  <c r="E432" i="41"/>
  <c r="E433" i="41"/>
  <c r="E434" i="41"/>
  <c r="E435" i="41"/>
  <c r="E436" i="41"/>
  <c r="E437" i="41"/>
  <c r="E438" i="41"/>
  <c r="E439" i="41"/>
  <c r="E440" i="41"/>
  <c r="E441" i="41"/>
  <c r="E442" i="41"/>
  <c r="E443" i="41"/>
  <c r="E444" i="41"/>
  <c r="E445" i="41"/>
  <c r="E446" i="41"/>
  <c r="E447" i="41"/>
  <c r="E448" i="41"/>
  <c r="E449" i="41"/>
  <c r="E450" i="41"/>
  <c r="E451" i="41"/>
  <c r="E452" i="41"/>
  <c r="E453" i="41"/>
  <c r="E454" i="41"/>
  <c r="E455" i="41"/>
  <c r="E456" i="41"/>
  <c r="E457" i="41"/>
  <c r="E458" i="41"/>
  <c r="E459" i="41"/>
  <c r="E460" i="41"/>
  <c r="E461" i="41"/>
  <c r="E462" i="41"/>
  <c r="E463" i="41"/>
  <c r="E464" i="41"/>
  <c r="E465" i="41"/>
  <c r="E466" i="41"/>
  <c r="E467" i="41"/>
  <c r="E468" i="41"/>
  <c r="E469" i="41"/>
  <c r="E470" i="41"/>
  <c r="E471" i="41"/>
  <c r="E472" i="41"/>
  <c r="E473" i="41"/>
  <c r="E474" i="41"/>
  <c r="E475" i="41"/>
  <c r="E476" i="41"/>
  <c r="E477" i="41"/>
  <c r="E478" i="41"/>
  <c r="E479" i="41"/>
  <c r="E480" i="41"/>
  <c r="E481" i="41"/>
  <c r="E482" i="41"/>
  <c r="E483" i="41"/>
  <c r="E484" i="41"/>
  <c r="E485" i="41"/>
  <c r="E486" i="41"/>
  <c r="E487" i="41"/>
  <c r="E488" i="41"/>
  <c r="E489" i="41"/>
  <c r="E490" i="41"/>
  <c r="E491" i="41"/>
  <c r="E492" i="41"/>
  <c r="E493" i="41"/>
  <c r="E494" i="41"/>
  <c r="E495" i="41"/>
  <c r="E496" i="41"/>
  <c r="E497" i="41"/>
  <c r="E498" i="41"/>
  <c r="E499" i="41"/>
  <c r="E500" i="41"/>
  <c r="E501" i="41"/>
  <c r="E502" i="41"/>
  <c r="E503" i="41"/>
  <c r="E504" i="41"/>
  <c r="E505" i="41"/>
  <c r="E506" i="41"/>
  <c r="E507" i="41"/>
  <c r="E508" i="41"/>
  <c r="E509" i="41"/>
  <c r="E510" i="41"/>
  <c r="E511" i="41"/>
  <c r="E512" i="41"/>
  <c r="E513" i="41"/>
  <c r="E514" i="41"/>
  <c r="E515" i="41"/>
  <c r="E516" i="41"/>
  <c r="E517" i="41"/>
  <c r="E518" i="41"/>
  <c r="E519" i="41"/>
  <c r="E520" i="41"/>
  <c r="E521" i="41"/>
  <c r="E522" i="41"/>
  <c r="E523" i="41"/>
  <c r="E524" i="41"/>
  <c r="E525" i="41"/>
  <c r="E526" i="41"/>
  <c r="E527" i="41"/>
  <c r="E528" i="41"/>
  <c r="E529" i="41"/>
  <c r="E530" i="41"/>
  <c r="E531" i="41"/>
  <c r="E532" i="41"/>
  <c r="E533" i="41"/>
  <c r="E534" i="41"/>
  <c r="E535" i="41"/>
  <c r="E536" i="41"/>
  <c r="E537" i="41"/>
  <c r="E538" i="41"/>
  <c r="E539" i="41"/>
  <c r="E540" i="41"/>
  <c r="E541" i="41"/>
  <c r="E542" i="41"/>
  <c r="E543" i="41"/>
  <c r="E544" i="41"/>
  <c r="E545" i="41"/>
  <c r="E546" i="41"/>
  <c r="E547" i="41"/>
  <c r="E548" i="41"/>
  <c r="E549" i="41"/>
  <c r="E550" i="41"/>
  <c r="E551" i="41"/>
  <c r="E552" i="41"/>
  <c r="M12" i="41" s="1"/>
  <c r="E553" i="41"/>
  <c r="M11" i="41" s="1"/>
  <c r="E554" i="41"/>
  <c r="E555" i="41"/>
  <c r="E556" i="41"/>
  <c r="E557" i="41"/>
  <c r="E558" i="41"/>
  <c r="E559" i="41"/>
  <c r="E560" i="41"/>
  <c r="E561" i="41"/>
  <c r="E562" i="41"/>
  <c r="E563" i="41"/>
  <c r="E564" i="41"/>
  <c r="E565" i="41"/>
  <c r="E566" i="41"/>
  <c r="E567" i="41"/>
  <c r="E568" i="41"/>
  <c r="E569" i="41"/>
  <c r="E570" i="41"/>
  <c r="E571" i="41"/>
  <c r="E572" i="41"/>
  <c r="E573" i="41"/>
  <c r="E574" i="41"/>
  <c r="E575" i="41"/>
  <c r="E576" i="41"/>
  <c r="E577" i="41"/>
  <c r="E578" i="41"/>
  <c r="E579" i="41"/>
  <c r="E580" i="41"/>
  <c r="E581" i="41"/>
  <c r="E582" i="41"/>
  <c r="E583" i="41"/>
  <c r="E584" i="41"/>
  <c r="E585" i="41"/>
  <c r="E586" i="41"/>
  <c r="E587" i="41"/>
  <c r="E588" i="41"/>
  <c r="E589" i="41"/>
  <c r="E590" i="41"/>
  <c r="E591" i="41"/>
  <c r="E592" i="41"/>
  <c r="E593" i="41"/>
  <c r="E594" i="41"/>
  <c r="E595" i="41"/>
  <c r="E596" i="41"/>
  <c r="E597" i="41"/>
  <c r="E598" i="41"/>
  <c r="E599" i="41"/>
  <c r="E600" i="41"/>
  <c r="E601" i="41"/>
  <c r="E602" i="41"/>
  <c r="E603" i="41"/>
  <c r="E604" i="41"/>
  <c r="E605" i="41"/>
  <c r="E606" i="41"/>
  <c r="E607" i="41"/>
  <c r="E608" i="41"/>
  <c r="E609" i="41"/>
  <c r="E610" i="41"/>
  <c r="E611" i="41"/>
  <c r="E612" i="41"/>
  <c r="E613" i="41"/>
  <c r="E614" i="41"/>
  <c r="E615" i="41"/>
  <c r="E616" i="41"/>
  <c r="E617" i="41"/>
  <c r="E618" i="41"/>
  <c r="E619" i="41"/>
  <c r="E620" i="41"/>
  <c r="E621" i="41"/>
  <c r="E622" i="41"/>
  <c r="E623" i="41"/>
  <c r="E624" i="41"/>
  <c r="E625" i="41"/>
  <c r="E626" i="41"/>
  <c r="E627" i="41"/>
  <c r="E628" i="41"/>
  <c r="E629" i="41"/>
  <c r="E630" i="41"/>
  <c r="E631" i="41"/>
  <c r="E632" i="41"/>
  <c r="E633" i="41"/>
  <c r="E634" i="41"/>
  <c r="E635" i="41"/>
  <c r="E636" i="41"/>
  <c r="E637" i="41"/>
  <c r="E638" i="41"/>
  <c r="E639" i="41"/>
  <c r="E640" i="41"/>
  <c r="E641" i="41"/>
  <c r="E642" i="41"/>
  <c r="E643" i="41"/>
  <c r="E644" i="41"/>
  <c r="E645" i="41"/>
  <c r="E646" i="41"/>
  <c r="E647" i="41"/>
  <c r="E648" i="41"/>
  <c r="E649" i="41"/>
  <c r="E650" i="41"/>
  <c r="E651" i="41"/>
  <c r="E652" i="41"/>
  <c r="E653" i="41"/>
  <c r="E654" i="41"/>
  <c r="E655" i="41"/>
  <c r="E656" i="41"/>
  <c r="E657" i="41"/>
  <c r="E658" i="41"/>
  <c r="E659" i="41"/>
  <c r="E660" i="41"/>
  <c r="E661" i="41"/>
  <c r="E662" i="41"/>
  <c r="E663" i="41"/>
  <c r="E664" i="41"/>
  <c r="E665" i="41"/>
  <c r="E666" i="41"/>
  <c r="E667" i="41"/>
  <c r="E668" i="41"/>
  <c r="E669" i="41"/>
  <c r="E670" i="41"/>
  <c r="E671" i="41"/>
  <c r="E672" i="41"/>
  <c r="E673" i="41"/>
  <c r="E674" i="41"/>
  <c r="E675" i="41"/>
  <c r="E676" i="41"/>
  <c r="E677" i="41"/>
  <c r="E678" i="41"/>
  <c r="E679" i="41"/>
  <c r="E680" i="41"/>
  <c r="E681" i="41"/>
  <c r="E682" i="41"/>
  <c r="E683" i="41"/>
  <c r="E684" i="41"/>
  <c r="E685" i="41"/>
  <c r="E686" i="41"/>
  <c r="E687" i="41"/>
  <c r="E688" i="41"/>
  <c r="E689" i="41"/>
  <c r="E690" i="41"/>
  <c r="E691" i="41"/>
  <c r="E692" i="41"/>
  <c r="E693" i="41"/>
  <c r="E694" i="41"/>
  <c r="E695" i="41"/>
  <c r="E696" i="41"/>
  <c r="E697" i="41"/>
  <c r="E698" i="41"/>
  <c r="E699" i="41"/>
  <c r="E700" i="41"/>
  <c r="E701" i="41"/>
  <c r="E702" i="41"/>
  <c r="E703" i="41"/>
  <c r="E704" i="41"/>
  <c r="E705" i="41"/>
  <c r="E706" i="41"/>
  <c r="E707" i="41"/>
  <c r="E708" i="41"/>
  <c r="E709" i="41"/>
  <c r="E710" i="41"/>
  <c r="E711" i="41"/>
  <c r="E712" i="41"/>
  <c r="E713" i="41"/>
  <c r="E714" i="41"/>
  <c r="E715" i="41"/>
  <c r="E716" i="41"/>
  <c r="E717" i="41"/>
  <c r="E718" i="41"/>
  <c r="E719" i="41"/>
  <c r="E720" i="41"/>
  <c r="E721" i="41"/>
  <c r="E722" i="41"/>
  <c r="E723" i="41"/>
  <c r="E724" i="41"/>
  <c r="E725" i="41"/>
  <c r="E726" i="41"/>
  <c r="E727" i="41"/>
  <c r="E728" i="41"/>
  <c r="E729" i="41"/>
  <c r="E730" i="41"/>
  <c r="E731" i="41"/>
  <c r="E732" i="41"/>
  <c r="E733" i="41"/>
  <c r="E734" i="41"/>
  <c r="E735" i="41"/>
  <c r="N9" i="41" s="1"/>
  <c r="E736" i="41"/>
  <c r="E737" i="41"/>
  <c r="E738" i="41"/>
  <c r="E739" i="41"/>
  <c r="E740" i="41"/>
  <c r="E741" i="41"/>
  <c r="E742" i="41"/>
  <c r="E743" i="41"/>
  <c r="E744" i="41"/>
  <c r="E745" i="41"/>
  <c r="E746" i="41"/>
  <c r="E747" i="41"/>
  <c r="E748" i="41"/>
  <c r="E749" i="41"/>
  <c r="E750" i="41"/>
  <c r="E751" i="41"/>
  <c r="E752" i="41"/>
  <c r="E753" i="41"/>
  <c r="E754" i="41"/>
  <c r="E755" i="41"/>
  <c r="E756" i="41"/>
  <c r="E757" i="41"/>
  <c r="E758" i="41"/>
  <c r="E759" i="41"/>
  <c r="E760" i="41"/>
  <c r="E761" i="41"/>
  <c r="E762" i="41"/>
  <c r="E763" i="41"/>
  <c r="E764" i="41"/>
  <c r="E765" i="41"/>
  <c r="E766" i="41"/>
  <c r="E767" i="41"/>
  <c r="E768" i="41"/>
  <c r="E769" i="41"/>
  <c r="E770" i="41"/>
  <c r="E771" i="41"/>
  <c r="E772" i="41"/>
  <c r="E773" i="41"/>
  <c r="E774" i="41"/>
  <c r="E775" i="41"/>
  <c r="E776" i="41"/>
  <c r="E777" i="41"/>
  <c r="E778" i="41"/>
  <c r="E779" i="41"/>
  <c r="E780" i="41"/>
  <c r="E781" i="41"/>
  <c r="E782" i="41"/>
  <c r="E783" i="41"/>
  <c r="E784" i="41"/>
  <c r="E785" i="41"/>
  <c r="E786" i="41"/>
  <c r="E787" i="41"/>
  <c r="E788" i="41"/>
  <c r="E789" i="41"/>
  <c r="E790" i="41"/>
  <c r="E791" i="41"/>
  <c r="E792" i="41"/>
  <c r="E793" i="41"/>
  <c r="E794" i="41"/>
  <c r="E795" i="41"/>
  <c r="E796" i="41"/>
  <c r="E797" i="41"/>
  <c r="E798" i="41"/>
  <c r="E799" i="41"/>
  <c r="E800" i="41"/>
  <c r="E801" i="41"/>
  <c r="E802" i="41"/>
  <c r="E803" i="41"/>
  <c r="E804" i="41"/>
  <c r="E805" i="41"/>
  <c r="E806" i="41"/>
  <c r="E807" i="41"/>
  <c r="E808" i="41"/>
  <c r="E809" i="41"/>
  <c r="E810" i="41"/>
  <c r="E811" i="41"/>
  <c r="E812" i="41"/>
  <c r="E813" i="41"/>
  <c r="E814" i="41"/>
  <c r="E815" i="41"/>
  <c r="E816" i="41"/>
  <c r="E817" i="41"/>
  <c r="E818" i="41"/>
  <c r="E819" i="41"/>
  <c r="E820" i="41"/>
  <c r="E821" i="41"/>
  <c r="E822" i="41"/>
  <c r="E823" i="41"/>
  <c r="E824" i="41"/>
  <c r="E825" i="41"/>
  <c r="E826" i="41"/>
  <c r="E827" i="41"/>
  <c r="E828" i="41"/>
  <c r="E829" i="41"/>
  <c r="E830" i="41"/>
  <c r="E831" i="41"/>
  <c r="E832" i="41"/>
  <c r="E833" i="41"/>
  <c r="E834" i="41"/>
  <c r="E835" i="41"/>
  <c r="E836" i="41"/>
  <c r="E837" i="41"/>
  <c r="E838" i="41"/>
  <c r="E839" i="41"/>
  <c r="E840" i="41"/>
  <c r="E841" i="41"/>
  <c r="E842" i="41"/>
  <c r="E843" i="41"/>
  <c r="E844" i="41"/>
  <c r="E845" i="41"/>
  <c r="E846" i="41"/>
  <c r="E847" i="41"/>
  <c r="E848" i="41"/>
  <c r="E849" i="41"/>
  <c r="E850" i="41"/>
  <c r="E851" i="41"/>
  <c r="E852" i="41"/>
  <c r="E853" i="41"/>
  <c r="E854" i="41"/>
  <c r="E855" i="41"/>
  <c r="E856" i="41"/>
  <c r="E857" i="41"/>
  <c r="E858" i="41"/>
  <c r="E859" i="41"/>
  <c r="E860" i="41"/>
  <c r="E861" i="41"/>
  <c r="E862" i="41"/>
  <c r="E863" i="41"/>
  <c r="E864" i="41"/>
  <c r="E865" i="41"/>
  <c r="E866" i="41"/>
  <c r="E867" i="41"/>
  <c r="E868" i="41"/>
  <c r="E869" i="41"/>
  <c r="E870" i="41"/>
  <c r="E871" i="41"/>
  <c r="E872" i="41"/>
  <c r="E873" i="41"/>
  <c r="E874" i="41"/>
  <c r="E875" i="41"/>
  <c r="E876" i="41"/>
  <c r="E877" i="41"/>
  <c r="E878" i="41"/>
  <c r="E879" i="41"/>
  <c r="E880" i="41"/>
  <c r="E881" i="41"/>
  <c r="E882" i="41"/>
  <c r="E883" i="41"/>
  <c r="E884" i="41"/>
  <c r="E885" i="41"/>
  <c r="E886" i="41"/>
  <c r="E887" i="41"/>
  <c r="E888" i="41"/>
  <c r="E889" i="41"/>
  <c r="E890" i="41"/>
  <c r="E891" i="41"/>
  <c r="E892" i="41"/>
  <c r="E893" i="41"/>
  <c r="E894" i="41"/>
  <c r="E895" i="41"/>
  <c r="E896" i="41"/>
  <c r="E897" i="41"/>
  <c r="E898" i="41"/>
  <c r="E899" i="41"/>
  <c r="E900" i="41"/>
  <c r="E901" i="41"/>
  <c r="E902" i="41"/>
  <c r="E903" i="41"/>
  <c r="E904" i="41"/>
  <c r="E905" i="41"/>
  <c r="E906" i="41"/>
  <c r="E907" i="41"/>
  <c r="E908" i="41"/>
  <c r="E909" i="41"/>
  <c r="E910" i="41"/>
  <c r="E911" i="41"/>
  <c r="E912" i="41"/>
  <c r="E913" i="41"/>
  <c r="E914" i="41"/>
  <c r="E915" i="41"/>
  <c r="E916" i="41"/>
  <c r="E917" i="41"/>
  <c r="E918" i="41"/>
  <c r="O6" i="41" s="1"/>
  <c r="E919" i="41"/>
  <c r="E920" i="41"/>
  <c r="E921" i="41"/>
  <c r="O13" i="41" s="1"/>
  <c r="E922" i="41"/>
  <c r="E923" i="41"/>
  <c r="E924" i="41"/>
  <c r="E925" i="41"/>
  <c r="E926" i="41"/>
  <c r="E927" i="41"/>
  <c r="E928" i="41"/>
  <c r="E929" i="41"/>
  <c r="E930" i="41"/>
  <c r="E931" i="41"/>
  <c r="E932" i="41"/>
  <c r="E933" i="41"/>
  <c r="E934" i="41"/>
  <c r="E935" i="41"/>
  <c r="E936" i="41"/>
  <c r="E937" i="41"/>
  <c r="E938" i="41"/>
  <c r="E939" i="41"/>
  <c r="E940" i="41"/>
  <c r="E941" i="41"/>
  <c r="E942" i="41"/>
  <c r="E943" i="41"/>
  <c r="E944" i="41"/>
  <c r="E945" i="41"/>
  <c r="E946" i="41"/>
  <c r="E947" i="41"/>
  <c r="E948" i="41"/>
  <c r="E949" i="41"/>
  <c r="E950" i="41"/>
  <c r="E951" i="41"/>
  <c r="E952" i="41"/>
  <c r="E953" i="41"/>
  <c r="E954" i="41"/>
  <c r="E955" i="41"/>
  <c r="E956" i="41"/>
  <c r="E957" i="41"/>
  <c r="E958" i="41"/>
  <c r="E959" i="41"/>
  <c r="E960" i="41"/>
  <c r="E961" i="41"/>
  <c r="E962" i="41"/>
  <c r="E963" i="41"/>
  <c r="E964" i="41"/>
  <c r="E965" i="41"/>
  <c r="E966" i="41"/>
  <c r="E967" i="41"/>
  <c r="E968" i="41"/>
  <c r="E969" i="41"/>
  <c r="E970" i="41"/>
  <c r="E971" i="41"/>
  <c r="E972" i="41"/>
  <c r="E973" i="41"/>
  <c r="E974" i="41"/>
  <c r="E975" i="41"/>
  <c r="E976" i="41"/>
  <c r="E977" i="41"/>
  <c r="E978" i="41"/>
  <c r="E979" i="41"/>
  <c r="E980" i="41"/>
  <c r="E981" i="41"/>
  <c r="E982" i="41"/>
  <c r="E983" i="41"/>
  <c r="E984" i="41"/>
  <c r="E985" i="41"/>
  <c r="E986" i="41"/>
  <c r="E987" i="41"/>
  <c r="E988" i="41"/>
  <c r="E989" i="41"/>
  <c r="E990" i="41"/>
  <c r="E991" i="41"/>
  <c r="E992" i="41"/>
  <c r="E993" i="41"/>
  <c r="E994" i="41"/>
  <c r="E995" i="41"/>
  <c r="E996" i="41"/>
  <c r="E997" i="41"/>
  <c r="E998" i="41"/>
  <c r="E999" i="41"/>
  <c r="E1000" i="41"/>
  <c r="E1001" i="41"/>
  <c r="E1002" i="41"/>
  <c r="E1003" i="41"/>
  <c r="E1004" i="41"/>
  <c r="E1005" i="41"/>
  <c r="E1006" i="41"/>
  <c r="E1007" i="41"/>
  <c r="E1008" i="41"/>
  <c r="E1009" i="41"/>
  <c r="E1010" i="41"/>
  <c r="E1011" i="41"/>
  <c r="E1012" i="41"/>
  <c r="E1013" i="41"/>
  <c r="E1014" i="41"/>
  <c r="E1015" i="41"/>
  <c r="E1016" i="41"/>
  <c r="E1017" i="41"/>
  <c r="E1018" i="41"/>
  <c r="E1019" i="41"/>
  <c r="E1020" i="41"/>
  <c r="E1021" i="41"/>
  <c r="E1022" i="41"/>
  <c r="E1023" i="41"/>
  <c r="E1024" i="41"/>
  <c r="E1025" i="41"/>
  <c r="E1026" i="41"/>
  <c r="E1027" i="41"/>
  <c r="E1028" i="41"/>
  <c r="E1029" i="41"/>
  <c r="E1030" i="41"/>
  <c r="E1031" i="41"/>
  <c r="E1032" i="41"/>
  <c r="E1033" i="41"/>
  <c r="E1034" i="41"/>
  <c r="E1035" i="41"/>
  <c r="E1036" i="41"/>
  <c r="E1037" i="41"/>
  <c r="E1038" i="41"/>
  <c r="E1039" i="41"/>
  <c r="E1040" i="41"/>
  <c r="E1041" i="41"/>
  <c r="E1042" i="41"/>
  <c r="E1043" i="41"/>
  <c r="E1044" i="41"/>
  <c r="E1045" i="41"/>
  <c r="E1046" i="41"/>
  <c r="E1047" i="41"/>
  <c r="E1048" i="41"/>
  <c r="E1049" i="41"/>
  <c r="E1050" i="41"/>
  <c r="E1051" i="41"/>
  <c r="E1052" i="41"/>
  <c r="E1053" i="41"/>
  <c r="E1054" i="41"/>
  <c r="E1055" i="41"/>
  <c r="E1056" i="41"/>
  <c r="E1057" i="41"/>
  <c r="E1058" i="41"/>
  <c r="E1059" i="41"/>
  <c r="E1060" i="41"/>
  <c r="E1061" i="41"/>
  <c r="E1062" i="41"/>
  <c r="E1063" i="41"/>
  <c r="E1064" i="41"/>
  <c r="E1065" i="41"/>
  <c r="E1066" i="41"/>
  <c r="E1067" i="41"/>
  <c r="E1068" i="41"/>
  <c r="E1069" i="41"/>
  <c r="E1070" i="41"/>
  <c r="E1071" i="41"/>
  <c r="E1072" i="41"/>
  <c r="E1073" i="41"/>
  <c r="E1074" i="41"/>
  <c r="E1075" i="41"/>
  <c r="E1076" i="41"/>
  <c r="E1077" i="41"/>
  <c r="E1078" i="41"/>
  <c r="E1079" i="41"/>
  <c r="E1080" i="41"/>
  <c r="E1081" i="41"/>
  <c r="E1082" i="41"/>
  <c r="E1083" i="41"/>
  <c r="E1084" i="41"/>
  <c r="E1085" i="41"/>
  <c r="E1086" i="41"/>
  <c r="E1087" i="41"/>
  <c r="E1088" i="41"/>
  <c r="E1089" i="41"/>
  <c r="E1090" i="41"/>
  <c r="E1091" i="41"/>
  <c r="E1092" i="41"/>
  <c r="E1093" i="41"/>
  <c r="E1094" i="41"/>
  <c r="E1095" i="41"/>
  <c r="E1096" i="41"/>
  <c r="E1097" i="41"/>
  <c r="E1098" i="41"/>
  <c r="E1099" i="41"/>
  <c r="E1100" i="41"/>
  <c r="E1101" i="41"/>
  <c r="P11" i="41" s="1"/>
  <c r="E1102" i="41"/>
  <c r="E1103" i="41"/>
  <c r="E1104" i="41"/>
  <c r="E1105" i="41"/>
  <c r="P10" i="41" s="1"/>
  <c r="E1106" i="41"/>
  <c r="E1107" i="41"/>
  <c r="E1108" i="41"/>
  <c r="E1109" i="41"/>
  <c r="E1110" i="41"/>
  <c r="E1111" i="41"/>
  <c r="E1112" i="41"/>
  <c r="E1113" i="41"/>
  <c r="E1114" i="41"/>
  <c r="E1115" i="41"/>
  <c r="E1116" i="41"/>
  <c r="E1117" i="41"/>
  <c r="E1118" i="41"/>
  <c r="E1119" i="41"/>
  <c r="E1120" i="41"/>
  <c r="E1121" i="41"/>
  <c r="E1122" i="41"/>
  <c r="E1123" i="41"/>
  <c r="E1124" i="41"/>
  <c r="E1125" i="41"/>
  <c r="E1126" i="41"/>
  <c r="E1127" i="41"/>
  <c r="E1128" i="41"/>
  <c r="E1129" i="41"/>
  <c r="E1130" i="41"/>
  <c r="E1131" i="41"/>
  <c r="E1132" i="41"/>
  <c r="E1133" i="41"/>
  <c r="E1134" i="41"/>
  <c r="E1135" i="41"/>
  <c r="E1136" i="41"/>
  <c r="E1137" i="41"/>
  <c r="E1138" i="41"/>
  <c r="E1139" i="41"/>
  <c r="E1140" i="41"/>
  <c r="E1141" i="41"/>
  <c r="E1142" i="41"/>
  <c r="E1143" i="41"/>
  <c r="E1144" i="41"/>
  <c r="E1145" i="41"/>
  <c r="E1146" i="41"/>
  <c r="E1147" i="41"/>
  <c r="E1148" i="41"/>
  <c r="E1149" i="41"/>
  <c r="E1150" i="41"/>
  <c r="E1151" i="41"/>
  <c r="E1152" i="41"/>
  <c r="E1153" i="41"/>
  <c r="E1154" i="41"/>
  <c r="E1155" i="41"/>
  <c r="E1156" i="41"/>
  <c r="E1157" i="41"/>
  <c r="E1158" i="41"/>
  <c r="E1159" i="41"/>
  <c r="E1160" i="41"/>
  <c r="E1161" i="41"/>
  <c r="E1162" i="41"/>
  <c r="E1163" i="41"/>
  <c r="E1164" i="41"/>
  <c r="E1165" i="41"/>
  <c r="E1166" i="41"/>
  <c r="E1167" i="41"/>
  <c r="E1168" i="41"/>
  <c r="E1169" i="41"/>
  <c r="E1170" i="41"/>
  <c r="E1171" i="41"/>
  <c r="E1172" i="41"/>
  <c r="E1173" i="41"/>
  <c r="E1174" i="41"/>
  <c r="E1175" i="41"/>
  <c r="E1176" i="41"/>
  <c r="E1177" i="41"/>
  <c r="E1178" i="41"/>
  <c r="E1179" i="41"/>
  <c r="E1180" i="41"/>
  <c r="E1181" i="41"/>
  <c r="E1182" i="41"/>
  <c r="E1183" i="41"/>
  <c r="E1184" i="41"/>
  <c r="E1185" i="41"/>
  <c r="E1186" i="41"/>
  <c r="E1187" i="41"/>
  <c r="E1188" i="41"/>
  <c r="E1189" i="41"/>
  <c r="E1190" i="41"/>
  <c r="E1191" i="41"/>
  <c r="E1192" i="41"/>
  <c r="E1193" i="41"/>
  <c r="E1194" i="41"/>
  <c r="E1195" i="41"/>
  <c r="E1196" i="41"/>
  <c r="E1197" i="41"/>
  <c r="E1198" i="41"/>
  <c r="E1199" i="41"/>
  <c r="E1200" i="41"/>
  <c r="E1201" i="41"/>
  <c r="E1202" i="41"/>
  <c r="E1203" i="41"/>
  <c r="E1204" i="41"/>
  <c r="E1205" i="41"/>
  <c r="E1206" i="41"/>
  <c r="E1207" i="41"/>
  <c r="E1208" i="41"/>
  <c r="E1209" i="41"/>
  <c r="E1210" i="41"/>
  <c r="E1211" i="41"/>
  <c r="E1212" i="41"/>
  <c r="E1213" i="41"/>
  <c r="E1214" i="41"/>
  <c r="E1215" i="41"/>
  <c r="E1216" i="41"/>
  <c r="E1217" i="41"/>
  <c r="E1218" i="41"/>
  <c r="E1219" i="41"/>
  <c r="E1220" i="41"/>
  <c r="E1221" i="41"/>
  <c r="E1222" i="41"/>
  <c r="E1223" i="41"/>
  <c r="E1224" i="41"/>
  <c r="E1225" i="41"/>
  <c r="E1226" i="41"/>
  <c r="E1227" i="41"/>
  <c r="E1228" i="41"/>
  <c r="E1229" i="41"/>
  <c r="E1230" i="41"/>
  <c r="E1231" i="41"/>
  <c r="E1232" i="41"/>
  <c r="E1233" i="41"/>
  <c r="E1234" i="41"/>
  <c r="E1235" i="41"/>
  <c r="E1236" i="41"/>
  <c r="E1237" i="41"/>
  <c r="E1238" i="41"/>
  <c r="E1239" i="41"/>
  <c r="E1240" i="41"/>
  <c r="E1241" i="41"/>
  <c r="E1242" i="41"/>
  <c r="E1243" i="41"/>
  <c r="E1244" i="41"/>
  <c r="E1245" i="41"/>
  <c r="E1246" i="41"/>
  <c r="E1247" i="41"/>
  <c r="E1248" i="41"/>
  <c r="E1249" i="41"/>
  <c r="E1250" i="41"/>
  <c r="E1251" i="41"/>
  <c r="E1252" i="41"/>
  <c r="E1253" i="41"/>
  <c r="E1254" i="41"/>
  <c r="E1255" i="41"/>
  <c r="E1256" i="41"/>
  <c r="E1257" i="41"/>
  <c r="E1258" i="41"/>
  <c r="E1259" i="41"/>
  <c r="E1260" i="41"/>
  <c r="E1261" i="41"/>
  <c r="E1262" i="41"/>
  <c r="E1263" i="41"/>
  <c r="E1264" i="41"/>
  <c r="E1265" i="41"/>
  <c r="E1266" i="41"/>
  <c r="E1267" i="41"/>
  <c r="E1268" i="41"/>
  <c r="E1269" i="41"/>
  <c r="E1270" i="41"/>
  <c r="E1271" i="41"/>
  <c r="E1272" i="41"/>
  <c r="E1273" i="41"/>
  <c r="E1274" i="41"/>
  <c r="E1275" i="41"/>
  <c r="E1276" i="41"/>
  <c r="E1277" i="41"/>
  <c r="E1278" i="41"/>
  <c r="E1279" i="41"/>
  <c r="E1280" i="41"/>
  <c r="E1281" i="41"/>
  <c r="E1282" i="41"/>
  <c r="E1283" i="41"/>
  <c r="E1284" i="41"/>
  <c r="Q2" i="41" s="1"/>
  <c r="E1285" i="41"/>
  <c r="E1286" i="41"/>
  <c r="E1287" i="41"/>
  <c r="Q7" i="41" s="1"/>
  <c r="E1288" i="41"/>
  <c r="E1289" i="41"/>
  <c r="E1290" i="41"/>
  <c r="E1291" i="41"/>
  <c r="E1292" i="41"/>
  <c r="E1293" i="41"/>
  <c r="E1294" i="41"/>
  <c r="E1295" i="41"/>
  <c r="E1296" i="41"/>
  <c r="E1297" i="41"/>
  <c r="E1298" i="41"/>
  <c r="E1299" i="41"/>
  <c r="E1300" i="41"/>
  <c r="E1301" i="41"/>
  <c r="E1302" i="41"/>
  <c r="E1303" i="41"/>
  <c r="E1304" i="41"/>
  <c r="E1305" i="41"/>
  <c r="E1306" i="41"/>
  <c r="E1307" i="41"/>
  <c r="E1308" i="41"/>
  <c r="E1309" i="41"/>
  <c r="E1310" i="41"/>
  <c r="E1311" i="41"/>
  <c r="E1312" i="41"/>
  <c r="E1313" i="41"/>
  <c r="E1314" i="41"/>
  <c r="E1315" i="41"/>
  <c r="E1316" i="41"/>
  <c r="E1317" i="41"/>
  <c r="E1318" i="41"/>
  <c r="E1319" i="41"/>
  <c r="E1320" i="41"/>
  <c r="E1321" i="41"/>
  <c r="E1322" i="41"/>
  <c r="E1323" i="41"/>
  <c r="E1324" i="41"/>
  <c r="E1325" i="41"/>
  <c r="E1326" i="41"/>
  <c r="E1327" i="41"/>
  <c r="E1328" i="41"/>
  <c r="E1329" i="41"/>
  <c r="E1330" i="41"/>
  <c r="E1331" i="41"/>
  <c r="E1332" i="41"/>
  <c r="E1333" i="41"/>
  <c r="E1334" i="41"/>
  <c r="E1335" i="41"/>
  <c r="E1336" i="41"/>
  <c r="E1337" i="41"/>
  <c r="E1338" i="41"/>
  <c r="E1339" i="41"/>
  <c r="E1340" i="41"/>
  <c r="E1341" i="41"/>
  <c r="E1342" i="41"/>
  <c r="E1343" i="41"/>
  <c r="E1344" i="41"/>
  <c r="E1345" i="41"/>
  <c r="E1346" i="41"/>
  <c r="E1347" i="41"/>
  <c r="E1348" i="41"/>
  <c r="E1349" i="41"/>
  <c r="E1350" i="41"/>
  <c r="E1351" i="41"/>
  <c r="E1352" i="41"/>
  <c r="E1353" i="41"/>
  <c r="E1354" i="41"/>
  <c r="E1355" i="41"/>
  <c r="E1356" i="41"/>
  <c r="E1357" i="41"/>
  <c r="E1358" i="41"/>
  <c r="E1359" i="41"/>
  <c r="E1360" i="41"/>
  <c r="E1361" i="41"/>
  <c r="E1362" i="41"/>
  <c r="E1363" i="41"/>
  <c r="E1364" i="41"/>
  <c r="E1365" i="41"/>
  <c r="E1366" i="41"/>
  <c r="E1367" i="41"/>
  <c r="E1368" i="41"/>
  <c r="E1369" i="41"/>
  <c r="E1370" i="41"/>
  <c r="E1371" i="41"/>
  <c r="E1372" i="41"/>
  <c r="E1373" i="41"/>
  <c r="E1374" i="41"/>
  <c r="E1375" i="41"/>
  <c r="E1376" i="41"/>
  <c r="E1377" i="41"/>
  <c r="E1378" i="41"/>
  <c r="E1379" i="41"/>
  <c r="E1380" i="41"/>
  <c r="E1381" i="41"/>
  <c r="E1382" i="41"/>
  <c r="E1383" i="41"/>
  <c r="E1384" i="41"/>
  <c r="E1385" i="41"/>
  <c r="E1386" i="41"/>
  <c r="E1387" i="41"/>
  <c r="E1388" i="41"/>
  <c r="E1389" i="41"/>
  <c r="E1390" i="41"/>
  <c r="E1391" i="41"/>
  <c r="E1392" i="41"/>
  <c r="E1393" i="41"/>
  <c r="E1394" i="41"/>
  <c r="E1395" i="41"/>
  <c r="E1396" i="41"/>
  <c r="E1397" i="41"/>
  <c r="E1398" i="41"/>
  <c r="E1399" i="41"/>
  <c r="E1400" i="41"/>
  <c r="E1401" i="41"/>
  <c r="E1402" i="41"/>
  <c r="E1403" i="41"/>
  <c r="E1404" i="41"/>
  <c r="E1405" i="41"/>
  <c r="E1406" i="41"/>
  <c r="E1407" i="41"/>
  <c r="E1408" i="41"/>
  <c r="E1409" i="41"/>
  <c r="E1410" i="41"/>
  <c r="E1411" i="41"/>
  <c r="E1412" i="41"/>
  <c r="E1413" i="41"/>
  <c r="E1414" i="41"/>
  <c r="E1415" i="41"/>
  <c r="E1416" i="41"/>
  <c r="E1417" i="41"/>
  <c r="E1418" i="41"/>
  <c r="E1419" i="41"/>
  <c r="E1420" i="41"/>
  <c r="E1421" i="41"/>
  <c r="E1422" i="41"/>
  <c r="E1423" i="41"/>
  <c r="E1424" i="41"/>
  <c r="E1425" i="41"/>
  <c r="E1426" i="41"/>
  <c r="E1427" i="41"/>
  <c r="E1428" i="41"/>
  <c r="E1429" i="41"/>
  <c r="E1430" i="41"/>
  <c r="E1431" i="41"/>
  <c r="E1432" i="41"/>
  <c r="E1433" i="41"/>
  <c r="E1434" i="41"/>
  <c r="E1435" i="41"/>
  <c r="E1436" i="41"/>
  <c r="E1437" i="41"/>
  <c r="E1438" i="41"/>
  <c r="E1439" i="41"/>
  <c r="E1440" i="41"/>
  <c r="E1441" i="41"/>
  <c r="E1442" i="41"/>
  <c r="E1443" i="41"/>
  <c r="E1444" i="41"/>
  <c r="E1445" i="41"/>
  <c r="E1446" i="41"/>
  <c r="E1447" i="41"/>
  <c r="E1448" i="41"/>
  <c r="E1449" i="41"/>
  <c r="E1450" i="41"/>
  <c r="E1451" i="41"/>
  <c r="E1452" i="41"/>
  <c r="E1453" i="41"/>
  <c r="E1454" i="41"/>
  <c r="E1455" i="41"/>
  <c r="E1456" i="41"/>
  <c r="E1457" i="41"/>
  <c r="E1458" i="41"/>
  <c r="E1459" i="41"/>
  <c r="E1460" i="41"/>
  <c r="E1461" i="41"/>
  <c r="E1462" i="41"/>
  <c r="E1463" i="41"/>
  <c r="E1464" i="41"/>
  <c r="E1465" i="41"/>
  <c r="E1466" i="41"/>
  <c r="E1467" i="41"/>
  <c r="R13" i="41" s="1"/>
  <c r="E1468" i="41"/>
  <c r="E1469" i="41"/>
  <c r="E1470" i="41"/>
  <c r="E1471" i="41"/>
  <c r="E1472" i="41"/>
  <c r="E1473" i="41"/>
  <c r="R12" i="41" s="1"/>
  <c r="E1474" i="41"/>
  <c r="E1475" i="41"/>
  <c r="E1476" i="41"/>
  <c r="E1477" i="41"/>
  <c r="E1478" i="41"/>
  <c r="E1479" i="41"/>
  <c r="E1480" i="41"/>
  <c r="E1481" i="41"/>
  <c r="E1482" i="41"/>
  <c r="E1483" i="41"/>
  <c r="E1484" i="41"/>
  <c r="E1485" i="41"/>
  <c r="E1486" i="41"/>
  <c r="E1487" i="41"/>
  <c r="E1488" i="41"/>
  <c r="E1489" i="41"/>
  <c r="E1490" i="41"/>
  <c r="E1491" i="41"/>
  <c r="E1492" i="41"/>
  <c r="E1493" i="41"/>
  <c r="E1494" i="41"/>
  <c r="E1495" i="41"/>
  <c r="E1496" i="41"/>
  <c r="E1497" i="41"/>
  <c r="E1498" i="41"/>
  <c r="E1499" i="41"/>
  <c r="E1500" i="41"/>
  <c r="E1501" i="41"/>
  <c r="E1502" i="41"/>
  <c r="E1503" i="41"/>
  <c r="E1504" i="41"/>
  <c r="E1505" i="41"/>
  <c r="E1506" i="41"/>
  <c r="E1507" i="41"/>
  <c r="E1508" i="41"/>
  <c r="E1509" i="41"/>
  <c r="E1510" i="41"/>
  <c r="E1511" i="41"/>
  <c r="E1512" i="41"/>
  <c r="E1513" i="41"/>
  <c r="E1514" i="41"/>
  <c r="E1515" i="41"/>
  <c r="E1516" i="41"/>
  <c r="E1517" i="41"/>
  <c r="E1518" i="41"/>
  <c r="E1519" i="41"/>
  <c r="E1520" i="41"/>
  <c r="E1521" i="41"/>
  <c r="E1522" i="41"/>
  <c r="E1523" i="41"/>
  <c r="E1524" i="41"/>
  <c r="E1525" i="41"/>
  <c r="E1526" i="41"/>
  <c r="E1527" i="41"/>
  <c r="E1528" i="41"/>
  <c r="E1529" i="41"/>
  <c r="E1530" i="41"/>
  <c r="E1531" i="41"/>
  <c r="E1532" i="41"/>
  <c r="E1533" i="41"/>
  <c r="E1534" i="41"/>
  <c r="E1535" i="41"/>
  <c r="E1536" i="41"/>
  <c r="E1537" i="41"/>
  <c r="E1538" i="41"/>
  <c r="E1539" i="41"/>
  <c r="E1540" i="41"/>
  <c r="E1541" i="41"/>
  <c r="E1542" i="41"/>
  <c r="E1543" i="41"/>
  <c r="E1544" i="41"/>
  <c r="E1545" i="41"/>
  <c r="E1546" i="41"/>
  <c r="E1547" i="41"/>
  <c r="E1548" i="41"/>
  <c r="E1549" i="41"/>
  <c r="E1550" i="41"/>
  <c r="E1551" i="41"/>
  <c r="E1552" i="41"/>
  <c r="E1553" i="41"/>
  <c r="E1554" i="41"/>
  <c r="E1555" i="41"/>
  <c r="E1556" i="41"/>
  <c r="E1557" i="41"/>
  <c r="E1558" i="41"/>
  <c r="E1559" i="41"/>
  <c r="E1560" i="41"/>
  <c r="E1561" i="41"/>
  <c r="E1562" i="41"/>
  <c r="E1563" i="41"/>
  <c r="E1564" i="41"/>
  <c r="E1565" i="41"/>
  <c r="E1566" i="41"/>
  <c r="E1567" i="41"/>
  <c r="E1568" i="41"/>
  <c r="E1569" i="41"/>
  <c r="E1570" i="41"/>
  <c r="E1571" i="41"/>
  <c r="E1572" i="41"/>
  <c r="E1573" i="41"/>
  <c r="E1574" i="41"/>
  <c r="E1575" i="41"/>
  <c r="E1576" i="41"/>
  <c r="E1577" i="41"/>
  <c r="E1578" i="41"/>
  <c r="E1579" i="41"/>
  <c r="E1580" i="41"/>
  <c r="E1581" i="41"/>
  <c r="E1582" i="41"/>
  <c r="E1583" i="41"/>
  <c r="E1584" i="41"/>
  <c r="E1585" i="41"/>
  <c r="E1586" i="41"/>
  <c r="E1587" i="41"/>
  <c r="E1588" i="41"/>
  <c r="E1589" i="41"/>
  <c r="E1590" i="41"/>
  <c r="E1591" i="41"/>
  <c r="E1592" i="41"/>
  <c r="E1593" i="41"/>
  <c r="E1594" i="41"/>
  <c r="E1595" i="41"/>
  <c r="E1596" i="41"/>
  <c r="E1597" i="41"/>
  <c r="E1598" i="41"/>
  <c r="E1599" i="41"/>
  <c r="E1600" i="41"/>
  <c r="E1601" i="41"/>
  <c r="E1602" i="41"/>
  <c r="E1603" i="41"/>
  <c r="E1604" i="41"/>
  <c r="E1605" i="41"/>
  <c r="E1606" i="41"/>
  <c r="E1607" i="41"/>
  <c r="E1608" i="41"/>
  <c r="E1609" i="41"/>
  <c r="E1610" i="41"/>
  <c r="E1611" i="41"/>
  <c r="E1612" i="41"/>
  <c r="E1613" i="41"/>
  <c r="E1614" i="41"/>
  <c r="E1615" i="41"/>
  <c r="E1616" i="41"/>
  <c r="E1617" i="41"/>
  <c r="E1618" i="41"/>
  <c r="E1619" i="41"/>
  <c r="E1620" i="41"/>
  <c r="E1621" i="41"/>
  <c r="E1622" i="41"/>
  <c r="E1623" i="41"/>
  <c r="E1624" i="41"/>
  <c r="E1625" i="41"/>
  <c r="E1626" i="41"/>
  <c r="E1627" i="41"/>
  <c r="E1628" i="41"/>
  <c r="E1629" i="41"/>
  <c r="E1630" i="41"/>
  <c r="E1631" i="41"/>
  <c r="E1632" i="41"/>
  <c r="E1633" i="41"/>
  <c r="E1634" i="41"/>
  <c r="E1635" i="41"/>
  <c r="E1636" i="41"/>
  <c r="E1637" i="41"/>
  <c r="E1638" i="41"/>
  <c r="E1639" i="41"/>
  <c r="E1640" i="41"/>
  <c r="E1641" i="41"/>
  <c r="E1642" i="41"/>
  <c r="E1643" i="41"/>
  <c r="E1644" i="41"/>
  <c r="E1645" i="41"/>
  <c r="E1646" i="41"/>
  <c r="E1647" i="41"/>
  <c r="E1648" i="41"/>
  <c r="E1649" i="41"/>
  <c r="E1650" i="41"/>
  <c r="S10" i="41" s="1"/>
  <c r="E1651" i="41"/>
  <c r="E1652" i="41"/>
  <c r="E1653" i="41"/>
  <c r="E1654" i="41"/>
  <c r="E1655" i="41"/>
  <c r="S9" i="41" s="1"/>
  <c r="E1656" i="41"/>
  <c r="E1657" i="41"/>
  <c r="E1658" i="41"/>
  <c r="E1659" i="41"/>
  <c r="E1660" i="41"/>
  <c r="E1661" i="41"/>
  <c r="E1662" i="41"/>
  <c r="E1663" i="41"/>
  <c r="E1664" i="41"/>
  <c r="E1665" i="41"/>
  <c r="E1666" i="41"/>
  <c r="E1667" i="41"/>
  <c r="E1668" i="41"/>
  <c r="E1669" i="41"/>
  <c r="E1670" i="41"/>
  <c r="E1671" i="41"/>
  <c r="E1672" i="41"/>
  <c r="E1673" i="41"/>
  <c r="E1674" i="41"/>
  <c r="E1675" i="41"/>
  <c r="E1676" i="41"/>
  <c r="E1677" i="41"/>
  <c r="E1678" i="41"/>
  <c r="E1679" i="41"/>
  <c r="E1680" i="41"/>
  <c r="E1681" i="41"/>
  <c r="E1682" i="41"/>
  <c r="E1683" i="41"/>
  <c r="E1684" i="41"/>
  <c r="E1685" i="41"/>
  <c r="E1686" i="41"/>
  <c r="E1687" i="41"/>
  <c r="E1688" i="41"/>
  <c r="E1689" i="41"/>
  <c r="E1690" i="41"/>
  <c r="E1691" i="41"/>
  <c r="E1692" i="41"/>
  <c r="E1693" i="41"/>
  <c r="E1694" i="41"/>
  <c r="E1695" i="41"/>
  <c r="E1696" i="41"/>
  <c r="E1697" i="41"/>
  <c r="E1698" i="41"/>
  <c r="E1699" i="41"/>
  <c r="E1700" i="41"/>
  <c r="E1701" i="41"/>
  <c r="E1702" i="41"/>
  <c r="E1703" i="41"/>
  <c r="E1704" i="41"/>
  <c r="E1705" i="41"/>
  <c r="E1706" i="41"/>
  <c r="E1707" i="41"/>
  <c r="E1708" i="41"/>
  <c r="E1709" i="41"/>
  <c r="E1710" i="41"/>
  <c r="E1711" i="41"/>
  <c r="E1712" i="41"/>
  <c r="E1713" i="41"/>
  <c r="E1714" i="41"/>
  <c r="E1715" i="41"/>
  <c r="E1716" i="41"/>
  <c r="E1717" i="41"/>
  <c r="E1718" i="41"/>
  <c r="E1719" i="41"/>
  <c r="E1720" i="41"/>
  <c r="E1721" i="41"/>
  <c r="E1722" i="41"/>
  <c r="E1723" i="41"/>
  <c r="E1724" i="41"/>
  <c r="E1725" i="41"/>
  <c r="E1726" i="41"/>
  <c r="E1727" i="41"/>
  <c r="E1728" i="41"/>
  <c r="E1729" i="41"/>
  <c r="E1730" i="41"/>
  <c r="E1731" i="41"/>
  <c r="E1732" i="41"/>
  <c r="E1733" i="41"/>
  <c r="E1734" i="41"/>
  <c r="E1735" i="41"/>
  <c r="E1736" i="41"/>
  <c r="E1737" i="41"/>
  <c r="E1738" i="41"/>
  <c r="E1739" i="41"/>
  <c r="E1740" i="41"/>
  <c r="E1741" i="41"/>
  <c r="E1742" i="41"/>
  <c r="E1743" i="41"/>
  <c r="E1744" i="41"/>
  <c r="E1745" i="41"/>
  <c r="E1746" i="41"/>
  <c r="E1747" i="41"/>
  <c r="E1748" i="41"/>
  <c r="E1749" i="41"/>
  <c r="E1750" i="41"/>
  <c r="E1751" i="41"/>
  <c r="E1752" i="41"/>
  <c r="E1753" i="41"/>
  <c r="E1754" i="41"/>
  <c r="E1755" i="41"/>
  <c r="E1756" i="41"/>
  <c r="E1757" i="41"/>
  <c r="E1758" i="41"/>
  <c r="E1759" i="41"/>
  <c r="E1760" i="41"/>
  <c r="E1761" i="41"/>
  <c r="E1762" i="41"/>
  <c r="E1763" i="41"/>
  <c r="E1764" i="41"/>
  <c r="E1765" i="41"/>
  <c r="E1766" i="41"/>
  <c r="E1767" i="41"/>
  <c r="E1768" i="41"/>
  <c r="E1769" i="41"/>
  <c r="E1770" i="41"/>
  <c r="E1771" i="41"/>
  <c r="E1772" i="41"/>
  <c r="E1773" i="41"/>
  <c r="E1774" i="41"/>
  <c r="E1775" i="41"/>
  <c r="E1776" i="41"/>
  <c r="E1777" i="41"/>
  <c r="E1778" i="41"/>
  <c r="E1779" i="41"/>
  <c r="E1780" i="41"/>
  <c r="E1781" i="41"/>
  <c r="E1782" i="41"/>
  <c r="E1783" i="41"/>
  <c r="E1784" i="41"/>
  <c r="E1785" i="41"/>
  <c r="E1786" i="41"/>
  <c r="E1787" i="41"/>
  <c r="E1788" i="41"/>
  <c r="E1789" i="41"/>
  <c r="E1790" i="41"/>
  <c r="E1791" i="41"/>
  <c r="E1792" i="41"/>
  <c r="E1793" i="41"/>
  <c r="E1794" i="41"/>
  <c r="E1795" i="41"/>
  <c r="E1796" i="41"/>
  <c r="E1797" i="41"/>
  <c r="E1798" i="41"/>
  <c r="E1799" i="41"/>
  <c r="E1800" i="41"/>
  <c r="E1801" i="41"/>
  <c r="E1802" i="41"/>
  <c r="E1803" i="41"/>
  <c r="E1804" i="41"/>
  <c r="E1805" i="41"/>
  <c r="E1806" i="41"/>
  <c r="E1807" i="41"/>
  <c r="E1808" i="41"/>
  <c r="E1809" i="41"/>
  <c r="E1810" i="41"/>
  <c r="E1811" i="41"/>
  <c r="E1812" i="41"/>
  <c r="E1813" i="41"/>
  <c r="E1814" i="41"/>
  <c r="E1815" i="41"/>
  <c r="E1816" i="41"/>
  <c r="E1817" i="41"/>
  <c r="E1818" i="41"/>
  <c r="E1819" i="41"/>
  <c r="E1820" i="41"/>
  <c r="E1821" i="41"/>
  <c r="E1822" i="41"/>
  <c r="E1823" i="41"/>
  <c r="E1824" i="41"/>
  <c r="E1825" i="41"/>
  <c r="E1826" i="41"/>
  <c r="E1827" i="41"/>
  <c r="E1828" i="41"/>
  <c r="E1829" i="41"/>
  <c r="E1830" i="41"/>
  <c r="E1831" i="41"/>
  <c r="E1832" i="41"/>
  <c r="Q13" i="41" l="1"/>
  <c r="L12" i="41"/>
  <c r="O11" i="41"/>
  <c r="R10" i="41"/>
  <c r="J10" i="41"/>
  <c r="M9" i="41"/>
  <c r="P8" i="41"/>
  <c r="S7" i="41"/>
  <c r="K7" i="41"/>
  <c r="N6" i="41"/>
  <c r="P2" i="41"/>
  <c r="P13" i="41"/>
  <c r="S12" i="41"/>
  <c r="K12" i="41"/>
  <c r="N11" i="41"/>
  <c r="Q10" i="41"/>
  <c r="L9" i="41"/>
  <c r="O8" i="41"/>
  <c r="R7" i="41"/>
  <c r="J7" i="41"/>
  <c r="M6" i="41"/>
  <c r="O2" i="41"/>
  <c r="N2" i="41"/>
  <c r="N8" i="41"/>
  <c r="N13" i="41"/>
  <c r="Q12" i="41"/>
  <c r="L11" i="41"/>
  <c r="O10" i="41"/>
  <c r="R9" i="41"/>
  <c r="J9" i="41"/>
  <c r="M8" i="41"/>
  <c r="P7" i="41"/>
  <c r="S6" i="41"/>
  <c r="K6" i="41"/>
  <c r="M2" i="41"/>
  <c r="M13" i="41"/>
  <c r="P12" i="41"/>
  <c r="S11" i="41"/>
  <c r="K11" i="41"/>
  <c r="N10" i="41"/>
  <c r="Q9" i="41"/>
  <c r="L8" i="41"/>
  <c r="O7" i="41"/>
  <c r="R6" i="41"/>
  <c r="J6" i="41"/>
  <c r="L2" i="41"/>
  <c r="L13" i="41"/>
  <c r="O12" i="41"/>
  <c r="R11" i="41"/>
  <c r="J11" i="41"/>
  <c r="M10" i="41"/>
  <c r="P9" i="41"/>
  <c r="S8" i="41"/>
  <c r="K8" i="41"/>
  <c r="N7" i="41"/>
  <c r="Q6" i="41"/>
  <c r="S2" i="41"/>
  <c r="K2" i="41"/>
  <c r="S13" i="41"/>
  <c r="K13" i="41"/>
  <c r="N12" i="41"/>
  <c r="Q11" i="41"/>
  <c r="L10" i="41"/>
  <c r="O9" i="41"/>
  <c r="R8" i="41"/>
  <c r="J8" i="41"/>
  <c r="M7" i="41"/>
  <c r="P6" i="41"/>
  <c r="R2" i="41"/>
  <c r="J2" i="41"/>
  <c r="Q8" i="41"/>
  <c r="C17" i="40" l="1"/>
  <c r="C18" i="40" s="1"/>
  <c r="D17" i="40"/>
  <c r="D18" i="40" s="1"/>
  <c r="E17" i="40"/>
  <c r="F17" i="40"/>
  <c r="G17" i="40"/>
  <c r="H17" i="40"/>
  <c r="I17" i="40"/>
  <c r="J17" i="40"/>
  <c r="K17" i="40"/>
  <c r="K18" i="40" s="1"/>
  <c r="L17" i="40"/>
  <c r="L18" i="40" s="1"/>
  <c r="M17" i="40"/>
  <c r="E18" i="40"/>
  <c r="F18" i="40"/>
  <c r="G18" i="40"/>
  <c r="H18" i="40"/>
  <c r="I18" i="40"/>
  <c r="J18" i="40"/>
  <c r="M18" i="40"/>
  <c r="M3" i="39" l="1"/>
  <c r="N3" i="39" s="1"/>
  <c r="R3" i="39"/>
  <c r="S3" i="39"/>
  <c r="T3" i="39"/>
  <c r="U3" i="39"/>
  <c r="V3" i="39"/>
  <c r="W3" i="39"/>
  <c r="X3" i="39"/>
  <c r="Y3" i="39"/>
  <c r="Z3" i="39"/>
  <c r="AA3" i="39"/>
  <c r="M4" i="39"/>
  <c r="N4" i="39" s="1"/>
  <c r="R4" i="39"/>
  <c r="S4" i="39"/>
  <c r="T4" i="39"/>
  <c r="U4" i="39"/>
  <c r="V4" i="39"/>
  <c r="W4" i="39"/>
  <c r="X4" i="39"/>
  <c r="Y4" i="39"/>
  <c r="Z4" i="39"/>
  <c r="AA4" i="39"/>
  <c r="M5" i="39"/>
  <c r="N5" i="39" s="1"/>
  <c r="R5" i="39"/>
  <c r="S5" i="39"/>
  <c r="T5" i="39"/>
  <c r="U5" i="39"/>
  <c r="V5" i="39"/>
  <c r="W5" i="39"/>
  <c r="X5" i="39"/>
  <c r="Y5" i="39"/>
  <c r="Z5" i="39"/>
  <c r="AA5" i="39"/>
  <c r="M6" i="39"/>
  <c r="N6" i="39" s="1"/>
  <c r="R6" i="39"/>
  <c r="S6" i="39"/>
  <c r="T6" i="39"/>
  <c r="U6" i="39"/>
  <c r="V6" i="39"/>
  <c r="W6" i="39"/>
  <c r="X6" i="39"/>
  <c r="Y6" i="39"/>
  <c r="Z6" i="39"/>
  <c r="AA6" i="39"/>
  <c r="M7" i="39"/>
  <c r="N7" i="39" s="1"/>
  <c r="R7" i="39"/>
  <c r="S7" i="39"/>
  <c r="T7" i="39"/>
  <c r="U7" i="39"/>
  <c r="V7" i="39"/>
  <c r="W7" i="39"/>
  <c r="X7" i="39"/>
  <c r="Y7" i="39"/>
  <c r="Z7" i="39"/>
  <c r="AA7" i="39"/>
  <c r="M8" i="39"/>
  <c r="N8" i="39" s="1"/>
  <c r="R8" i="39"/>
  <c r="S8" i="39"/>
  <c r="T8" i="39"/>
  <c r="U8" i="39"/>
  <c r="V8" i="39"/>
  <c r="W8" i="39"/>
  <c r="X8" i="39"/>
  <c r="Y8" i="39"/>
  <c r="Z8" i="39"/>
  <c r="AA8" i="39"/>
  <c r="M9" i="39"/>
  <c r="N9" i="39" s="1"/>
  <c r="R9" i="39"/>
  <c r="S9" i="39"/>
  <c r="T9" i="39"/>
  <c r="U9" i="39"/>
  <c r="V9" i="39"/>
  <c r="W9" i="39"/>
  <c r="X9" i="39"/>
  <c r="Y9" i="39"/>
  <c r="Z9" i="39"/>
  <c r="AA9" i="39"/>
  <c r="M10" i="39"/>
  <c r="N10" i="39" s="1"/>
  <c r="R10" i="39"/>
  <c r="S10" i="39"/>
  <c r="T10" i="39"/>
  <c r="U10" i="39"/>
  <c r="V10" i="39"/>
  <c r="W10" i="39"/>
  <c r="X10" i="39"/>
  <c r="Y10" i="39"/>
  <c r="Z10" i="39"/>
  <c r="AA10" i="39"/>
  <c r="M11" i="39"/>
  <c r="N11" i="39" s="1"/>
  <c r="R11" i="39"/>
  <c r="S11" i="39"/>
  <c r="T11" i="39"/>
  <c r="U11" i="39"/>
  <c r="V11" i="39"/>
  <c r="W11" i="39"/>
  <c r="X11" i="39"/>
  <c r="Y11" i="39"/>
  <c r="Z11" i="39"/>
  <c r="AA11" i="39"/>
  <c r="M12" i="39"/>
  <c r="N12" i="39" s="1"/>
  <c r="R12" i="39"/>
  <c r="S12" i="39"/>
  <c r="T12" i="39"/>
  <c r="U12" i="39"/>
  <c r="V12" i="39"/>
  <c r="W12" i="39"/>
  <c r="X12" i="39"/>
  <c r="Y12" i="39"/>
  <c r="Z12" i="39"/>
  <c r="AA12" i="39"/>
  <c r="M13" i="39"/>
  <c r="N13" i="39" s="1"/>
  <c r="R13" i="39"/>
  <c r="S13" i="39"/>
  <c r="T13" i="39"/>
  <c r="U13" i="39"/>
  <c r="V13" i="39"/>
  <c r="W13" i="39"/>
  <c r="X13" i="39"/>
  <c r="Y13" i="39"/>
  <c r="Z13" i="39"/>
  <c r="AA13" i="39"/>
  <c r="M14" i="39"/>
  <c r="N14" i="39" s="1"/>
  <c r="R14" i="39"/>
  <c r="S14" i="39"/>
  <c r="T14" i="39"/>
  <c r="U14" i="39"/>
  <c r="V14" i="39"/>
  <c r="W14" i="39"/>
  <c r="X14" i="39"/>
  <c r="Y14" i="39"/>
  <c r="Z14" i="39"/>
  <c r="AA14" i="39"/>
  <c r="M15" i="39"/>
  <c r="N15" i="39" s="1"/>
  <c r="R15" i="39"/>
  <c r="S15" i="39"/>
  <c r="T15" i="39"/>
  <c r="U15" i="39"/>
  <c r="V15" i="39"/>
  <c r="W15" i="39"/>
  <c r="X15" i="39"/>
  <c r="Y15" i="39"/>
  <c r="Z15" i="39"/>
  <c r="AA15" i="39"/>
  <c r="M16" i="39"/>
  <c r="N16" i="39" s="1"/>
  <c r="R16" i="39"/>
  <c r="S16" i="39"/>
  <c r="T16" i="39"/>
  <c r="U16" i="39"/>
  <c r="V16" i="39"/>
  <c r="W16" i="39"/>
  <c r="X16" i="39"/>
  <c r="Y16" i="39"/>
  <c r="Z16" i="39"/>
  <c r="AA16" i="39"/>
  <c r="M17" i="39"/>
  <c r="N17" i="39" s="1"/>
  <c r="R17" i="39"/>
  <c r="S17" i="39"/>
  <c r="T17" i="39"/>
  <c r="U17" i="39"/>
  <c r="V17" i="39"/>
  <c r="W17" i="39"/>
  <c r="X17" i="39"/>
  <c r="Y17" i="39"/>
  <c r="Z17" i="39"/>
  <c r="AA17" i="39"/>
  <c r="M18" i="39"/>
  <c r="N18" i="39" s="1"/>
  <c r="R18" i="39"/>
  <c r="S18" i="39"/>
  <c r="T18" i="39"/>
  <c r="U18" i="39"/>
  <c r="V18" i="39"/>
  <c r="W18" i="39"/>
  <c r="X18" i="39"/>
  <c r="Y18" i="39"/>
  <c r="Z18" i="39"/>
  <c r="AA18" i="39"/>
  <c r="M19" i="39"/>
  <c r="N19" i="39" s="1"/>
  <c r="R19" i="39"/>
  <c r="S19" i="39"/>
  <c r="T19" i="39"/>
  <c r="U19" i="39"/>
  <c r="V19" i="39"/>
  <c r="W19" i="39"/>
  <c r="X19" i="39"/>
  <c r="Y19" i="39"/>
  <c r="Z19" i="39"/>
  <c r="AA19" i="39"/>
  <c r="M20" i="39"/>
  <c r="N20" i="39" s="1"/>
  <c r="R20" i="39"/>
  <c r="S20" i="39"/>
  <c r="T20" i="39"/>
  <c r="U20" i="39"/>
  <c r="V20" i="39"/>
  <c r="W20" i="39"/>
  <c r="X20" i="39"/>
  <c r="Y20" i="39"/>
  <c r="Z20" i="39"/>
  <c r="AA20" i="39"/>
  <c r="M21" i="39"/>
  <c r="N21" i="39" s="1"/>
  <c r="R21" i="39"/>
  <c r="S21" i="39"/>
  <c r="T21" i="39"/>
  <c r="U21" i="39"/>
  <c r="V21" i="39"/>
  <c r="W21" i="39"/>
  <c r="X21" i="39"/>
  <c r="Y21" i="39"/>
  <c r="Z21" i="39"/>
  <c r="AA21" i="39"/>
  <c r="M22" i="39"/>
  <c r="N22" i="39" s="1"/>
  <c r="R22" i="39"/>
  <c r="S22" i="39"/>
  <c r="T22" i="39"/>
  <c r="U22" i="39"/>
  <c r="V22" i="39"/>
  <c r="W22" i="39"/>
  <c r="X22" i="39"/>
  <c r="Y22" i="39"/>
  <c r="Z22" i="39"/>
  <c r="AA22" i="39"/>
  <c r="M23" i="39"/>
  <c r="N23" i="39" s="1"/>
  <c r="R23" i="39"/>
  <c r="S23" i="39"/>
  <c r="T23" i="39"/>
  <c r="U23" i="39"/>
  <c r="V23" i="39"/>
  <c r="W23" i="39"/>
  <c r="X23" i="39"/>
  <c r="Y23" i="39"/>
  <c r="Z23" i="39"/>
  <c r="AA23" i="39"/>
  <c r="M24" i="39"/>
  <c r="N24" i="39" s="1"/>
  <c r="R24" i="39"/>
  <c r="S24" i="39"/>
  <c r="T24" i="39"/>
  <c r="U24" i="39"/>
  <c r="V24" i="39"/>
  <c r="W24" i="39"/>
  <c r="X24" i="39"/>
  <c r="Y24" i="39"/>
  <c r="Z24" i="39"/>
  <c r="AA24" i="39"/>
  <c r="M25" i="39"/>
  <c r="N25" i="39" s="1"/>
  <c r="R25" i="39"/>
  <c r="S25" i="39"/>
  <c r="T25" i="39"/>
  <c r="U25" i="39"/>
  <c r="V25" i="39"/>
  <c r="W25" i="39"/>
  <c r="X25" i="39"/>
  <c r="Y25" i="39"/>
  <c r="Z25" i="39"/>
  <c r="AA25" i="39"/>
  <c r="M26" i="39"/>
  <c r="N26" i="39" s="1"/>
  <c r="R26" i="39"/>
  <c r="S26" i="39"/>
  <c r="T26" i="39"/>
  <c r="U26" i="39"/>
  <c r="V26" i="39"/>
  <c r="W26" i="39"/>
  <c r="X26" i="39"/>
  <c r="Y26" i="39"/>
  <c r="Z26" i="39"/>
  <c r="AA26" i="39"/>
  <c r="M27" i="39"/>
  <c r="N27" i="39" s="1"/>
  <c r="R27" i="39"/>
  <c r="S27" i="39"/>
  <c r="T27" i="39"/>
  <c r="U27" i="39"/>
  <c r="V27" i="39"/>
  <c r="W27" i="39"/>
  <c r="X27" i="39"/>
  <c r="Y27" i="39"/>
  <c r="Z27" i="39"/>
  <c r="AA27" i="39"/>
  <c r="M28" i="39"/>
  <c r="N28" i="39" s="1"/>
  <c r="R28" i="39"/>
  <c r="S28" i="39"/>
  <c r="T28" i="39"/>
  <c r="U28" i="39"/>
  <c r="V28" i="39"/>
  <c r="W28" i="39"/>
  <c r="X28" i="39"/>
  <c r="Y28" i="39"/>
  <c r="Z28" i="39"/>
  <c r="AA28" i="39"/>
  <c r="M29" i="39"/>
  <c r="N29" i="39" s="1"/>
  <c r="R29" i="39"/>
  <c r="S29" i="39"/>
  <c r="T29" i="39"/>
  <c r="U29" i="39"/>
  <c r="V29" i="39"/>
  <c r="W29" i="39"/>
  <c r="X29" i="39"/>
  <c r="Y29" i="39"/>
  <c r="Z29" i="39"/>
  <c r="AA29" i="39"/>
  <c r="M30" i="39"/>
  <c r="N30" i="39" s="1"/>
  <c r="R30" i="39"/>
  <c r="S30" i="39"/>
  <c r="T30" i="39"/>
  <c r="U30" i="39"/>
  <c r="V30" i="39"/>
  <c r="W30" i="39"/>
  <c r="X30" i="39"/>
  <c r="Y30" i="39"/>
  <c r="Z30" i="39"/>
  <c r="AA30" i="39"/>
  <c r="M31" i="39"/>
  <c r="N31" i="39" s="1"/>
  <c r="R31" i="39"/>
  <c r="S31" i="39"/>
  <c r="T31" i="39"/>
  <c r="U31" i="39"/>
  <c r="V31" i="39"/>
  <c r="W31" i="39"/>
  <c r="X31" i="39"/>
  <c r="Y31" i="39"/>
  <c r="Z31" i="39"/>
  <c r="AA31" i="39"/>
  <c r="M32" i="39"/>
  <c r="N32" i="39" s="1"/>
  <c r="R32" i="39"/>
  <c r="S32" i="39"/>
  <c r="T32" i="39"/>
  <c r="U32" i="39"/>
  <c r="V32" i="39"/>
  <c r="W32" i="39"/>
  <c r="X32" i="39"/>
  <c r="Y32" i="39"/>
  <c r="Z32" i="39"/>
  <c r="AA32" i="39"/>
  <c r="M33" i="39"/>
  <c r="N33" i="39" s="1"/>
  <c r="R33" i="39"/>
  <c r="S33" i="39"/>
  <c r="T33" i="39"/>
  <c r="U33" i="39"/>
  <c r="V33" i="39"/>
  <c r="W33" i="39"/>
  <c r="X33" i="39"/>
  <c r="Y33" i="39"/>
  <c r="Z33" i="39"/>
  <c r="AA33" i="39"/>
  <c r="M34" i="39"/>
  <c r="N34" i="39" s="1"/>
  <c r="R34" i="39"/>
  <c r="S34" i="39"/>
  <c r="T34" i="39"/>
  <c r="U34" i="39"/>
  <c r="V34" i="39"/>
  <c r="W34" i="39"/>
  <c r="X34" i="39"/>
  <c r="Y34" i="39"/>
  <c r="Z34" i="39"/>
  <c r="AA34" i="39"/>
  <c r="M35" i="39"/>
  <c r="N35" i="39" s="1"/>
  <c r="R35" i="39"/>
  <c r="S35" i="39"/>
  <c r="T35" i="39"/>
  <c r="U35" i="39"/>
  <c r="V35" i="39"/>
  <c r="W35" i="39"/>
  <c r="X35" i="39"/>
  <c r="Y35" i="39"/>
  <c r="Z35" i="39"/>
  <c r="AA35" i="39"/>
  <c r="M36" i="39"/>
  <c r="N36" i="39" s="1"/>
  <c r="R36" i="39"/>
  <c r="S36" i="39"/>
  <c r="T36" i="39"/>
  <c r="U36" i="39"/>
  <c r="V36" i="39"/>
  <c r="W36" i="39"/>
  <c r="X36" i="39"/>
  <c r="Y36" i="39"/>
  <c r="Z36" i="39"/>
  <c r="AA36" i="39"/>
  <c r="M37" i="39"/>
  <c r="N37" i="39" s="1"/>
  <c r="R37" i="39"/>
  <c r="S37" i="39"/>
  <c r="T37" i="39"/>
  <c r="U37" i="39"/>
  <c r="V37" i="39"/>
  <c r="W37" i="39"/>
  <c r="X37" i="39"/>
  <c r="Y37" i="39"/>
  <c r="Z37" i="39"/>
  <c r="AA37" i="39"/>
  <c r="M38" i="39"/>
  <c r="N38" i="39" s="1"/>
  <c r="R38" i="39"/>
  <c r="S38" i="39"/>
  <c r="T38" i="39"/>
  <c r="U38" i="39"/>
  <c r="V38" i="39"/>
  <c r="W38" i="39"/>
  <c r="X38" i="39"/>
  <c r="Y38" i="39"/>
  <c r="Z38" i="39"/>
  <c r="AA38" i="39"/>
  <c r="M39" i="39"/>
  <c r="N39" i="39" s="1"/>
  <c r="R39" i="39"/>
  <c r="S39" i="39"/>
  <c r="T39" i="39"/>
  <c r="U39" i="39"/>
  <c r="V39" i="39"/>
  <c r="W39" i="39"/>
  <c r="X39" i="39"/>
  <c r="Y39" i="39"/>
  <c r="Z39" i="39"/>
  <c r="AA39" i="39"/>
  <c r="M40" i="39"/>
  <c r="N40" i="39" s="1"/>
  <c r="R40" i="39"/>
  <c r="S40" i="39"/>
  <c r="T40" i="39"/>
  <c r="U40" i="39"/>
  <c r="V40" i="39"/>
  <c r="W40" i="39"/>
  <c r="X40" i="39"/>
  <c r="Y40" i="39"/>
  <c r="Z40" i="39"/>
  <c r="AA40" i="39"/>
  <c r="M41" i="39"/>
  <c r="N41" i="39" s="1"/>
  <c r="R41" i="39"/>
  <c r="S41" i="39"/>
  <c r="T41" i="39"/>
  <c r="U41" i="39"/>
  <c r="V41" i="39"/>
  <c r="W41" i="39"/>
  <c r="X41" i="39"/>
  <c r="Y41" i="39"/>
  <c r="Z41" i="39"/>
  <c r="AA41" i="39"/>
  <c r="M42" i="39"/>
  <c r="N42" i="39" s="1"/>
  <c r="R42" i="39"/>
  <c r="S42" i="39"/>
  <c r="T42" i="39"/>
  <c r="U42" i="39"/>
  <c r="V42" i="39"/>
  <c r="W42" i="39"/>
  <c r="X42" i="39"/>
  <c r="Y42" i="39"/>
  <c r="Z42" i="39"/>
  <c r="AA42" i="39"/>
  <c r="M43" i="39"/>
  <c r="N43" i="39" s="1"/>
  <c r="R43" i="39"/>
  <c r="S43" i="39"/>
  <c r="T43" i="39"/>
  <c r="U43" i="39"/>
  <c r="V43" i="39"/>
  <c r="W43" i="39"/>
  <c r="X43" i="39"/>
  <c r="Y43" i="39"/>
  <c r="Z43" i="39"/>
  <c r="AA43" i="39"/>
  <c r="M44" i="39"/>
  <c r="N44" i="39" s="1"/>
  <c r="R44" i="39"/>
  <c r="S44" i="39"/>
  <c r="T44" i="39"/>
  <c r="U44" i="39"/>
  <c r="V44" i="39"/>
  <c r="W44" i="39"/>
  <c r="X44" i="39"/>
  <c r="Y44" i="39"/>
  <c r="Z44" i="39"/>
  <c r="AA44" i="39"/>
  <c r="M45" i="39"/>
  <c r="N45" i="39" s="1"/>
  <c r="R45" i="39"/>
  <c r="S45" i="39"/>
  <c r="T45" i="39"/>
  <c r="U45" i="39"/>
  <c r="V45" i="39"/>
  <c r="W45" i="39"/>
  <c r="X45" i="39"/>
  <c r="Y45" i="39"/>
  <c r="Z45" i="39"/>
  <c r="AA45" i="39"/>
  <c r="M46" i="39"/>
  <c r="N46" i="39" s="1"/>
  <c r="R46" i="39"/>
  <c r="S46" i="39"/>
  <c r="T46" i="39"/>
  <c r="U46" i="39"/>
  <c r="V46" i="39"/>
  <c r="W46" i="39"/>
  <c r="X46" i="39"/>
  <c r="Y46" i="39"/>
  <c r="Z46" i="39"/>
  <c r="AA46" i="39"/>
  <c r="M47" i="39"/>
  <c r="N47" i="39" s="1"/>
  <c r="R47" i="39"/>
  <c r="S47" i="39"/>
  <c r="T47" i="39"/>
  <c r="U47" i="39"/>
  <c r="V47" i="39"/>
  <c r="W47" i="39"/>
  <c r="X47" i="39"/>
  <c r="Y47" i="39"/>
  <c r="Z47" i="39"/>
  <c r="AA47" i="39"/>
  <c r="M48" i="39"/>
  <c r="N48" i="39" s="1"/>
  <c r="R48" i="39"/>
  <c r="S48" i="39"/>
  <c r="T48" i="39"/>
  <c r="U48" i="39"/>
  <c r="V48" i="39"/>
  <c r="W48" i="39"/>
  <c r="X48" i="39"/>
  <c r="Y48" i="39"/>
  <c r="Z48" i="39"/>
  <c r="AA48" i="39"/>
  <c r="M49" i="39"/>
  <c r="N49" i="39" s="1"/>
  <c r="R49" i="39"/>
  <c r="S49" i="39"/>
  <c r="T49" i="39"/>
  <c r="U49" i="39"/>
  <c r="V49" i="39"/>
  <c r="W49" i="39"/>
  <c r="X49" i="39"/>
  <c r="Y49" i="39"/>
  <c r="Z49" i="39"/>
  <c r="AA49" i="39"/>
  <c r="M50" i="39"/>
  <c r="N50" i="39" s="1"/>
  <c r="R50" i="39"/>
  <c r="S50" i="39"/>
  <c r="T50" i="39"/>
  <c r="U50" i="39"/>
  <c r="V50" i="39"/>
  <c r="W50" i="39"/>
  <c r="X50" i="39"/>
  <c r="Y50" i="39"/>
  <c r="Z50" i="39"/>
  <c r="AA50" i="39"/>
  <c r="M51" i="39"/>
  <c r="N51" i="39" s="1"/>
  <c r="R51" i="39"/>
  <c r="S51" i="39"/>
  <c r="T51" i="39"/>
  <c r="U51" i="39"/>
  <c r="V51" i="39"/>
  <c r="W51" i="39"/>
  <c r="X51" i="39"/>
  <c r="Y51" i="39"/>
  <c r="Z51" i="39"/>
  <c r="AA51" i="39"/>
  <c r="M52" i="39"/>
  <c r="N52" i="39" s="1"/>
  <c r="R52" i="39"/>
  <c r="S52" i="39"/>
  <c r="T52" i="39"/>
  <c r="U52" i="39"/>
  <c r="V52" i="39"/>
  <c r="W52" i="39"/>
  <c r="X52" i="39"/>
  <c r="Y52" i="39"/>
  <c r="Z52" i="39"/>
  <c r="AA52" i="39"/>
  <c r="M53" i="39"/>
  <c r="N53" i="39" s="1"/>
  <c r="R53" i="39"/>
  <c r="S53" i="39"/>
  <c r="T53" i="39"/>
  <c r="U53" i="39"/>
  <c r="V53" i="39"/>
  <c r="W53" i="39"/>
  <c r="X53" i="39"/>
  <c r="Y53" i="39"/>
  <c r="Z53" i="39"/>
  <c r="AA53" i="39"/>
  <c r="M54" i="39"/>
  <c r="N54" i="39" s="1"/>
  <c r="R54" i="39"/>
  <c r="S54" i="39"/>
  <c r="T54" i="39"/>
  <c r="U54" i="39"/>
  <c r="V54" i="39"/>
  <c r="W54" i="39"/>
  <c r="X54" i="39"/>
  <c r="Y54" i="39"/>
  <c r="Z54" i="39"/>
  <c r="AA54" i="39"/>
  <c r="M55" i="39"/>
  <c r="N55" i="39" s="1"/>
  <c r="R55" i="39"/>
  <c r="S55" i="39"/>
  <c r="T55" i="39"/>
  <c r="U55" i="39"/>
  <c r="V55" i="39"/>
  <c r="W55" i="39"/>
  <c r="X55" i="39"/>
  <c r="Y55" i="39"/>
  <c r="Z55" i="39"/>
  <c r="AA55" i="39"/>
  <c r="M56" i="39"/>
  <c r="N56" i="39" s="1"/>
  <c r="R56" i="39"/>
  <c r="S56" i="39"/>
  <c r="T56" i="39"/>
  <c r="U56" i="39"/>
  <c r="V56" i="39"/>
  <c r="W56" i="39"/>
  <c r="X56" i="39"/>
  <c r="Y56" i="39"/>
  <c r="Z56" i="39"/>
  <c r="AA56" i="39"/>
  <c r="M57" i="39"/>
  <c r="N57" i="39" s="1"/>
  <c r="R57" i="39"/>
  <c r="S57" i="39"/>
  <c r="T57" i="39"/>
  <c r="U57" i="39"/>
  <c r="V57" i="39"/>
  <c r="W57" i="39"/>
  <c r="X57" i="39"/>
  <c r="Y57" i="39"/>
  <c r="Z57" i="39"/>
  <c r="AA57" i="39"/>
  <c r="M58" i="39"/>
  <c r="N58" i="39" s="1"/>
  <c r="R58" i="39"/>
  <c r="S58" i="39"/>
  <c r="T58" i="39"/>
  <c r="U58" i="39"/>
  <c r="V58" i="39"/>
  <c r="W58" i="39"/>
  <c r="X58" i="39"/>
  <c r="Y58" i="39"/>
  <c r="Z58" i="39"/>
  <c r="AA58" i="39"/>
  <c r="M59" i="39"/>
  <c r="N59" i="39" s="1"/>
  <c r="R59" i="39"/>
  <c r="S59" i="39"/>
  <c r="T59" i="39"/>
  <c r="U59" i="39"/>
  <c r="V59" i="39"/>
  <c r="W59" i="39"/>
  <c r="X59" i="39"/>
  <c r="Y59" i="39"/>
  <c r="Z59" i="39"/>
  <c r="AA59" i="39"/>
  <c r="M60" i="39"/>
  <c r="N60" i="39" s="1"/>
  <c r="R60" i="39"/>
  <c r="S60" i="39"/>
  <c r="T60" i="39"/>
  <c r="U60" i="39"/>
  <c r="V60" i="39"/>
  <c r="W60" i="39"/>
  <c r="X60" i="39"/>
  <c r="Y60" i="39"/>
  <c r="Z60" i="39"/>
  <c r="AA60" i="39"/>
  <c r="M61" i="39"/>
  <c r="N61" i="39" s="1"/>
  <c r="R61" i="39"/>
  <c r="S61" i="39"/>
  <c r="T61" i="39"/>
  <c r="U61" i="39"/>
  <c r="V61" i="39"/>
  <c r="W61" i="39"/>
  <c r="X61" i="39"/>
  <c r="Y61" i="39"/>
  <c r="Z61" i="39"/>
  <c r="AA61" i="39"/>
  <c r="M62" i="39"/>
  <c r="N62" i="39" s="1"/>
  <c r="R62" i="39"/>
  <c r="S62" i="39"/>
  <c r="T62" i="39"/>
  <c r="U62" i="39"/>
  <c r="V62" i="39"/>
  <c r="W62" i="39"/>
  <c r="X62" i="39"/>
  <c r="Y62" i="39"/>
  <c r="Z62" i="39"/>
  <c r="AA62" i="39"/>
  <c r="M63" i="39"/>
  <c r="N63" i="39" s="1"/>
  <c r="R63" i="39"/>
  <c r="S63" i="39"/>
  <c r="T63" i="39"/>
  <c r="U63" i="39"/>
  <c r="V63" i="39"/>
  <c r="W63" i="39"/>
  <c r="X63" i="39"/>
  <c r="Y63" i="39"/>
  <c r="Z63" i="39"/>
  <c r="AA63" i="39"/>
  <c r="M64" i="39"/>
  <c r="N64" i="39" s="1"/>
  <c r="R64" i="39"/>
  <c r="S64" i="39"/>
  <c r="T64" i="39"/>
  <c r="U64" i="39"/>
  <c r="V64" i="39"/>
  <c r="W64" i="39"/>
  <c r="X64" i="39"/>
  <c r="Y64" i="39"/>
  <c r="Z64" i="39"/>
  <c r="AA64" i="39"/>
  <c r="M65" i="39"/>
  <c r="N65" i="39" s="1"/>
  <c r="R65" i="39"/>
  <c r="S65" i="39"/>
  <c r="T65" i="39"/>
  <c r="U65" i="39"/>
  <c r="V65" i="39"/>
  <c r="W65" i="39"/>
  <c r="X65" i="39"/>
  <c r="Y65" i="39"/>
  <c r="Z65" i="39"/>
  <c r="AA65" i="39"/>
  <c r="M66" i="39"/>
  <c r="N66" i="39" s="1"/>
  <c r="R66" i="39"/>
  <c r="S66" i="39"/>
  <c r="T66" i="39"/>
  <c r="U66" i="39"/>
  <c r="V66" i="39"/>
  <c r="W66" i="39"/>
  <c r="X66" i="39"/>
  <c r="Y66" i="39"/>
  <c r="Z66" i="39"/>
  <c r="AA66" i="39"/>
  <c r="M67" i="39"/>
  <c r="N67" i="39" s="1"/>
  <c r="R67" i="39"/>
  <c r="S67" i="39"/>
  <c r="T67" i="39"/>
  <c r="U67" i="39"/>
  <c r="V67" i="39"/>
  <c r="W67" i="39"/>
  <c r="X67" i="39"/>
  <c r="Y67" i="39"/>
  <c r="Z67" i="39"/>
  <c r="AA67" i="39"/>
  <c r="M68" i="39"/>
  <c r="N68" i="39" s="1"/>
  <c r="R68" i="39"/>
  <c r="S68" i="39"/>
  <c r="T68" i="39"/>
  <c r="U68" i="39"/>
  <c r="V68" i="39"/>
  <c r="W68" i="39"/>
  <c r="X68" i="39"/>
  <c r="Y68" i="39"/>
  <c r="Z68" i="39"/>
  <c r="AA68" i="39"/>
  <c r="M69" i="39"/>
  <c r="N69" i="39" s="1"/>
  <c r="R69" i="39"/>
  <c r="S69" i="39"/>
  <c r="T69" i="39"/>
  <c r="U69" i="39"/>
  <c r="V69" i="39"/>
  <c r="W69" i="39"/>
  <c r="X69" i="39"/>
  <c r="Y69" i="39"/>
  <c r="Z69" i="39"/>
  <c r="AA69" i="39"/>
  <c r="M70" i="39"/>
  <c r="N70" i="39" s="1"/>
  <c r="R70" i="39"/>
  <c r="S70" i="39"/>
  <c r="T70" i="39"/>
  <c r="U70" i="39"/>
  <c r="V70" i="39"/>
  <c r="W70" i="39"/>
  <c r="X70" i="39"/>
  <c r="Y70" i="39"/>
  <c r="Z70" i="39"/>
  <c r="AA70" i="39"/>
  <c r="M71" i="39"/>
  <c r="N71" i="39" s="1"/>
  <c r="R71" i="39"/>
  <c r="S71" i="39"/>
  <c r="T71" i="39"/>
  <c r="U71" i="39"/>
  <c r="V71" i="39"/>
  <c r="W71" i="39"/>
  <c r="X71" i="39"/>
  <c r="Y71" i="39"/>
  <c r="Z71" i="39"/>
  <c r="AA71" i="39"/>
  <c r="M72" i="39"/>
  <c r="N72" i="39" s="1"/>
  <c r="R72" i="39"/>
  <c r="S72" i="39"/>
  <c r="T72" i="39"/>
  <c r="U72" i="39"/>
  <c r="V72" i="39"/>
  <c r="W72" i="39"/>
  <c r="X72" i="39"/>
  <c r="Y72" i="39"/>
  <c r="Z72" i="39"/>
  <c r="AA72" i="39"/>
  <c r="M73" i="39"/>
  <c r="N73" i="39" s="1"/>
  <c r="R73" i="39"/>
  <c r="S73" i="39"/>
  <c r="T73" i="39"/>
  <c r="U73" i="39"/>
  <c r="V73" i="39"/>
  <c r="W73" i="39"/>
  <c r="X73" i="39"/>
  <c r="Y73" i="39"/>
  <c r="Z73" i="39"/>
  <c r="AA73" i="39"/>
  <c r="M74" i="39"/>
  <c r="N74" i="39" s="1"/>
  <c r="R74" i="39"/>
  <c r="S74" i="39"/>
  <c r="T74" i="39"/>
  <c r="U74" i="39"/>
  <c r="V74" i="39"/>
  <c r="W74" i="39"/>
  <c r="X74" i="39"/>
  <c r="Y74" i="39"/>
  <c r="Z74" i="39"/>
  <c r="AA74" i="39"/>
  <c r="M75" i="39"/>
  <c r="N75" i="39" s="1"/>
  <c r="R75" i="39"/>
  <c r="S75" i="39"/>
  <c r="T75" i="39"/>
  <c r="U75" i="39"/>
  <c r="V75" i="39"/>
  <c r="W75" i="39"/>
  <c r="X75" i="39"/>
  <c r="Y75" i="39"/>
  <c r="Z75" i="39"/>
  <c r="AA75" i="39"/>
  <c r="M76" i="39"/>
  <c r="N76" i="39" s="1"/>
  <c r="R76" i="39"/>
  <c r="S76" i="39"/>
  <c r="T76" i="39"/>
  <c r="U76" i="39"/>
  <c r="V76" i="39"/>
  <c r="W76" i="39"/>
  <c r="X76" i="39"/>
  <c r="Y76" i="39"/>
  <c r="Z76" i="39"/>
  <c r="AA76" i="39"/>
  <c r="M77" i="39"/>
  <c r="N77" i="39" s="1"/>
  <c r="R77" i="39"/>
  <c r="S77" i="39"/>
  <c r="T77" i="39"/>
  <c r="U77" i="39"/>
  <c r="V77" i="39"/>
  <c r="W77" i="39"/>
  <c r="X77" i="39"/>
  <c r="Y77" i="39"/>
  <c r="Z77" i="39"/>
  <c r="AA77" i="39"/>
  <c r="M78" i="39"/>
  <c r="N78" i="39" s="1"/>
  <c r="R78" i="39"/>
  <c r="S78" i="39"/>
  <c r="T78" i="39"/>
  <c r="U78" i="39"/>
  <c r="V78" i="39"/>
  <c r="W78" i="39"/>
  <c r="X78" i="39"/>
  <c r="Y78" i="39"/>
  <c r="Z78" i="39"/>
  <c r="AA78" i="39"/>
  <c r="M79" i="39"/>
  <c r="N79" i="39" s="1"/>
  <c r="R79" i="39"/>
  <c r="S79" i="39"/>
  <c r="T79" i="39"/>
  <c r="U79" i="39"/>
  <c r="V79" i="39"/>
  <c r="W79" i="39"/>
  <c r="X79" i="39"/>
  <c r="Y79" i="39"/>
  <c r="Z79" i="39"/>
  <c r="AA79" i="39"/>
  <c r="M80" i="39"/>
  <c r="N80" i="39" s="1"/>
  <c r="R80" i="39"/>
  <c r="S80" i="39"/>
  <c r="T80" i="39"/>
  <c r="U80" i="39"/>
  <c r="V80" i="39"/>
  <c r="W80" i="39"/>
  <c r="X80" i="39"/>
  <c r="Y80" i="39"/>
  <c r="Z80" i="39"/>
  <c r="AA80" i="39"/>
  <c r="M81" i="39"/>
  <c r="N81" i="39" s="1"/>
  <c r="R81" i="39"/>
  <c r="S81" i="39"/>
  <c r="T81" i="39"/>
  <c r="U81" i="39"/>
  <c r="V81" i="39"/>
  <c r="W81" i="39"/>
  <c r="X81" i="39"/>
  <c r="Y81" i="39"/>
  <c r="Z81" i="39"/>
  <c r="AA81" i="39"/>
  <c r="M82" i="39"/>
  <c r="N82" i="39" s="1"/>
  <c r="R82" i="39"/>
  <c r="S82" i="39"/>
  <c r="T82" i="39"/>
  <c r="U82" i="39"/>
  <c r="V82" i="39"/>
  <c r="W82" i="39"/>
  <c r="X82" i="39"/>
  <c r="Y82" i="39"/>
  <c r="Z82" i="39"/>
  <c r="AA82" i="39"/>
  <c r="M83" i="39"/>
  <c r="N83" i="39" s="1"/>
  <c r="R83" i="39"/>
  <c r="S83" i="39"/>
  <c r="T83" i="39"/>
  <c r="U83" i="39"/>
  <c r="V83" i="39"/>
  <c r="W83" i="39"/>
  <c r="X83" i="39"/>
  <c r="Y83" i="39"/>
  <c r="Z83" i="39"/>
  <c r="AA83" i="39"/>
  <c r="M84" i="39"/>
  <c r="N84" i="39" s="1"/>
  <c r="R84" i="39"/>
  <c r="S84" i="39"/>
  <c r="T84" i="39"/>
  <c r="U84" i="39"/>
  <c r="V84" i="39"/>
  <c r="W84" i="39"/>
  <c r="X84" i="39"/>
  <c r="Y84" i="39"/>
  <c r="Z84" i="39"/>
  <c r="AA84" i="39"/>
  <c r="M85" i="39"/>
  <c r="N85" i="39" s="1"/>
  <c r="R85" i="39"/>
  <c r="S85" i="39"/>
  <c r="T85" i="39"/>
  <c r="U85" i="39"/>
  <c r="V85" i="39"/>
  <c r="W85" i="39"/>
  <c r="X85" i="39"/>
  <c r="Y85" i="39"/>
  <c r="Z85" i="39"/>
  <c r="AA85" i="39"/>
  <c r="M86" i="39"/>
  <c r="N86" i="39" s="1"/>
  <c r="R86" i="39"/>
  <c r="S86" i="39"/>
  <c r="T86" i="39"/>
  <c r="U86" i="39"/>
  <c r="V86" i="39"/>
  <c r="W86" i="39"/>
  <c r="X86" i="39"/>
  <c r="Y86" i="39"/>
  <c r="Z86" i="39"/>
  <c r="AA86" i="39"/>
  <c r="M87" i="39"/>
  <c r="N87" i="39" s="1"/>
  <c r="R87" i="39"/>
  <c r="S87" i="39"/>
  <c r="T87" i="39"/>
  <c r="U87" i="39"/>
  <c r="V87" i="39"/>
  <c r="W87" i="39"/>
  <c r="X87" i="39"/>
  <c r="Y87" i="39"/>
  <c r="Z87" i="39"/>
  <c r="AA87" i="39"/>
  <c r="M88" i="39"/>
  <c r="N88" i="39" s="1"/>
  <c r="R88" i="39"/>
  <c r="S88" i="39"/>
  <c r="T88" i="39"/>
  <c r="U88" i="39"/>
  <c r="V88" i="39"/>
  <c r="W88" i="39"/>
  <c r="X88" i="39"/>
  <c r="Y88" i="39"/>
  <c r="Z88" i="39"/>
  <c r="AA88" i="39"/>
  <c r="M89" i="39"/>
  <c r="N89" i="39" s="1"/>
  <c r="R89" i="39"/>
  <c r="S89" i="39"/>
  <c r="T89" i="39"/>
  <c r="U89" i="39"/>
  <c r="V89" i="39"/>
  <c r="W89" i="39"/>
  <c r="X89" i="39"/>
  <c r="Y89" i="39"/>
  <c r="Z89" i="39"/>
  <c r="AA89" i="39"/>
  <c r="M90" i="39"/>
  <c r="N90" i="39" s="1"/>
  <c r="R90" i="39"/>
  <c r="S90" i="39"/>
  <c r="T90" i="39"/>
  <c r="U90" i="39"/>
  <c r="V90" i="39"/>
  <c r="W90" i="39"/>
  <c r="X90" i="39"/>
  <c r="Y90" i="39"/>
  <c r="Z90" i="39"/>
  <c r="AA90" i="39"/>
  <c r="M91" i="39"/>
  <c r="N91" i="39" s="1"/>
  <c r="R91" i="39"/>
  <c r="S91" i="39"/>
  <c r="T91" i="39"/>
  <c r="U91" i="39"/>
  <c r="V91" i="39"/>
  <c r="W91" i="39"/>
  <c r="X91" i="39"/>
  <c r="Y91" i="39"/>
  <c r="Z91" i="39"/>
  <c r="AA91" i="39"/>
  <c r="M92" i="39"/>
  <c r="N92" i="39" s="1"/>
  <c r="R92" i="39"/>
  <c r="S92" i="39"/>
  <c r="T92" i="39"/>
  <c r="U92" i="39"/>
  <c r="V92" i="39"/>
  <c r="W92" i="39"/>
  <c r="X92" i="39"/>
  <c r="Y92" i="39"/>
  <c r="Z92" i="39"/>
  <c r="AA92" i="39"/>
  <c r="M93" i="39"/>
  <c r="N93" i="39" s="1"/>
  <c r="R93" i="39"/>
  <c r="S93" i="39"/>
  <c r="T93" i="39"/>
  <c r="U93" i="39"/>
  <c r="V93" i="39"/>
  <c r="W93" i="39"/>
  <c r="X93" i="39"/>
  <c r="Y93" i="39"/>
  <c r="Z93" i="39"/>
  <c r="AA93" i="39"/>
  <c r="M94" i="39"/>
  <c r="N94" i="39" s="1"/>
  <c r="R94" i="39"/>
  <c r="S94" i="39"/>
  <c r="T94" i="39"/>
  <c r="U94" i="39"/>
  <c r="V94" i="39"/>
  <c r="W94" i="39"/>
  <c r="X94" i="39"/>
  <c r="Y94" i="39"/>
  <c r="Z94" i="39"/>
  <c r="AA94" i="39"/>
  <c r="M95" i="39"/>
  <c r="N95" i="39" s="1"/>
  <c r="R95" i="39"/>
  <c r="S95" i="39"/>
  <c r="T95" i="39"/>
  <c r="U95" i="39"/>
  <c r="V95" i="39"/>
  <c r="W95" i="39"/>
  <c r="X95" i="39"/>
  <c r="Y95" i="39"/>
  <c r="Z95" i="39"/>
  <c r="AA95" i="39"/>
  <c r="M96" i="39"/>
  <c r="N96" i="39" s="1"/>
  <c r="R96" i="39"/>
  <c r="S96" i="39"/>
  <c r="T96" i="39"/>
  <c r="U96" i="39"/>
  <c r="V96" i="39"/>
  <c r="W96" i="39"/>
  <c r="X96" i="39"/>
  <c r="Y96" i="39"/>
  <c r="Z96" i="39"/>
  <c r="AA96" i="39"/>
  <c r="M97" i="39"/>
  <c r="N97" i="39" s="1"/>
  <c r="R97" i="39"/>
  <c r="S97" i="39"/>
  <c r="T97" i="39"/>
  <c r="U97" i="39"/>
  <c r="V97" i="39"/>
  <c r="W97" i="39"/>
  <c r="X97" i="39"/>
  <c r="Y97" i="39"/>
  <c r="Z97" i="39"/>
  <c r="AA97" i="39"/>
  <c r="M98" i="39"/>
  <c r="N98" i="39" s="1"/>
  <c r="R98" i="39"/>
  <c r="S98" i="39"/>
  <c r="T98" i="39"/>
  <c r="U98" i="39"/>
  <c r="V98" i="39"/>
  <c r="W98" i="39"/>
  <c r="X98" i="39"/>
  <c r="Y98" i="39"/>
  <c r="Z98" i="39"/>
  <c r="AA98" i="39"/>
  <c r="M99" i="39"/>
  <c r="N99" i="39" s="1"/>
  <c r="R99" i="39"/>
  <c r="S99" i="39"/>
  <c r="T99" i="39"/>
  <c r="U99" i="39"/>
  <c r="V99" i="39"/>
  <c r="W99" i="39"/>
  <c r="X99" i="39"/>
  <c r="Y99" i="39"/>
  <c r="Z99" i="39"/>
  <c r="AA99" i="39"/>
  <c r="M100" i="39"/>
  <c r="N100" i="39" s="1"/>
  <c r="R100" i="39"/>
  <c r="S100" i="39"/>
  <c r="T100" i="39"/>
  <c r="U100" i="39"/>
  <c r="V100" i="39"/>
  <c r="W100" i="39"/>
  <c r="X100" i="39"/>
  <c r="Y100" i="39"/>
  <c r="Z100" i="39"/>
  <c r="AA100" i="39"/>
  <c r="M101" i="39"/>
  <c r="N101" i="39" s="1"/>
  <c r="R101" i="39"/>
  <c r="S101" i="39"/>
  <c r="T101" i="39"/>
  <c r="U101" i="39"/>
  <c r="V101" i="39"/>
  <c r="W101" i="39"/>
  <c r="X101" i="39"/>
  <c r="Y101" i="39"/>
  <c r="Z101" i="39"/>
  <c r="AA101" i="39"/>
  <c r="M102" i="39"/>
  <c r="N102" i="39" s="1"/>
  <c r="R102" i="39"/>
  <c r="S102" i="39"/>
  <c r="T102" i="39"/>
  <c r="U102" i="39"/>
  <c r="V102" i="39"/>
  <c r="W102" i="39"/>
  <c r="X102" i="39"/>
  <c r="Y102" i="39"/>
  <c r="Z102" i="39"/>
  <c r="AA102" i="39"/>
  <c r="M103" i="39"/>
  <c r="N103" i="39" s="1"/>
  <c r="R103" i="39"/>
  <c r="S103" i="39"/>
  <c r="T103" i="39"/>
  <c r="U103" i="39"/>
  <c r="V103" i="39"/>
  <c r="W103" i="39"/>
  <c r="X103" i="39"/>
  <c r="Y103" i="39"/>
  <c r="Z103" i="39"/>
  <c r="AA103" i="39"/>
  <c r="M104" i="39"/>
  <c r="N104" i="39" s="1"/>
  <c r="R104" i="39"/>
  <c r="S104" i="39"/>
  <c r="T104" i="39"/>
  <c r="U104" i="39"/>
  <c r="V104" i="39"/>
  <c r="W104" i="39"/>
  <c r="X104" i="39"/>
  <c r="Y104" i="39"/>
  <c r="Z104" i="39"/>
  <c r="AA104" i="39"/>
  <c r="M105" i="39"/>
  <c r="N105" i="39" s="1"/>
  <c r="R105" i="39"/>
  <c r="S105" i="39"/>
  <c r="T105" i="39"/>
  <c r="U105" i="39"/>
  <c r="V105" i="39"/>
  <c r="W105" i="39"/>
  <c r="X105" i="39"/>
  <c r="Y105" i="39"/>
  <c r="Z105" i="39"/>
  <c r="AA105" i="39"/>
  <c r="M106" i="39"/>
  <c r="N106" i="39" s="1"/>
  <c r="R106" i="39"/>
  <c r="S106" i="39"/>
  <c r="T106" i="39"/>
  <c r="U106" i="39"/>
  <c r="V106" i="39"/>
  <c r="W106" i="39"/>
  <c r="X106" i="39"/>
  <c r="Y106" i="39"/>
  <c r="Z106" i="39"/>
  <c r="AA106" i="39"/>
  <c r="M107" i="39"/>
  <c r="N107" i="39" s="1"/>
  <c r="R107" i="39"/>
  <c r="S107" i="39"/>
  <c r="T107" i="39"/>
  <c r="U107" i="39"/>
  <c r="V107" i="39"/>
  <c r="W107" i="39"/>
  <c r="X107" i="39"/>
  <c r="Y107" i="39"/>
  <c r="Z107" i="39"/>
  <c r="AA107" i="39"/>
  <c r="M108" i="39"/>
  <c r="N108" i="39" s="1"/>
  <c r="R108" i="39"/>
  <c r="S108" i="39"/>
  <c r="T108" i="39"/>
  <c r="U108" i="39"/>
  <c r="V108" i="39"/>
  <c r="W108" i="39"/>
  <c r="X108" i="39"/>
  <c r="Y108" i="39"/>
  <c r="Z108" i="39"/>
  <c r="AA108" i="39"/>
  <c r="M109" i="39"/>
  <c r="N109" i="39" s="1"/>
  <c r="R109" i="39"/>
  <c r="S109" i="39"/>
  <c r="T109" i="39"/>
  <c r="U109" i="39"/>
  <c r="V109" i="39"/>
  <c r="W109" i="39"/>
  <c r="X109" i="39"/>
  <c r="Y109" i="39"/>
  <c r="Z109" i="39"/>
  <c r="AA109" i="39"/>
  <c r="M110" i="39"/>
  <c r="N110" i="39" s="1"/>
  <c r="R110" i="39"/>
  <c r="S110" i="39"/>
  <c r="T110" i="39"/>
  <c r="U110" i="39"/>
  <c r="V110" i="39"/>
  <c r="W110" i="39"/>
  <c r="X110" i="39"/>
  <c r="Y110" i="39"/>
  <c r="Z110" i="39"/>
  <c r="AA110" i="39"/>
  <c r="M111" i="39"/>
  <c r="N111" i="39" s="1"/>
  <c r="R111" i="39"/>
  <c r="S111" i="39"/>
  <c r="T111" i="39"/>
  <c r="U111" i="39"/>
  <c r="V111" i="39"/>
  <c r="W111" i="39"/>
  <c r="X111" i="39"/>
  <c r="Y111" i="39"/>
  <c r="Z111" i="39"/>
  <c r="AA111" i="39"/>
  <c r="M112" i="39"/>
  <c r="N112" i="39" s="1"/>
  <c r="R112" i="39"/>
  <c r="S112" i="39"/>
  <c r="T112" i="39"/>
  <c r="U112" i="39"/>
  <c r="V112" i="39"/>
  <c r="W112" i="39"/>
  <c r="X112" i="39"/>
  <c r="Y112" i="39"/>
  <c r="Z112" i="39"/>
  <c r="AA112" i="39"/>
  <c r="M113" i="39"/>
  <c r="N113" i="39" s="1"/>
  <c r="R113" i="39"/>
  <c r="S113" i="39"/>
  <c r="T113" i="39"/>
  <c r="U113" i="39"/>
  <c r="V113" i="39"/>
  <c r="W113" i="39"/>
  <c r="X113" i="39"/>
  <c r="Y113" i="39"/>
  <c r="Z113" i="39"/>
  <c r="AA113" i="39"/>
  <c r="M114" i="39"/>
  <c r="N114" i="39" s="1"/>
  <c r="R114" i="39"/>
  <c r="S114" i="39"/>
  <c r="T114" i="39"/>
  <c r="U114" i="39"/>
  <c r="V114" i="39"/>
  <c r="W114" i="39"/>
  <c r="X114" i="39"/>
  <c r="Y114" i="39"/>
  <c r="Z114" i="39"/>
  <c r="AA114" i="39"/>
  <c r="M115" i="39"/>
  <c r="N115" i="39" s="1"/>
  <c r="R115" i="39"/>
  <c r="S115" i="39"/>
  <c r="T115" i="39"/>
  <c r="U115" i="39"/>
  <c r="V115" i="39"/>
  <c r="W115" i="39"/>
  <c r="X115" i="39"/>
  <c r="Y115" i="39"/>
  <c r="Z115" i="39"/>
  <c r="AA115" i="39"/>
  <c r="M116" i="39"/>
  <c r="N116" i="39" s="1"/>
  <c r="R116" i="39"/>
  <c r="S116" i="39"/>
  <c r="T116" i="39"/>
  <c r="U116" i="39"/>
  <c r="V116" i="39"/>
  <c r="W116" i="39"/>
  <c r="X116" i="39"/>
  <c r="Y116" i="39"/>
  <c r="Z116" i="39"/>
  <c r="AA116" i="39"/>
  <c r="M117" i="39"/>
  <c r="N117" i="39" s="1"/>
  <c r="R117" i="39"/>
  <c r="S117" i="39"/>
  <c r="T117" i="39"/>
  <c r="U117" i="39"/>
  <c r="V117" i="39"/>
  <c r="W117" i="39"/>
  <c r="X117" i="39"/>
  <c r="Y117" i="39"/>
  <c r="Z117" i="39"/>
  <c r="AA117" i="39"/>
  <c r="M118" i="39"/>
  <c r="N118" i="39" s="1"/>
  <c r="R118" i="39"/>
  <c r="S118" i="39"/>
  <c r="T118" i="39"/>
  <c r="U118" i="39"/>
  <c r="V118" i="39"/>
  <c r="W118" i="39"/>
  <c r="X118" i="39"/>
  <c r="Y118" i="39"/>
  <c r="Z118" i="39"/>
  <c r="AA118" i="39"/>
  <c r="M119" i="39"/>
  <c r="N119" i="39" s="1"/>
  <c r="R119" i="39"/>
  <c r="S119" i="39"/>
  <c r="T119" i="39"/>
  <c r="U119" i="39"/>
  <c r="V119" i="39"/>
  <c r="W119" i="39"/>
  <c r="X119" i="39"/>
  <c r="Y119" i="39"/>
  <c r="Z119" i="39"/>
  <c r="AA119" i="39"/>
  <c r="M120" i="39"/>
  <c r="N120" i="39" s="1"/>
  <c r="R120" i="39"/>
  <c r="S120" i="39"/>
  <c r="T120" i="39"/>
  <c r="U120" i="39"/>
  <c r="V120" i="39"/>
  <c r="W120" i="39"/>
  <c r="X120" i="39"/>
  <c r="Y120" i="39"/>
  <c r="Z120" i="39"/>
  <c r="AA120" i="39"/>
  <c r="M121" i="39"/>
  <c r="N121" i="39" s="1"/>
  <c r="R121" i="39"/>
  <c r="S121" i="39"/>
  <c r="T121" i="39"/>
  <c r="U121" i="39"/>
  <c r="V121" i="39"/>
  <c r="W121" i="39"/>
  <c r="X121" i="39"/>
  <c r="Y121" i="39"/>
  <c r="Z121" i="39"/>
  <c r="AA121" i="39"/>
  <c r="M122" i="39"/>
  <c r="N122" i="39" s="1"/>
  <c r="R122" i="39"/>
  <c r="S122" i="39"/>
  <c r="T122" i="39"/>
  <c r="U122" i="39"/>
  <c r="V122" i="39"/>
  <c r="W122" i="39"/>
  <c r="X122" i="39"/>
  <c r="Y122" i="39"/>
  <c r="Z122" i="39"/>
  <c r="AA122" i="39"/>
  <c r="M123" i="39"/>
  <c r="N123" i="39" s="1"/>
  <c r="R123" i="39"/>
  <c r="S123" i="39"/>
  <c r="T123" i="39"/>
  <c r="U123" i="39"/>
  <c r="V123" i="39"/>
  <c r="W123" i="39"/>
  <c r="X123" i="39"/>
  <c r="Y123" i="39"/>
  <c r="Z123" i="39"/>
  <c r="AA123" i="39"/>
  <c r="M124" i="39"/>
  <c r="N124" i="39" s="1"/>
  <c r="R124" i="39"/>
  <c r="S124" i="39"/>
  <c r="T124" i="39"/>
  <c r="U124" i="39"/>
  <c r="V124" i="39"/>
  <c r="W124" i="39"/>
  <c r="X124" i="39"/>
  <c r="Y124" i="39"/>
  <c r="Z124" i="39"/>
  <c r="AA124" i="39"/>
  <c r="M125" i="39"/>
  <c r="N125" i="39" s="1"/>
  <c r="R125" i="39"/>
  <c r="S125" i="39"/>
  <c r="T125" i="39"/>
  <c r="U125" i="39"/>
  <c r="V125" i="39"/>
  <c r="W125" i="39"/>
  <c r="X125" i="39"/>
  <c r="Y125" i="39"/>
  <c r="Z125" i="39"/>
  <c r="AA125" i="39"/>
  <c r="M126" i="39"/>
  <c r="N126" i="39" s="1"/>
  <c r="R126" i="39"/>
  <c r="S126" i="39"/>
  <c r="T126" i="39"/>
  <c r="U126" i="39"/>
  <c r="V126" i="39"/>
  <c r="W126" i="39"/>
  <c r="X126" i="39"/>
  <c r="Y126" i="39"/>
  <c r="Z126" i="39"/>
  <c r="AA126" i="39"/>
  <c r="M127" i="39"/>
  <c r="N127" i="39" s="1"/>
  <c r="R127" i="39"/>
  <c r="S127" i="39"/>
  <c r="T127" i="39"/>
  <c r="U127" i="39"/>
  <c r="V127" i="39"/>
  <c r="W127" i="39"/>
  <c r="X127" i="39"/>
  <c r="Y127" i="39"/>
  <c r="Z127" i="39"/>
  <c r="AA127" i="39"/>
  <c r="M128" i="39"/>
  <c r="N128" i="39" s="1"/>
  <c r="R128" i="39"/>
  <c r="S128" i="39"/>
  <c r="T128" i="39"/>
  <c r="U128" i="39"/>
  <c r="V128" i="39"/>
  <c r="W128" i="39"/>
  <c r="X128" i="39"/>
  <c r="Y128" i="39"/>
  <c r="Z128" i="39"/>
  <c r="AA128" i="39"/>
  <c r="M129" i="39"/>
  <c r="N129" i="39" s="1"/>
  <c r="R129" i="39"/>
  <c r="S129" i="39"/>
  <c r="T129" i="39"/>
  <c r="U129" i="39"/>
  <c r="V129" i="39"/>
  <c r="W129" i="39"/>
  <c r="X129" i="39"/>
  <c r="Y129" i="39"/>
  <c r="Z129" i="39"/>
  <c r="AA129" i="39"/>
  <c r="M130" i="39"/>
  <c r="N130" i="39" s="1"/>
  <c r="R130" i="39"/>
  <c r="S130" i="39"/>
  <c r="T130" i="39"/>
  <c r="U130" i="39"/>
  <c r="V130" i="39"/>
  <c r="W130" i="39"/>
  <c r="X130" i="39"/>
  <c r="Y130" i="39"/>
  <c r="Z130" i="39"/>
  <c r="AA130" i="39"/>
  <c r="M131" i="39"/>
  <c r="N131" i="39" s="1"/>
  <c r="R131" i="39"/>
  <c r="S131" i="39"/>
  <c r="T131" i="39"/>
  <c r="U131" i="39"/>
  <c r="V131" i="39"/>
  <c r="W131" i="39"/>
  <c r="X131" i="39"/>
  <c r="Y131" i="39"/>
  <c r="Z131" i="39"/>
  <c r="AA131" i="39"/>
  <c r="M132" i="39"/>
  <c r="N132" i="39" s="1"/>
  <c r="R132" i="39"/>
  <c r="S132" i="39"/>
  <c r="T132" i="39"/>
  <c r="U132" i="39"/>
  <c r="V132" i="39"/>
  <c r="W132" i="39"/>
  <c r="X132" i="39"/>
  <c r="Y132" i="39"/>
  <c r="Z132" i="39"/>
  <c r="AA132" i="39"/>
  <c r="M133" i="39"/>
  <c r="N133" i="39" s="1"/>
  <c r="R133" i="39"/>
  <c r="S133" i="39"/>
  <c r="T133" i="39"/>
  <c r="U133" i="39"/>
  <c r="V133" i="39"/>
  <c r="W133" i="39"/>
  <c r="X133" i="39"/>
  <c r="Y133" i="39"/>
  <c r="Z133" i="39"/>
  <c r="AA133" i="39"/>
  <c r="M134" i="39"/>
  <c r="N134" i="39" s="1"/>
  <c r="R134" i="39"/>
  <c r="S134" i="39"/>
  <c r="T134" i="39"/>
  <c r="U134" i="39"/>
  <c r="V134" i="39"/>
  <c r="W134" i="39"/>
  <c r="X134" i="39"/>
  <c r="Y134" i="39"/>
  <c r="Z134" i="39"/>
  <c r="AA134" i="39"/>
  <c r="M135" i="39"/>
  <c r="N135" i="39" s="1"/>
  <c r="R135" i="39"/>
  <c r="S135" i="39"/>
  <c r="T135" i="39"/>
  <c r="U135" i="39"/>
  <c r="V135" i="39"/>
  <c r="W135" i="39"/>
  <c r="X135" i="39"/>
  <c r="Y135" i="39"/>
  <c r="Z135" i="39"/>
  <c r="AA135" i="39"/>
  <c r="M136" i="39"/>
  <c r="N136" i="39" s="1"/>
  <c r="R136" i="39"/>
  <c r="S136" i="39"/>
  <c r="T136" i="39"/>
  <c r="U136" i="39"/>
  <c r="V136" i="39"/>
  <c r="W136" i="39"/>
  <c r="X136" i="39"/>
  <c r="Y136" i="39"/>
  <c r="Z136" i="39"/>
  <c r="AA136" i="39"/>
  <c r="M137" i="39"/>
  <c r="N137" i="39" s="1"/>
  <c r="R137" i="39"/>
  <c r="S137" i="39"/>
  <c r="T137" i="39"/>
  <c r="U137" i="39"/>
  <c r="V137" i="39"/>
  <c r="W137" i="39"/>
  <c r="X137" i="39"/>
  <c r="Y137" i="39"/>
  <c r="Z137" i="39"/>
  <c r="AA137" i="39"/>
  <c r="M138" i="39"/>
  <c r="N138" i="39" s="1"/>
  <c r="R138" i="39"/>
  <c r="S138" i="39"/>
  <c r="T138" i="39"/>
  <c r="U138" i="39"/>
  <c r="V138" i="39"/>
  <c r="W138" i="39"/>
  <c r="X138" i="39"/>
  <c r="Y138" i="39"/>
  <c r="Z138" i="39"/>
  <c r="AA138" i="39"/>
  <c r="M139" i="39"/>
  <c r="N139" i="39" s="1"/>
  <c r="R139" i="39"/>
  <c r="S139" i="39"/>
  <c r="T139" i="39"/>
  <c r="U139" i="39"/>
  <c r="V139" i="39"/>
  <c r="W139" i="39"/>
  <c r="X139" i="39"/>
  <c r="Y139" i="39"/>
  <c r="Z139" i="39"/>
  <c r="AA139" i="39"/>
  <c r="M140" i="39"/>
  <c r="N140" i="39" s="1"/>
  <c r="R140" i="39"/>
  <c r="S140" i="39"/>
  <c r="T140" i="39"/>
  <c r="U140" i="39"/>
  <c r="V140" i="39"/>
  <c r="W140" i="39"/>
  <c r="X140" i="39"/>
  <c r="Y140" i="39"/>
  <c r="Z140" i="39"/>
  <c r="AA140" i="39"/>
  <c r="M141" i="39"/>
  <c r="N141" i="39" s="1"/>
  <c r="R141" i="39"/>
  <c r="S141" i="39"/>
  <c r="T141" i="39"/>
  <c r="U141" i="39"/>
  <c r="V141" i="39"/>
  <c r="W141" i="39"/>
  <c r="X141" i="39"/>
  <c r="Y141" i="39"/>
  <c r="Z141" i="39"/>
  <c r="AA141" i="39"/>
  <c r="M142" i="39"/>
  <c r="N142" i="39" s="1"/>
  <c r="R142" i="39"/>
  <c r="S142" i="39"/>
  <c r="T142" i="39"/>
  <c r="U142" i="39"/>
  <c r="V142" i="39"/>
  <c r="W142" i="39"/>
  <c r="X142" i="39"/>
  <c r="Y142" i="39"/>
  <c r="Z142" i="39"/>
  <c r="AA142" i="39"/>
  <c r="M143" i="39"/>
  <c r="N143" i="39" s="1"/>
  <c r="R143" i="39"/>
  <c r="S143" i="39"/>
  <c r="T143" i="39"/>
  <c r="U143" i="39"/>
  <c r="V143" i="39"/>
  <c r="W143" i="39"/>
  <c r="X143" i="39"/>
  <c r="Y143" i="39"/>
  <c r="Z143" i="39"/>
  <c r="AA143" i="39"/>
  <c r="M144" i="39"/>
  <c r="N144" i="39" s="1"/>
  <c r="R144" i="39"/>
  <c r="S144" i="39"/>
  <c r="T144" i="39"/>
  <c r="U144" i="39"/>
  <c r="V144" i="39"/>
  <c r="W144" i="39"/>
  <c r="X144" i="39"/>
  <c r="Y144" i="39"/>
  <c r="Z144" i="39"/>
  <c r="AA144" i="39"/>
  <c r="M145" i="39"/>
  <c r="N145" i="39" s="1"/>
  <c r="R145" i="39"/>
  <c r="S145" i="39"/>
  <c r="T145" i="39"/>
  <c r="U145" i="39"/>
  <c r="V145" i="39"/>
  <c r="W145" i="39"/>
  <c r="X145" i="39"/>
  <c r="Y145" i="39"/>
  <c r="Z145" i="39"/>
  <c r="AA145" i="39"/>
  <c r="M146" i="39"/>
  <c r="N146" i="39" s="1"/>
  <c r="R146" i="39"/>
  <c r="S146" i="39"/>
  <c r="T146" i="39"/>
  <c r="U146" i="39"/>
  <c r="V146" i="39"/>
  <c r="W146" i="39"/>
  <c r="X146" i="39"/>
  <c r="Y146" i="39"/>
  <c r="Z146" i="39"/>
  <c r="AA146" i="39"/>
  <c r="M147" i="39"/>
  <c r="N147" i="39" s="1"/>
  <c r="R147" i="39"/>
  <c r="S147" i="39"/>
  <c r="T147" i="39"/>
  <c r="U147" i="39"/>
  <c r="V147" i="39"/>
  <c r="W147" i="39"/>
  <c r="X147" i="39"/>
  <c r="Y147" i="39"/>
  <c r="Z147" i="39"/>
  <c r="AA147" i="39"/>
  <c r="M148" i="39"/>
  <c r="N148" i="39" s="1"/>
  <c r="R148" i="39"/>
  <c r="S148" i="39"/>
  <c r="T148" i="39"/>
  <c r="U148" i="39"/>
  <c r="V148" i="39"/>
  <c r="W148" i="39"/>
  <c r="X148" i="39"/>
  <c r="Y148" i="39"/>
  <c r="Z148" i="39"/>
  <c r="AA148" i="39"/>
  <c r="M149" i="39"/>
  <c r="N149" i="39" s="1"/>
  <c r="R149" i="39"/>
  <c r="S149" i="39"/>
  <c r="T149" i="39"/>
  <c r="U149" i="39"/>
  <c r="V149" i="39"/>
  <c r="W149" i="39"/>
  <c r="X149" i="39"/>
  <c r="Y149" i="39"/>
  <c r="Z149" i="39"/>
  <c r="AA149" i="39"/>
  <c r="M150" i="39"/>
  <c r="N150" i="39" s="1"/>
  <c r="R150" i="39"/>
  <c r="S150" i="39"/>
  <c r="T150" i="39"/>
  <c r="U150" i="39"/>
  <c r="V150" i="39"/>
  <c r="W150" i="39"/>
  <c r="X150" i="39"/>
  <c r="Y150" i="39"/>
  <c r="Z150" i="39"/>
  <c r="AA150" i="39"/>
  <c r="M151" i="39"/>
  <c r="N151" i="39" s="1"/>
  <c r="R151" i="39"/>
  <c r="S151" i="39"/>
  <c r="T151" i="39"/>
  <c r="U151" i="39"/>
  <c r="V151" i="39"/>
  <c r="W151" i="39"/>
  <c r="X151" i="39"/>
  <c r="Y151" i="39"/>
  <c r="Z151" i="39"/>
  <c r="AA151" i="39"/>
  <c r="M152" i="39"/>
  <c r="N152" i="39" s="1"/>
  <c r="R152" i="39"/>
  <c r="S152" i="39"/>
  <c r="T152" i="39"/>
  <c r="U152" i="39"/>
  <c r="V152" i="39"/>
  <c r="W152" i="39"/>
  <c r="X152" i="39"/>
  <c r="Y152" i="39"/>
  <c r="Z152" i="39"/>
  <c r="AA152" i="39"/>
  <c r="M153" i="39"/>
  <c r="N153" i="39" s="1"/>
  <c r="R153" i="39"/>
  <c r="S153" i="39"/>
  <c r="T153" i="39"/>
  <c r="U153" i="39"/>
  <c r="V153" i="39"/>
  <c r="W153" i="39"/>
  <c r="X153" i="39"/>
  <c r="Y153" i="39"/>
  <c r="Z153" i="39"/>
  <c r="AA153" i="39"/>
  <c r="M154" i="39"/>
  <c r="N154" i="39" s="1"/>
  <c r="R154" i="39"/>
  <c r="S154" i="39"/>
  <c r="T154" i="39"/>
  <c r="U154" i="39"/>
  <c r="V154" i="39"/>
  <c r="W154" i="39"/>
  <c r="X154" i="39"/>
  <c r="Y154" i="39"/>
  <c r="Z154" i="39"/>
  <c r="AA154" i="39"/>
  <c r="M155" i="39"/>
  <c r="N155" i="39"/>
  <c r="R155" i="39"/>
  <c r="S155" i="39"/>
  <c r="T155" i="39"/>
  <c r="U155" i="39"/>
  <c r="V155" i="39"/>
  <c r="W155" i="39"/>
  <c r="X155" i="39"/>
  <c r="Y155" i="39"/>
  <c r="Z155" i="39"/>
  <c r="AA155" i="39"/>
  <c r="M156" i="39"/>
  <c r="N156" i="39" s="1"/>
  <c r="R156" i="39"/>
  <c r="S156" i="39"/>
  <c r="T156" i="39"/>
  <c r="U156" i="39"/>
  <c r="V156" i="39"/>
  <c r="W156" i="39"/>
  <c r="X156" i="39"/>
  <c r="Y156" i="39"/>
  <c r="Z156" i="39"/>
  <c r="AA156" i="39"/>
  <c r="M157" i="39"/>
  <c r="N157" i="39" s="1"/>
  <c r="R157" i="39"/>
  <c r="S157" i="39"/>
  <c r="T157" i="39"/>
  <c r="U157" i="39"/>
  <c r="V157" i="39"/>
  <c r="W157" i="39"/>
  <c r="X157" i="39"/>
  <c r="Y157" i="39"/>
  <c r="Z157" i="39"/>
  <c r="AA157" i="39"/>
  <c r="M158" i="39"/>
  <c r="N158" i="39" s="1"/>
  <c r="R158" i="39"/>
  <c r="S158" i="39"/>
  <c r="T158" i="39"/>
  <c r="U158" i="39"/>
  <c r="V158" i="39"/>
  <c r="W158" i="39"/>
  <c r="X158" i="39"/>
  <c r="Y158" i="39"/>
  <c r="Z158" i="39"/>
  <c r="AA158" i="39"/>
  <c r="M159" i="39"/>
  <c r="N159" i="39"/>
  <c r="R159" i="39"/>
  <c r="S159" i="39"/>
  <c r="T159" i="39"/>
  <c r="U159" i="39"/>
  <c r="V159" i="39"/>
  <c r="W159" i="39"/>
  <c r="X159" i="39"/>
  <c r="Y159" i="39"/>
  <c r="Z159" i="39"/>
  <c r="AA159" i="39"/>
  <c r="M160" i="39"/>
  <c r="N160" i="39" s="1"/>
  <c r="R160" i="39"/>
  <c r="S160" i="39"/>
  <c r="T160" i="39"/>
  <c r="U160" i="39"/>
  <c r="V160" i="39"/>
  <c r="W160" i="39"/>
  <c r="X160" i="39"/>
  <c r="Y160" i="39"/>
  <c r="Z160" i="39"/>
  <c r="AA160" i="39"/>
  <c r="M161" i="39"/>
  <c r="N161" i="39" s="1"/>
  <c r="R161" i="39"/>
  <c r="S161" i="39"/>
  <c r="T161" i="39"/>
  <c r="U161" i="39"/>
  <c r="V161" i="39"/>
  <c r="W161" i="39"/>
  <c r="X161" i="39"/>
  <c r="Y161" i="39"/>
  <c r="Z161" i="39"/>
  <c r="AA161" i="39"/>
  <c r="M162" i="39"/>
  <c r="N162" i="39" s="1"/>
  <c r="R162" i="39"/>
  <c r="S162" i="39"/>
  <c r="T162" i="39"/>
  <c r="U162" i="39"/>
  <c r="V162" i="39"/>
  <c r="W162" i="39"/>
  <c r="X162" i="39"/>
  <c r="Y162" i="39"/>
  <c r="Z162" i="39"/>
  <c r="AA162" i="39"/>
  <c r="M163" i="39"/>
  <c r="N163" i="39"/>
  <c r="R163" i="39"/>
  <c r="S163" i="39"/>
  <c r="T163" i="39"/>
  <c r="U163" i="39"/>
  <c r="V163" i="39"/>
  <c r="W163" i="39"/>
  <c r="X163" i="39"/>
  <c r="Y163" i="39"/>
  <c r="Z163" i="39"/>
  <c r="AA163" i="39"/>
  <c r="M164" i="39"/>
  <c r="N164" i="39" s="1"/>
  <c r="R164" i="39"/>
  <c r="S164" i="39"/>
  <c r="T164" i="39"/>
  <c r="U164" i="39"/>
  <c r="V164" i="39"/>
  <c r="W164" i="39"/>
  <c r="X164" i="39"/>
  <c r="Y164" i="39"/>
  <c r="Z164" i="39"/>
  <c r="AA164" i="39"/>
  <c r="M165" i="39"/>
  <c r="N165" i="39" s="1"/>
  <c r="R165" i="39"/>
  <c r="S165" i="39"/>
  <c r="T165" i="39"/>
  <c r="U165" i="39"/>
  <c r="V165" i="39"/>
  <c r="W165" i="39"/>
  <c r="X165" i="39"/>
  <c r="Y165" i="39"/>
  <c r="Z165" i="39"/>
  <c r="AA165" i="39"/>
  <c r="M166" i="39"/>
  <c r="N166" i="39" s="1"/>
  <c r="R166" i="39"/>
  <c r="S166" i="39"/>
  <c r="T166" i="39"/>
  <c r="U166" i="39"/>
  <c r="V166" i="39"/>
  <c r="W166" i="39"/>
  <c r="X166" i="39"/>
  <c r="Y166" i="39"/>
  <c r="Z166" i="39"/>
  <c r="AA166" i="39"/>
  <c r="M167" i="39"/>
  <c r="N167" i="39" s="1"/>
  <c r="R167" i="39"/>
  <c r="S167" i="39"/>
  <c r="T167" i="39"/>
  <c r="U167" i="39"/>
  <c r="V167" i="39"/>
  <c r="W167" i="39"/>
  <c r="X167" i="39"/>
  <c r="Y167" i="39"/>
  <c r="Z167" i="39"/>
  <c r="AA167" i="39"/>
  <c r="M168" i="39"/>
  <c r="N168" i="39" s="1"/>
  <c r="R168" i="39"/>
  <c r="S168" i="39"/>
  <c r="T168" i="39"/>
  <c r="U168" i="39"/>
  <c r="V168" i="39"/>
  <c r="W168" i="39"/>
  <c r="X168" i="39"/>
  <c r="Y168" i="39"/>
  <c r="Z168" i="39"/>
  <c r="AA168" i="39"/>
  <c r="M169" i="39"/>
  <c r="N169" i="39"/>
  <c r="R169" i="39"/>
  <c r="S169" i="39"/>
  <c r="T169" i="39"/>
  <c r="U169" i="39"/>
  <c r="V169" i="39"/>
  <c r="W169" i="39"/>
  <c r="X169" i="39"/>
  <c r="Y169" i="39"/>
  <c r="Z169" i="39"/>
  <c r="AA169" i="39"/>
  <c r="M170" i="39"/>
  <c r="N170" i="39" s="1"/>
  <c r="R170" i="39"/>
  <c r="S170" i="39"/>
  <c r="T170" i="39"/>
  <c r="U170" i="39"/>
  <c r="V170" i="39"/>
  <c r="W170" i="39"/>
  <c r="X170" i="39"/>
  <c r="Y170" i="39"/>
  <c r="Z170" i="39"/>
  <c r="AA170" i="39"/>
  <c r="M171" i="39"/>
  <c r="N171" i="39"/>
  <c r="R171" i="39"/>
  <c r="S171" i="39"/>
  <c r="T171" i="39"/>
  <c r="U171" i="39"/>
  <c r="V171" i="39"/>
  <c r="W171" i="39"/>
  <c r="X171" i="39"/>
  <c r="Y171" i="39"/>
  <c r="Z171" i="39"/>
  <c r="AA171" i="39"/>
  <c r="M172" i="39"/>
  <c r="N172" i="39" s="1"/>
  <c r="R172" i="39"/>
  <c r="S172" i="39"/>
  <c r="T172" i="39"/>
  <c r="U172" i="39"/>
  <c r="V172" i="39"/>
  <c r="W172" i="39"/>
  <c r="X172" i="39"/>
  <c r="Y172" i="39"/>
  <c r="Z172" i="39"/>
  <c r="AA172" i="39"/>
  <c r="M173" i="39"/>
  <c r="N173" i="39" s="1"/>
  <c r="R173" i="39"/>
  <c r="S173" i="39"/>
  <c r="T173" i="39"/>
  <c r="U173" i="39"/>
  <c r="V173" i="39"/>
  <c r="W173" i="39"/>
  <c r="X173" i="39"/>
  <c r="Y173" i="39"/>
  <c r="Z173" i="39"/>
  <c r="AA173" i="39"/>
  <c r="M174" i="39"/>
  <c r="N174" i="39" s="1"/>
  <c r="R174" i="39"/>
  <c r="S174" i="39"/>
  <c r="T174" i="39"/>
  <c r="U174" i="39"/>
  <c r="V174" i="39"/>
  <c r="W174" i="39"/>
  <c r="X174" i="39"/>
  <c r="Y174" i="39"/>
  <c r="Z174" i="39"/>
  <c r="AA174" i="39"/>
  <c r="M175" i="39"/>
  <c r="N175" i="39" s="1"/>
  <c r="R175" i="39"/>
  <c r="S175" i="39"/>
  <c r="T175" i="39"/>
  <c r="U175" i="39"/>
  <c r="V175" i="39"/>
  <c r="W175" i="39"/>
  <c r="X175" i="39"/>
  <c r="Y175" i="39"/>
  <c r="Z175" i="39"/>
  <c r="AA175" i="39"/>
  <c r="M176" i="39"/>
  <c r="N176" i="39" s="1"/>
  <c r="R176" i="39"/>
  <c r="S176" i="39"/>
  <c r="T176" i="39"/>
  <c r="U176" i="39"/>
  <c r="V176" i="39"/>
  <c r="W176" i="39"/>
  <c r="X176" i="39"/>
  <c r="Y176" i="39"/>
  <c r="Z176" i="39"/>
  <c r="AA176" i="39"/>
  <c r="M177" i="39"/>
  <c r="N177" i="39" s="1"/>
  <c r="R177" i="39"/>
  <c r="S177" i="39"/>
  <c r="T177" i="39"/>
  <c r="U177" i="39"/>
  <c r="V177" i="39"/>
  <c r="W177" i="39"/>
  <c r="X177" i="39"/>
  <c r="Y177" i="39"/>
  <c r="Z177" i="39"/>
  <c r="AA177" i="39"/>
  <c r="M178" i="39"/>
  <c r="N178" i="39" s="1"/>
  <c r="R178" i="39"/>
  <c r="S178" i="39"/>
  <c r="T178" i="39"/>
  <c r="U178" i="39"/>
  <c r="V178" i="39"/>
  <c r="W178" i="39"/>
  <c r="X178" i="39"/>
  <c r="Y178" i="39"/>
  <c r="Z178" i="39"/>
  <c r="AA178" i="39"/>
  <c r="M179" i="39"/>
  <c r="N179" i="39" s="1"/>
  <c r="R179" i="39"/>
  <c r="S179" i="39"/>
  <c r="T179" i="39"/>
  <c r="U179" i="39"/>
  <c r="V179" i="39"/>
  <c r="W179" i="39"/>
  <c r="X179" i="39"/>
  <c r="Y179" i="39"/>
  <c r="Z179" i="39"/>
  <c r="AA179" i="39"/>
  <c r="M180" i="39"/>
  <c r="N180" i="39" s="1"/>
  <c r="R180" i="39"/>
  <c r="S180" i="39"/>
  <c r="T180" i="39"/>
  <c r="U180" i="39"/>
  <c r="V180" i="39"/>
  <c r="W180" i="39"/>
  <c r="X180" i="39"/>
  <c r="Y180" i="39"/>
  <c r="Z180" i="39"/>
  <c r="AA180" i="39"/>
  <c r="M181" i="39"/>
  <c r="N181" i="39" s="1"/>
  <c r="R181" i="39"/>
  <c r="S181" i="39"/>
  <c r="T181" i="39"/>
  <c r="U181" i="39"/>
  <c r="V181" i="39"/>
  <c r="W181" i="39"/>
  <c r="X181" i="39"/>
  <c r="Y181" i="39"/>
  <c r="Z181" i="39"/>
  <c r="AA181" i="39"/>
  <c r="M182" i="39"/>
  <c r="N182" i="39" s="1"/>
  <c r="R182" i="39"/>
  <c r="S182" i="39"/>
  <c r="T182" i="39"/>
  <c r="U182" i="39"/>
  <c r="V182" i="39"/>
  <c r="W182" i="39"/>
  <c r="X182" i="39"/>
  <c r="Y182" i="39"/>
  <c r="Z182" i="39"/>
  <c r="AA182" i="39"/>
  <c r="M183" i="39"/>
  <c r="N183" i="39" s="1"/>
  <c r="R183" i="39"/>
  <c r="S183" i="39"/>
  <c r="T183" i="39"/>
  <c r="U183" i="39"/>
  <c r="V183" i="39"/>
  <c r="W183" i="39"/>
  <c r="X183" i="39"/>
  <c r="Y183" i="39"/>
  <c r="Z183" i="39"/>
  <c r="AA183" i="39"/>
  <c r="M184" i="39"/>
  <c r="N184" i="39" s="1"/>
  <c r="R184" i="39"/>
  <c r="S184" i="39"/>
  <c r="T184" i="39"/>
  <c r="U184" i="39"/>
  <c r="V184" i="39"/>
  <c r="W184" i="39"/>
  <c r="X184" i="39"/>
  <c r="Y184" i="39"/>
  <c r="Z184" i="39"/>
  <c r="AA184" i="39"/>
  <c r="M185" i="39"/>
  <c r="N185" i="39" s="1"/>
  <c r="R185" i="39"/>
  <c r="S185" i="39"/>
  <c r="T185" i="39"/>
  <c r="U185" i="39"/>
  <c r="V185" i="39"/>
  <c r="W185" i="39"/>
  <c r="X185" i="39"/>
  <c r="Y185" i="39"/>
  <c r="Z185" i="39"/>
  <c r="AA185" i="39"/>
  <c r="M186" i="39"/>
  <c r="N186" i="39" s="1"/>
  <c r="R186" i="39"/>
  <c r="S186" i="39"/>
  <c r="T186" i="39"/>
  <c r="U186" i="39"/>
  <c r="V186" i="39"/>
  <c r="W186" i="39"/>
  <c r="X186" i="39"/>
  <c r="Y186" i="39"/>
  <c r="Z186" i="39"/>
  <c r="AA186" i="39"/>
  <c r="M187" i="39"/>
  <c r="N187" i="39" s="1"/>
  <c r="R187" i="39"/>
  <c r="S187" i="39"/>
  <c r="T187" i="39"/>
  <c r="U187" i="39"/>
  <c r="V187" i="39"/>
  <c r="W187" i="39"/>
  <c r="X187" i="39"/>
  <c r="Y187" i="39"/>
  <c r="Z187" i="39"/>
  <c r="AA187" i="39"/>
  <c r="M188" i="39"/>
  <c r="N188" i="39" s="1"/>
  <c r="R188" i="39"/>
  <c r="S188" i="39"/>
  <c r="T188" i="39"/>
  <c r="U188" i="39"/>
  <c r="V188" i="39"/>
  <c r="W188" i="39"/>
  <c r="X188" i="39"/>
  <c r="Y188" i="39"/>
  <c r="Z188" i="39"/>
  <c r="AA188" i="39"/>
  <c r="M189" i="39"/>
  <c r="N189" i="39" s="1"/>
  <c r="R189" i="39"/>
  <c r="S189" i="39"/>
  <c r="T189" i="39"/>
  <c r="U189" i="39"/>
  <c r="V189" i="39"/>
  <c r="W189" i="39"/>
  <c r="X189" i="39"/>
  <c r="Y189" i="39"/>
  <c r="Z189" i="39"/>
  <c r="AA189" i="39"/>
  <c r="M190" i="39"/>
  <c r="N190" i="39" s="1"/>
  <c r="R190" i="39"/>
  <c r="S190" i="39"/>
  <c r="T190" i="39"/>
  <c r="U190" i="39"/>
  <c r="V190" i="39"/>
  <c r="W190" i="39"/>
  <c r="X190" i="39"/>
  <c r="Y190" i="39"/>
  <c r="Z190" i="39"/>
  <c r="AA190" i="39"/>
  <c r="M191" i="39"/>
  <c r="N191" i="39" s="1"/>
  <c r="R191" i="39"/>
  <c r="S191" i="39"/>
  <c r="T191" i="39"/>
  <c r="U191" i="39"/>
  <c r="V191" i="39"/>
  <c r="W191" i="39"/>
  <c r="X191" i="39"/>
  <c r="Y191" i="39"/>
  <c r="Z191" i="39"/>
  <c r="AA191" i="39"/>
  <c r="M192" i="39"/>
  <c r="N192" i="39" s="1"/>
  <c r="R192" i="39"/>
  <c r="S192" i="39"/>
  <c r="T192" i="39"/>
  <c r="U192" i="39"/>
  <c r="V192" i="39"/>
  <c r="W192" i="39"/>
  <c r="X192" i="39"/>
  <c r="Y192" i="39"/>
  <c r="Z192" i="39"/>
  <c r="AA192" i="39"/>
  <c r="M193" i="39"/>
  <c r="N193" i="39" s="1"/>
  <c r="R193" i="39"/>
  <c r="S193" i="39"/>
  <c r="T193" i="39"/>
  <c r="U193" i="39"/>
  <c r="V193" i="39"/>
  <c r="W193" i="39"/>
  <c r="X193" i="39"/>
  <c r="Y193" i="39"/>
  <c r="Z193" i="39"/>
  <c r="AA193" i="39"/>
  <c r="M194" i="39"/>
  <c r="N194" i="39" s="1"/>
  <c r="R194" i="39"/>
  <c r="S194" i="39"/>
  <c r="T194" i="39"/>
  <c r="U194" i="39"/>
  <c r="V194" i="39"/>
  <c r="W194" i="39"/>
  <c r="X194" i="39"/>
  <c r="Y194" i="39"/>
  <c r="Z194" i="39"/>
  <c r="AA194" i="39"/>
  <c r="M195" i="39"/>
  <c r="N195" i="39" s="1"/>
  <c r="R195" i="39"/>
  <c r="S195" i="39"/>
  <c r="T195" i="39"/>
  <c r="U195" i="39"/>
  <c r="V195" i="39"/>
  <c r="W195" i="39"/>
  <c r="X195" i="39"/>
  <c r="Y195" i="39"/>
  <c r="Z195" i="39"/>
  <c r="AA195" i="39"/>
  <c r="M196" i="39"/>
  <c r="N196" i="39" s="1"/>
  <c r="R196" i="39"/>
  <c r="S196" i="39"/>
  <c r="T196" i="39"/>
  <c r="U196" i="39"/>
  <c r="V196" i="39"/>
  <c r="W196" i="39"/>
  <c r="X196" i="39"/>
  <c r="Y196" i="39"/>
  <c r="Z196" i="39"/>
  <c r="AA196" i="39"/>
  <c r="M197" i="39"/>
  <c r="N197" i="39" s="1"/>
  <c r="R197" i="39"/>
  <c r="S197" i="39"/>
  <c r="T197" i="39"/>
  <c r="U197" i="39"/>
  <c r="V197" i="39"/>
  <c r="W197" i="39"/>
  <c r="X197" i="39"/>
  <c r="Y197" i="39"/>
  <c r="Z197" i="39"/>
  <c r="AA197" i="39"/>
  <c r="M198" i="39"/>
  <c r="N198" i="39" s="1"/>
  <c r="R198" i="39"/>
  <c r="S198" i="39"/>
  <c r="T198" i="39"/>
  <c r="U198" i="39"/>
  <c r="V198" i="39"/>
  <c r="W198" i="39"/>
  <c r="X198" i="39"/>
  <c r="Y198" i="39"/>
  <c r="Z198" i="39"/>
  <c r="AA198" i="39"/>
  <c r="M199" i="39"/>
  <c r="N199" i="39" s="1"/>
  <c r="R199" i="39"/>
  <c r="S199" i="39"/>
  <c r="T199" i="39"/>
  <c r="U199" i="39"/>
  <c r="V199" i="39"/>
  <c r="W199" i="39"/>
  <c r="X199" i="39"/>
  <c r="Y199" i="39"/>
  <c r="Z199" i="39"/>
  <c r="AA199" i="39"/>
  <c r="M200" i="39"/>
  <c r="N200" i="39" s="1"/>
  <c r="R200" i="39"/>
  <c r="S200" i="39"/>
  <c r="T200" i="39"/>
  <c r="U200" i="39"/>
  <c r="V200" i="39"/>
  <c r="W200" i="39"/>
  <c r="X200" i="39"/>
  <c r="Y200" i="39"/>
  <c r="Z200" i="39"/>
  <c r="AA200" i="39"/>
  <c r="M201" i="39"/>
  <c r="N201" i="39" s="1"/>
  <c r="R201" i="39"/>
  <c r="S201" i="39"/>
  <c r="T201" i="39"/>
  <c r="U201" i="39"/>
  <c r="V201" i="39"/>
  <c r="W201" i="39"/>
  <c r="X201" i="39"/>
  <c r="Y201" i="39"/>
  <c r="Z201" i="39"/>
  <c r="AA201" i="39"/>
  <c r="M202" i="39"/>
  <c r="N202" i="39" s="1"/>
  <c r="R202" i="39"/>
  <c r="S202" i="39"/>
  <c r="T202" i="39"/>
  <c r="U202" i="39"/>
  <c r="V202" i="39"/>
  <c r="W202" i="39"/>
  <c r="X202" i="39"/>
  <c r="Y202" i="39"/>
  <c r="Z202" i="39"/>
  <c r="AA202" i="39"/>
  <c r="M203" i="39"/>
  <c r="N203" i="39" s="1"/>
  <c r="R203" i="39"/>
  <c r="S203" i="39"/>
  <c r="T203" i="39"/>
  <c r="U203" i="39"/>
  <c r="V203" i="39"/>
  <c r="W203" i="39"/>
  <c r="X203" i="39"/>
  <c r="Y203" i="39"/>
  <c r="Z203" i="39"/>
  <c r="AA203" i="39"/>
  <c r="M204" i="39"/>
  <c r="N204" i="39" s="1"/>
  <c r="R204" i="39"/>
  <c r="S204" i="39"/>
  <c r="T204" i="39"/>
  <c r="U204" i="39"/>
  <c r="V204" i="39"/>
  <c r="W204" i="39"/>
  <c r="X204" i="39"/>
  <c r="Y204" i="39"/>
  <c r="Z204" i="39"/>
  <c r="AA204" i="39"/>
  <c r="M205" i="39"/>
  <c r="N205" i="39" s="1"/>
  <c r="R205" i="39"/>
  <c r="S205" i="39"/>
  <c r="T205" i="39"/>
  <c r="U205" i="39"/>
  <c r="V205" i="39"/>
  <c r="W205" i="39"/>
  <c r="X205" i="39"/>
  <c r="Y205" i="39"/>
  <c r="Z205" i="39"/>
  <c r="AA205" i="39"/>
  <c r="M206" i="39"/>
  <c r="N206" i="39" s="1"/>
  <c r="R206" i="39"/>
  <c r="S206" i="39"/>
  <c r="T206" i="39"/>
  <c r="U206" i="39"/>
  <c r="V206" i="39"/>
  <c r="W206" i="39"/>
  <c r="X206" i="39"/>
  <c r="Y206" i="39"/>
  <c r="Z206" i="39"/>
  <c r="AA206" i="39"/>
  <c r="M207" i="39"/>
  <c r="N207" i="39" s="1"/>
  <c r="R207" i="39"/>
  <c r="S207" i="39"/>
  <c r="T207" i="39"/>
  <c r="U207" i="39"/>
  <c r="V207" i="39"/>
  <c r="W207" i="39"/>
  <c r="X207" i="39"/>
  <c r="Y207" i="39"/>
  <c r="Z207" i="39"/>
  <c r="AA207" i="39"/>
  <c r="M208" i="39"/>
  <c r="N208" i="39" s="1"/>
  <c r="R208" i="39"/>
  <c r="S208" i="39"/>
  <c r="T208" i="39"/>
  <c r="U208" i="39"/>
  <c r="V208" i="39"/>
  <c r="W208" i="39"/>
  <c r="X208" i="39"/>
  <c r="Y208" i="39"/>
  <c r="Z208" i="39"/>
  <c r="AA208" i="39"/>
  <c r="M209" i="39"/>
  <c r="N209" i="39" s="1"/>
  <c r="R209" i="39"/>
  <c r="S209" i="39"/>
  <c r="T209" i="39"/>
  <c r="U209" i="39"/>
  <c r="V209" i="39"/>
  <c r="W209" i="39"/>
  <c r="X209" i="39"/>
  <c r="Y209" i="39"/>
  <c r="Z209" i="39"/>
  <c r="AA209" i="39"/>
  <c r="M210" i="39"/>
  <c r="N210" i="39" s="1"/>
  <c r="R210" i="39"/>
  <c r="S210" i="39"/>
  <c r="T210" i="39"/>
  <c r="U210" i="39"/>
  <c r="V210" i="39"/>
  <c r="W210" i="39"/>
  <c r="X210" i="39"/>
  <c r="Y210" i="39"/>
  <c r="Z210" i="39"/>
  <c r="AA210" i="39"/>
  <c r="M211" i="39"/>
  <c r="N211" i="39" s="1"/>
  <c r="R211" i="39"/>
  <c r="S211" i="39"/>
  <c r="T211" i="39"/>
  <c r="U211" i="39"/>
  <c r="V211" i="39"/>
  <c r="W211" i="39"/>
  <c r="X211" i="39"/>
  <c r="Y211" i="39"/>
  <c r="Z211" i="39"/>
  <c r="AA211" i="39"/>
  <c r="M212" i="39"/>
  <c r="N212" i="39" s="1"/>
  <c r="R212" i="39"/>
  <c r="S212" i="39"/>
  <c r="T212" i="39"/>
  <c r="U212" i="39"/>
  <c r="V212" i="39"/>
  <c r="W212" i="39"/>
  <c r="X212" i="39"/>
  <c r="Y212" i="39"/>
  <c r="Z212" i="39"/>
  <c r="AA212" i="39"/>
  <c r="M213" i="39"/>
  <c r="N213" i="39" s="1"/>
  <c r="R213" i="39"/>
  <c r="S213" i="39"/>
  <c r="T213" i="39"/>
  <c r="U213" i="39"/>
  <c r="V213" i="39"/>
  <c r="W213" i="39"/>
  <c r="X213" i="39"/>
  <c r="Y213" i="39"/>
  <c r="Z213" i="39"/>
  <c r="AA213" i="39"/>
  <c r="M214" i="39"/>
  <c r="N214" i="39" s="1"/>
  <c r="R214" i="39"/>
  <c r="S214" i="39"/>
  <c r="T214" i="39"/>
  <c r="U214" i="39"/>
  <c r="V214" i="39"/>
  <c r="W214" i="39"/>
  <c r="X214" i="39"/>
  <c r="Y214" i="39"/>
  <c r="Z214" i="39"/>
  <c r="AA214" i="39"/>
  <c r="M215" i="39"/>
  <c r="N215" i="39" s="1"/>
  <c r="R215" i="39"/>
  <c r="S215" i="39"/>
  <c r="T215" i="39"/>
  <c r="U215" i="39"/>
  <c r="V215" i="39"/>
  <c r="W215" i="39"/>
  <c r="X215" i="39"/>
  <c r="Y215" i="39"/>
  <c r="Z215" i="39"/>
  <c r="AA215" i="39"/>
  <c r="M216" i="39"/>
  <c r="N216" i="39" s="1"/>
  <c r="R216" i="39"/>
  <c r="S216" i="39"/>
  <c r="T216" i="39"/>
  <c r="U216" i="39"/>
  <c r="V216" i="39"/>
  <c r="W216" i="39"/>
  <c r="X216" i="39"/>
  <c r="Y216" i="39"/>
  <c r="Z216" i="39"/>
  <c r="AA216" i="39"/>
  <c r="M217" i="39"/>
  <c r="N217" i="39" s="1"/>
  <c r="R217" i="39"/>
  <c r="S217" i="39"/>
  <c r="T217" i="39"/>
  <c r="U217" i="39"/>
  <c r="V217" i="39"/>
  <c r="W217" i="39"/>
  <c r="X217" i="39"/>
  <c r="Y217" i="39"/>
  <c r="Z217" i="39"/>
  <c r="AA217" i="39"/>
  <c r="M218" i="39"/>
  <c r="N218" i="39" s="1"/>
  <c r="R218" i="39"/>
  <c r="S218" i="39"/>
  <c r="T218" i="39"/>
  <c r="U218" i="39"/>
  <c r="V218" i="39"/>
  <c r="W218" i="39"/>
  <c r="X218" i="39"/>
  <c r="Y218" i="39"/>
  <c r="Z218" i="39"/>
  <c r="AA218" i="39"/>
  <c r="M219" i="39"/>
  <c r="N219" i="39" s="1"/>
  <c r="R219" i="39"/>
  <c r="S219" i="39"/>
  <c r="T219" i="39"/>
  <c r="U219" i="39"/>
  <c r="V219" i="39"/>
  <c r="W219" i="39"/>
  <c r="X219" i="39"/>
  <c r="Y219" i="39"/>
  <c r="Z219" i="39"/>
  <c r="AA219" i="39"/>
  <c r="M220" i="39"/>
  <c r="N220" i="39" s="1"/>
  <c r="R220" i="39"/>
  <c r="S220" i="39"/>
  <c r="T220" i="39"/>
  <c r="U220" i="39"/>
  <c r="V220" i="39"/>
  <c r="W220" i="39"/>
  <c r="X220" i="39"/>
  <c r="Y220" i="39"/>
  <c r="Z220" i="39"/>
  <c r="AA220" i="39"/>
  <c r="M221" i="39"/>
  <c r="N221" i="39" s="1"/>
  <c r="R221" i="39"/>
  <c r="S221" i="39"/>
  <c r="T221" i="39"/>
  <c r="U221" i="39"/>
  <c r="V221" i="39"/>
  <c r="W221" i="39"/>
  <c r="X221" i="39"/>
  <c r="Y221" i="39"/>
  <c r="Z221" i="39"/>
  <c r="AA221" i="39"/>
  <c r="M222" i="39"/>
  <c r="N222" i="39" s="1"/>
  <c r="R222" i="39"/>
  <c r="S222" i="39"/>
  <c r="T222" i="39"/>
  <c r="U222" i="39"/>
  <c r="V222" i="39"/>
  <c r="W222" i="39"/>
  <c r="X222" i="39"/>
  <c r="Y222" i="39"/>
  <c r="Z222" i="39"/>
  <c r="AA222" i="39"/>
  <c r="M223" i="39"/>
  <c r="N223" i="39" s="1"/>
  <c r="R223" i="39"/>
  <c r="S223" i="39"/>
  <c r="T223" i="39"/>
  <c r="U223" i="39"/>
  <c r="V223" i="39"/>
  <c r="W223" i="39"/>
  <c r="X223" i="39"/>
  <c r="Y223" i="39"/>
  <c r="Z223" i="39"/>
  <c r="AA223" i="39"/>
  <c r="M224" i="39"/>
  <c r="N224" i="39" s="1"/>
  <c r="R224" i="39"/>
  <c r="S224" i="39"/>
  <c r="T224" i="39"/>
  <c r="U224" i="39"/>
  <c r="V224" i="39"/>
  <c r="W224" i="39"/>
  <c r="X224" i="39"/>
  <c r="Y224" i="39"/>
  <c r="Z224" i="39"/>
  <c r="AA224" i="39"/>
  <c r="M225" i="39"/>
  <c r="N225" i="39" s="1"/>
  <c r="R225" i="39"/>
  <c r="S225" i="39"/>
  <c r="T225" i="39"/>
  <c r="U225" i="39"/>
  <c r="V225" i="39"/>
  <c r="W225" i="39"/>
  <c r="X225" i="39"/>
  <c r="Y225" i="39"/>
  <c r="Z225" i="39"/>
  <c r="AA225" i="39"/>
  <c r="M226" i="39"/>
  <c r="N226" i="39" s="1"/>
  <c r="R226" i="39"/>
  <c r="S226" i="39"/>
  <c r="T226" i="39"/>
  <c r="U226" i="39"/>
  <c r="V226" i="39"/>
  <c r="W226" i="39"/>
  <c r="X226" i="39"/>
  <c r="Y226" i="39"/>
  <c r="Z226" i="39"/>
  <c r="AA226" i="39"/>
  <c r="M227" i="39"/>
  <c r="N227" i="39" s="1"/>
  <c r="R227" i="39"/>
  <c r="S227" i="39"/>
  <c r="T227" i="39"/>
  <c r="U227" i="39"/>
  <c r="V227" i="39"/>
  <c r="W227" i="39"/>
  <c r="X227" i="39"/>
  <c r="Y227" i="39"/>
  <c r="Z227" i="39"/>
  <c r="AA227" i="39"/>
  <c r="M228" i="39"/>
  <c r="N228" i="39" s="1"/>
  <c r="R228" i="39"/>
  <c r="S228" i="39"/>
  <c r="T228" i="39"/>
  <c r="U228" i="39"/>
  <c r="V228" i="39"/>
  <c r="W228" i="39"/>
  <c r="X228" i="39"/>
  <c r="Y228" i="39"/>
  <c r="Z228" i="39"/>
  <c r="AA228" i="39"/>
  <c r="M229" i="39"/>
  <c r="N229" i="39" s="1"/>
  <c r="R229" i="39"/>
  <c r="S229" i="39"/>
  <c r="T229" i="39"/>
  <c r="U229" i="39"/>
  <c r="V229" i="39"/>
  <c r="W229" i="39"/>
  <c r="X229" i="39"/>
  <c r="Y229" i="39"/>
  <c r="Z229" i="39"/>
  <c r="AA229" i="39"/>
  <c r="M230" i="39"/>
  <c r="N230" i="39" s="1"/>
  <c r="R230" i="39"/>
  <c r="S230" i="39"/>
  <c r="T230" i="39"/>
  <c r="U230" i="39"/>
  <c r="V230" i="39"/>
  <c r="W230" i="39"/>
  <c r="X230" i="39"/>
  <c r="Y230" i="39"/>
  <c r="Z230" i="39"/>
  <c r="AA230" i="39"/>
  <c r="M231" i="39"/>
  <c r="N231" i="39" s="1"/>
  <c r="R231" i="39"/>
  <c r="S231" i="39"/>
  <c r="T231" i="39"/>
  <c r="U231" i="39"/>
  <c r="V231" i="39"/>
  <c r="W231" i="39"/>
  <c r="X231" i="39"/>
  <c r="Y231" i="39"/>
  <c r="Z231" i="39"/>
  <c r="AA231" i="39"/>
  <c r="M232" i="39"/>
  <c r="N232" i="39" s="1"/>
  <c r="R232" i="39"/>
  <c r="S232" i="39"/>
  <c r="T232" i="39"/>
  <c r="U232" i="39"/>
  <c r="V232" i="39"/>
  <c r="W232" i="39"/>
  <c r="X232" i="39"/>
  <c r="Y232" i="39"/>
  <c r="Z232" i="39"/>
  <c r="AA232" i="39"/>
  <c r="M233" i="39"/>
  <c r="N233" i="39" s="1"/>
  <c r="R233" i="39"/>
  <c r="S233" i="39"/>
  <c r="T233" i="39"/>
  <c r="U233" i="39"/>
  <c r="V233" i="39"/>
  <c r="W233" i="39"/>
  <c r="X233" i="39"/>
  <c r="Y233" i="39"/>
  <c r="Z233" i="39"/>
  <c r="AA233" i="39"/>
  <c r="M234" i="39"/>
  <c r="N234" i="39" s="1"/>
  <c r="R234" i="39"/>
  <c r="S234" i="39"/>
  <c r="T234" i="39"/>
  <c r="U234" i="39"/>
  <c r="V234" i="39"/>
  <c r="W234" i="39"/>
  <c r="X234" i="39"/>
  <c r="Y234" i="39"/>
  <c r="Z234" i="39"/>
  <c r="AA234" i="39"/>
  <c r="M235" i="39"/>
  <c r="N235" i="39" s="1"/>
  <c r="R235" i="39"/>
  <c r="S235" i="39"/>
  <c r="T235" i="39"/>
  <c r="U235" i="39"/>
  <c r="V235" i="39"/>
  <c r="W235" i="39"/>
  <c r="X235" i="39"/>
  <c r="Y235" i="39"/>
  <c r="Z235" i="39"/>
  <c r="AA235" i="39"/>
  <c r="M236" i="39"/>
  <c r="N236" i="39" s="1"/>
  <c r="R236" i="39"/>
  <c r="S236" i="39"/>
  <c r="T236" i="39"/>
  <c r="U236" i="39"/>
  <c r="V236" i="39"/>
  <c r="W236" i="39"/>
  <c r="X236" i="39"/>
  <c r="Y236" i="39"/>
  <c r="Z236" i="39"/>
  <c r="AA236" i="39"/>
  <c r="M237" i="39"/>
  <c r="N237" i="39" s="1"/>
  <c r="R237" i="39"/>
  <c r="S237" i="39"/>
  <c r="T237" i="39"/>
  <c r="U237" i="39"/>
  <c r="V237" i="39"/>
  <c r="W237" i="39"/>
  <c r="X237" i="39"/>
  <c r="Y237" i="39"/>
  <c r="Z237" i="39"/>
  <c r="AA237" i="39"/>
  <c r="M238" i="39"/>
  <c r="N238" i="39" s="1"/>
  <c r="R238" i="39"/>
  <c r="S238" i="39"/>
  <c r="T238" i="39"/>
  <c r="U238" i="39"/>
  <c r="V238" i="39"/>
  <c r="W238" i="39"/>
  <c r="X238" i="39"/>
  <c r="Y238" i="39"/>
  <c r="Z238" i="39"/>
  <c r="AA238" i="39"/>
  <c r="M239" i="39"/>
  <c r="N239" i="39" s="1"/>
  <c r="R239" i="39"/>
  <c r="S239" i="39"/>
  <c r="T239" i="39"/>
  <c r="U239" i="39"/>
  <c r="V239" i="39"/>
  <c r="W239" i="39"/>
  <c r="X239" i="39"/>
  <c r="Y239" i="39"/>
  <c r="Z239" i="39"/>
  <c r="AA239" i="39"/>
  <c r="M240" i="39"/>
  <c r="N240" i="39" s="1"/>
  <c r="R240" i="39"/>
  <c r="S240" i="39"/>
  <c r="T240" i="39"/>
  <c r="U240" i="39"/>
  <c r="V240" i="39"/>
  <c r="W240" i="39"/>
  <c r="X240" i="39"/>
  <c r="Y240" i="39"/>
  <c r="Z240" i="39"/>
  <c r="AA240" i="39"/>
  <c r="M241" i="39"/>
  <c r="N241" i="39" s="1"/>
  <c r="R241" i="39"/>
  <c r="S241" i="39"/>
  <c r="T241" i="39"/>
  <c r="U241" i="39"/>
  <c r="V241" i="39"/>
  <c r="W241" i="39"/>
  <c r="X241" i="39"/>
  <c r="Y241" i="39"/>
  <c r="Z241" i="39"/>
  <c r="AA241" i="39"/>
  <c r="M242" i="39"/>
  <c r="N242" i="39" s="1"/>
  <c r="R242" i="39"/>
  <c r="S242" i="39"/>
  <c r="T242" i="39"/>
  <c r="U242" i="39"/>
  <c r="V242" i="39"/>
  <c r="W242" i="39"/>
  <c r="X242" i="39"/>
  <c r="Y242" i="39"/>
  <c r="Z242" i="39"/>
  <c r="AA242" i="39"/>
  <c r="M243" i="39"/>
  <c r="N243" i="39" s="1"/>
  <c r="R243" i="39"/>
  <c r="S243" i="39"/>
  <c r="T243" i="39"/>
  <c r="U243" i="39"/>
  <c r="V243" i="39"/>
  <c r="W243" i="39"/>
  <c r="X243" i="39"/>
  <c r="Y243" i="39"/>
  <c r="Z243" i="39"/>
  <c r="AA243" i="39"/>
  <c r="M244" i="39"/>
  <c r="N244" i="39" s="1"/>
  <c r="R244" i="39"/>
  <c r="S244" i="39"/>
  <c r="T244" i="39"/>
  <c r="U244" i="39"/>
  <c r="V244" i="39"/>
  <c r="W244" i="39"/>
  <c r="X244" i="39"/>
  <c r="Y244" i="39"/>
  <c r="Z244" i="39"/>
  <c r="AA244" i="39"/>
  <c r="M245" i="39"/>
  <c r="N245" i="39" s="1"/>
  <c r="R245" i="39"/>
  <c r="S245" i="39"/>
  <c r="T245" i="39"/>
  <c r="U245" i="39"/>
  <c r="V245" i="39"/>
  <c r="W245" i="39"/>
  <c r="X245" i="39"/>
  <c r="Y245" i="39"/>
  <c r="Z245" i="39"/>
  <c r="AA245" i="39"/>
  <c r="M246" i="39"/>
  <c r="N246" i="39" s="1"/>
  <c r="R246" i="39"/>
  <c r="S246" i="39"/>
  <c r="T246" i="39"/>
  <c r="U246" i="39"/>
  <c r="V246" i="39"/>
  <c r="W246" i="39"/>
  <c r="X246" i="39"/>
  <c r="Y246" i="39"/>
  <c r="Z246" i="39"/>
  <c r="AA246" i="39"/>
  <c r="M247" i="39"/>
  <c r="N247" i="39" s="1"/>
  <c r="R247" i="39"/>
  <c r="S247" i="39"/>
  <c r="T247" i="39"/>
  <c r="U247" i="39"/>
  <c r="V247" i="39"/>
  <c r="W247" i="39"/>
  <c r="X247" i="39"/>
  <c r="Y247" i="39"/>
  <c r="Z247" i="39"/>
  <c r="AA247" i="39"/>
  <c r="M248" i="39"/>
  <c r="N248" i="39" s="1"/>
  <c r="R248" i="39"/>
  <c r="S248" i="39"/>
  <c r="T248" i="39"/>
  <c r="U248" i="39"/>
  <c r="V248" i="39"/>
  <c r="W248" i="39"/>
  <c r="X248" i="39"/>
  <c r="Y248" i="39"/>
  <c r="Z248" i="39"/>
  <c r="AA248" i="39"/>
  <c r="M249" i="39"/>
  <c r="N249" i="39" s="1"/>
  <c r="R249" i="39"/>
  <c r="S249" i="39"/>
  <c r="T249" i="39"/>
  <c r="U249" i="39"/>
  <c r="V249" i="39"/>
  <c r="W249" i="39"/>
  <c r="X249" i="39"/>
  <c r="Y249" i="39"/>
  <c r="Z249" i="39"/>
  <c r="AA249" i="39"/>
  <c r="M250" i="39"/>
  <c r="N250" i="39" s="1"/>
  <c r="R250" i="39"/>
  <c r="S250" i="39"/>
  <c r="T250" i="39"/>
  <c r="U250" i="39"/>
  <c r="V250" i="39"/>
  <c r="W250" i="39"/>
  <c r="X250" i="39"/>
  <c r="Y250" i="39"/>
  <c r="Z250" i="39"/>
  <c r="AA250" i="39"/>
  <c r="M251" i="39"/>
  <c r="N251" i="39" s="1"/>
  <c r="R251" i="39"/>
  <c r="S251" i="39"/>
  <c r="T251" i="39"/>
  <c r="U251" i="39"/>
  <c r="V251" i="39"/>
  <c r="W251" i="39"/>
  <c r="X251" i="39"/>
  <c r="Y251" i="39"/>
  <c r="Z251" i="39"/>
  <c r="AA251" i="39"/>
  <c r="M252" i="39"/>
  <c r="N252" i="39" s="1"/>
  <c r="R252" i="39"/>
  <c r="S252" i="39"/>
  <c r="T252" i="39"/>
  <c r="U252" i="39"/>
  <c r="V252" i="39"/>
  <c r="W252" i="39"/>
  <c r="X252" i="39"/>
  <c r="Y252" i="39"/>
  <c r="Z252" i="39"/>
  <c r="AA252" i="39"/>
  <c r="M253" i="39"/>
  <c r="N253" i="39" s="1"/>
  <c r="R253" i="39"/>
  <c r="S253" i="39"/>
  <c r="T253" i="39"/>
  <c r="U253" i="39"/>
  <c r="V253" i="39"/>
  <c r="W253" i="39"/>
  <c r="X253" i="39"/>
  <c r="Y253" i="39"/>
  <c r="Z253" i="39"/>
  <c r="AA253" i="39"/>
  <c r="M254" i="39"/>
  <c r="N254" i="39" s="1"/>
  <c r="R254" i="39"/>
  <c r="S254" i="39"/>
  <c r="T254" i="39"/>
  <c r="U254" i="39"/>
  <c r="V254" i="39"/>
  <c r="W254" i="39"/>
  <c r="X254" i="39"/>
  <c r="Y254" i="39"/>
  <c r="Z254" i="39"/>
  <c r="AA254" i="39"/>
  <c r="M255" i="39"/>
  <c r="N255" i="39" s="1"/>
  <c r="R255" i="39"/>
  <c r="S255" i="39"/>
  <c r="T255" i="39"/>
  <c r="U255" i="39"/>
  <c r="V255" i="39"/>
  <c r="W255" i="39"/>
  <c r="X255" i="39"/>
  <c r="Y255" i="39"/>
  <c r="Z255" i="39"/>
  <c r="AA255" i="39"/>
  <c r="M256" i="39"/>
  <c r="N256" i="39" s="1"/>
  <c r="R256" i="39"/>
  <c r="S256" i="39"/>
  <c r="T256" i="39"/>
  <c r="U256" i="39"/>
  <c r="V256" i="39"/>
  <c r="W256" i="39"/>
  <c r="X256" i="39"/>
  <c r="Y256" i="39"/>
  <c r="Z256" i="39"/>
  <c r="AA256" i="39"/>
  <c r="M257" i="39"/>
  <c r="N257" i="39" s="1"/>
  <c r="R257" i="39"/>
  <c r="S257" i="39"/>
  <c r="T257" i="39"/>
  <c r="U257" i="39"/>
  <c r="V257" i="39"/>
  <c r="W257" i="39"/>
  <c r="X257" i="39"/>
  <c r="Y257" i="39"/>
  <c r="Z257" i="39"/>
  <c r="AA257" i="39"/>
  <c r="M258" i="39"/>
  <c r="N258" i="39" s="1"/>
  <c r="R258" i="39"/>
  <c r="S258" i="39"/>
  <c r="T258" i="39"/>
  <c r="U258" i="39"/>
  <c r="V258" i="39"/>
  <c r="W258" i="39"/>
  <c r="X258" i="39"/>
  <c r="Y258" i="39"/>
  <c r="Z258" i="39"/>
  <c r="AA258" i="39"/>
  <c r="M259" i="39"/>
  <c r="N259" i="39" s="1"/>
  <c r="R259" i="39"/>
  <c r="S259" i="39"/>
  <c r="T259" i="39"/>
  <c r="U259" i="39"/>
  <c r="V259" i="39"/>
  <c r="W259" i="39"/>
  <c r="X259" i="39"/>
  <c r="Y259" i="39"/>
  <c r="Z259" i="39"/>
  <c r="AA259" i="39"/>
  <c r="M260" i="39"/>
  <c r="N260" i="39" s="1"/>
  <c r="R260" i="39"/>
  <c r="S260" i="39"/>
  <c r="T260" i="39"/>
  <c r="U260" i="39"/>
  <c r="V260" i="39"/>
  <c r="W260" i="39"/>
  <c r="X260" i="39"/>
  <c r="Y260" i="39"/>
  <c r="Z260" i="39"/>
  <c r="AA260" i="39"/>
  <c r="M261" i="39"/>
  <c r="N261" i="39" s="1"/>
  <c r="R261" i="39"/>
  <c r="S261" i="39"/>
  <c r="T261" i="39"/>
  <c r="U261" i="39"/>
  <c r="V261" i="39"/>
  <c r="W261" i="39"/>
  <c r="X261" i="39"/>
  <c r="Y261" i="39"/>
  <c r="Z261" i="39"/>
  <c r="AA261" i="39"/>
  <c r="M262" i="39"/>
  <c r="N262" i="39" s="1"/>
  <c r="R262" i="39"/>
  <c r="S262" i="39"/>
  <c r="T262" i="39"/>
  <c r="U262" i="39"/>
  <c r="V262" i="39"/>
  <c r="W262" i="39"/>
  <c r="X262" i="39"/>
  <c r="Y262" i="39"/>
  <c r="Z262" i="39"/>
  <c r="AA262" i="39"/>
  <c r="M263" i="39"/>
  <c r="N263" i="39" s="1"/>
  <c r="R263" i="39"/>
  <c r="S263" i="39"/>
  <c r="T263" i="39"/>
  <c r="U263" i="39"/>
  <c r="V263" i="39"/>
  <c r="W263" i="39"/>
  <c r="X263" i="39"/>
  <c r="Y263" i="39"/>
  <c r="Z263" i="39"/>
  <c r="AA263" i="39"/>
  <c r="M264" i="39"/>
  <c r="N264" i="39" s="1"/>
  <c r="R264" i="39"/>
  <c r="S264" i="39"/>
  <c r="T264" i="39"/>
  <c r="U264" i="39"/>
  <c r="V264" i="39"/>
  <c r="W264" i="39"/>
  <c r="X264" i="39"/>
  <c r="Y264" i="39"/>
  <c r="Z264" i="39"/>
  <c r="AA264" i="39"/>
  <c r="M265" i="39"/>
  <c r="N265" i="39" s="1"/>
  <c r="R265" i="39"/>
  <c r="S265" i="39"/>
  <c r="T265" i="39"/>
  <c r="U265" i="39"/>
  <c r="V265" i="39"/>
  <c r="W265" i="39"/>
  <c r="X265" i="39"/>
  <c r="Y265" i="39"/>
  <c r="Z265" i="39"/>
  <c r="AA265" i="39"/>
  <c r="M266" i="39"/>
  <c r="N266" i="39" s="1"/>
  <c r="R266" i="39"/>
  <c r="S266" i="39"/>
  <c r="T266" i="39"/>
  <c r="U266" i="39"/>
  <c r="V266" i="39"/>
  <c r="W266" i="39"/>
  <c r="X266" i="39"/>
  <c r="Y266" i="39"/>
  <c r="Z266" i="39"/>
  <c r="AA266" i="39"/>
  <c r="M267" i="39"/>
  <c r="N267" i="39" s="1"/>
  <c r="R267" i="39"/>
  <c r="S267" i="39"/>
  <c r="T267" i="39"/>
  <c r="U267" i="39"/>
  <c r="V267" i="39"/>
  <c r="W267" i="39"/>
  <c r="X267" i="39"/>
  <c r="Y267" i="39"/>
  <c r="Z267" i="39"/>
  <c r="AA267" i="39"/>
  <c r="M268" i="39"/>
  <c r="N268" i="39" s="1"/>
  <c r="R268" i="39"/>
  <c r="S268" i="39"/>
  <c r="T268" i="39"/>
  <c r="U268" i="39"/>
  <c r="V268" i="39"/>
  <c r="W268" i="39"/>
  <c r="X268" i="39"/>
  <c r="Y268" i="39"/>
  <c r="Z268" i="39"/>
  <c r="AA268" i="39"/>
  <c r="M269" i="39"/>
  <c r="N269" i="39" s="1"/>
  <c r="R269" i="39"/>
  <c r="S269" i="39"/>
  <c r="T269" i="39"/>
  <c r="U269" i="39"/>
  <c r="V269" i="39"/>
  <c r="W269" i="39"/>
  <c r="X269" i="39"/>
  <c r="Y269" i="39"/>
  <c r="Z269" i="39"/>
  <c r="AA269" i="39"/>
  <c r="M270" i="39"/>
  <c r="N270" i="39" s="1"/>
  <c r="R270" i="39"/>
  <c r="S270" i="39"/>
  <c r="T270" i="39"/>
  <c r="U270" i="39"/>
  <c r="V270" i="39"/>
  <c r="W270" i="39"/>
  <c r="X270" i="39"/>
  <c r="Y270" i="39"/>
  <c r="Z270" i="39"/>
  <c r="AA270" i="39"/>
  <c r="M271" i="39"/>
  <c r="N271" i="39" s="1"/>
  <c r="R271" i="39"/>
  <c r="S271" i="39"/>
  <c r="T271" i="39"/>
  <c r="U271" i="39"/>
  <c r="V271" i="39"/>
  <c r="W271" i="39"/>
  <c r="X271" i="39"/>
  <c r="Y271" i="39"/>
  <c r="Z271" i="39"/>
  <c r="AA271" i="39"/>
  <c r="M272" i="39"/>
  <c r="N272" i="39" s="1"/>
  <c r="R272" i="39"/>
  <c r="S272" i="39"/>
  <c r="T272" i="39"/>
  <c r="U272" i="39"/>
  <c r="V272" i="39"/>
  <c r="W272" i="39"/>
  <c r="X272" i="39"/>
  <c r="Y272" i="39"/>
  <c r="Z272" i="39"/>
  <c r="AA272" i="39"/>
  <c r="M273" i="39"/>
  <c r="N273" i="39" s="1"/>
  <c r="R273" i="39"/>
  <c r="S273" i="39"/>
  <c r="T273" i="39"/>
  <c r="U273" i="39"/>
  <c r="V273" i="39"/>
  <c r="W273" i="39"/>
  <c r="X273" i="39"/>
  <c r="Y273" i="39"/>
  <c r="Z273" i="39"/>
  <c r="AA273" i="39"/>
  <c r="M274" i="39"/>
  <c r="N274" i="39" s="1"/>
  <c r="R274" i="39"/>
  <c r="S274" i="39"/>
  <c r="T274" i="39"/>
  <c r="U274" i="39"/>
  <c r="V274" i="39"/>
  <c r="W274" i="39"/>
  <c r="X274" i="39"/>
  <c r="Y274" i="39"/>
  <c r="Z274" i="39"/>
  <c r="AA274" i="39"/>
  <c r="M275" i="39"/>
  <c r="N275" i="39" s="1"/>
  <c r="R275" i="39"/>
  <c r="S275" i="39"/>
  <c r="T275" i="39"/>
  <c r="U275" i="39"/>
  <c r="V275" i="39"/>
  <c r="W275" i="39"/>
  <c r="X275" i="39"/>
  <c r="Y275" i="39"/>
  <c r="Z275" i="39"/>
  <c r="AA275" i="39"/>
  <c r="M276" i="39"/>
  <c r="N276" i="39" s="1"/>
  <c r="R276" i="39"/>
  <c r="S276" i="39"/>
  <c r="T276" i="39"/>
  <c r="U276" i="39"/>
  <c r="V276" i="39"/>
  <c r="W276" i="39"/>
  <c r="X276" i="39"/>
  <c r="Y276" i="39"/>
  <c r="Z276" i="39"/>
  <c r="AA276" i="39"/>
  <c r="M277" i="39"/>
  <c r="N277" i="39" s="1"/>
  <c r="R277" i="39"/>
  <c r="S277" i="39"/>
  <c r="T277" i="39"/>
  <c r="U277" i="39"/>
  <c r="V277" i="39"/>
  <c r="W277" i="39"/>
  <c r="X277" i="39"/>
  <c r="Y277" i="39"/>
  <c r="Z277" i="39"/>
  <c r="AA277" i="39"/>
  <c r="M278" i="39"/>
  <c r="N278" i="39" s="1"/>
  <c r="R278" i="39"/>
  <c r="S278" i="39"/>
  <c r="T278" i="39"/>
  <c r="U278" i="39"/>
  <c r="V278" i="39"/>
  <c r="W278" i="39"/>
  <c r="X278" i="39"/>
  <c r="Y278" i="39"/>
  <c r="Z278" i="39"/>
  <c r="AA278" i="39"/>
  <c r="M279" i="39"/>
  <c r="N279" i="39" s="1"/>
  <c r="R279" i="39"/>
  <c r="S279" i="39"/>
  <c r="T279" i="39"/>
  <c r="U279" i="39"/>
  <c r="V279" i="39"/>
  <c r="W279" i="39"/>
  <c r="X279" i="39"/>
  <c r="Y279" i="39"/>
  <c r="Z279" i="39"/>
  <c r="AA279" i="39"/>
  <c r="M280" i="39"/>
  <c r="N280" i="39" s="1"/>
  <c r="R280" i="39"/>
  <c r="S280" i="39"/>
  <c r="T280" i="39"/>
  <c r="U280" i="39"/>
  <c r="V280" i="39"/>
  <c r="W280" i="39"/>
  <c r="X280" i="39"/>
  <c r="Y280" i="39"/>
  <c r="Z280" i="39"/>
  <c r="AA280" i="39"/>
  <c r="M281" i="39"/>
  <c r="N281" i="39" s="1"/>
  <c r="R281" i="39"/>
  <c r="S281" i="39"/>
  <c r="T281" i="39"/>
  <c r="U281" i="39"/>
  <c r="V281" i="39"/>
  <c r="W281" i="39"/>
  <c r="X281" i="39"/>
  <c r="Y281" i="39"/>
  <c r="Z281" i="39"/>
  <c r="AA281" i="39"/>
  <c r="M282" i="39"/>
  <c r="N282" i="39" s="1"/>
  <c r="R282" i="39"/>
  <c r="S282" i="39"/>
  <c r="T282" i="39"/>
  <c r="U282" i="39"/>
  <c r="V282" i="39"/>
  <c r="W282" i="39"/>
  <c r="X282" i="39"/>
  <c r="Y282" i="39"/>
  <c r="Z282" i="39"/>
  <c r="AA282" i="39"/>
  <c r="M283" i="39"/>
  <c r="N283" i="39" s="1"/>
  <c r="R283" i="39"/>
  <c r="S283" i="39"/>
  <c r="T283" i="39"/>
  <c r="U283" i="39"/>
  <c r="V283" i="39"/>
  <c r="W283" i="39"/>
  <c r="X283" i="39"/>
  <c r="Y283" i="39"/>
  <c r="Z283" i="39"/>
  <c r="AA283" i="39"/>
  <c r="M284" i="39"/>
  <c r="N284" i="39" s="1"/>
  <c r="R284" i="39"/>
  <c r="S284" i="39"/>
  <c r="T284" i="39"/>
  <c r="U284" i="39"/>
  <c r="V284" i="39"/>
  <c r="W284" i="39"/>
  <c r="X284" i="39"/>
  <c r="Y284" i="39"/>
  <c r="Z284" i="39"/>
  <c r="AA284" i="39"/>
  <c r="M285" i="39"/>
  <c r="N285" i="39" s="1"/>
  <c r="R285" i="39"/>
  <c r="S285" i="39"/>
  <c r="T285" i="39"/>
  <c r="U285" i="39"/>
  <c r="V285" i="39"/>
  <c r="W285" i="39"/>
  <c r="X285" i="39"/>
  <c r="Y285" i="39"/>
  <c r="Z285" i="39"/>
  <c r="AA285" i="39"/>
  <c r="M286" i="39"/>
  <c r="N286" i="39" s="1"/>
  <c r="R286" i="39"/>
  <c r="S286" i="39"/>
  <c r="T286" i="39"/>
  <c r="U286" i="39"/>
  <c r="V286" i="39"/>
  <c r="W286" i="39"/>
  <c r="X286" i="39"/>
  <c r="Y286" i="39"/>
  <c r="Z286" i="39"/>
  <c r="AA286" i="39"/>
  <c r="M287" i="39"/>
  <c r="N287" i="39" s="1"/>
  <c r="R287" i="39"/>
  <c r="S287" i="39"/>
  <c r="T287" i="39"/>
  <c r="U287" i="39"/>
  <c r="V287" i="39"/>
  <c r="W287" i="39"/>
  <c r="X287" i="39"/>
  <c r="Y287" i="39"/>
  <c r="Z287" i="39"/>
  <c r="AA287" i="39"/>
  <c r="M288" i="39"/>
  <c r="N288" i="39" s="1"/>
  <c r="R288" i="39"/>
  <c r="S288" i="39"/>
  <c r="T288" i="39"/>
  <c r="U288" i="39"/>
  <c r="V288" i="39"/>
  <c r="W288" i="39"/>
  <c r="X288" i="39"/>
  <c r="Y288" i="39"/>
  <c r="Z288" i="39"/>
  <c r="AA288" i="39"/>
  <c r="M289" i="39"/>
  <c r="N289" i="39" s="1"/>
  <c r="R289" i="39"/>
  <c r="S289" i="39"/>
  <c r="T289" i="39"/>
  <c r="U289" i="39"/>
  <c r="V289" i="39"/>
  <c r="W289" i="39"/>
  <c r="X289" i="39"/>
  <c r="Y289" i="39"/>
  <c r="Z289" i="39"/>
  <c r="AA289" i="39"/>
  <c r="M290" i="39"/>
  <c r="N290" i="39" s="1"/>
  <c r="R290" i="39"/>
  <c r="S290" i="39"/>
  <c r="T290" i="39"/>
  <c r="U290" i="39"/>
  <c r="V290" i="39"/>
  <c r="W290" i="39"/>
  <c r="X290" i="39"/>
  <c r="Y290" i="39"/>
  <c r="Z290" i="39"/>
  <c r="AA290" i="39"/>
  <c r="M291" i="39"/>
  <c r="N291" i="39" s="1"/>
  <c r="R291" i="39"/>
  <c r="S291" i="39"/>
  <c r="T291" i="39"/>
  <c r="U291" i="39"/>
  <c r="V291" i="39"/>
  <c r="W291" i="39"/>
  <c r="X291" i="39"/>
  <c r="Y291" i="39"/>
  <c r="Z291" i="39"/>
  <c r="AA291" i="39"/>
  <c r="M292" i="39"/>
  <c r="N292" i="39" s="1"/>
  <c r="R292" i="39"/>
  <c r="S292" i="39"/>
  <c r="T292" i="39"/>
  <c r="U292" i="39"/>
  <c r="V292" i="39"/>
  <c r="W292" i="39"/>
  <c r="X292" i="39"/>
  <c r="Y292" i="39"/>
  <c r="Z292" i="39"/>
  <c r="AA292" i="39"/>
  <c r="M293" i="39"/>
  <c r="N293" i="39" s="1"/>
  <c r="R293" i="39"/>
  <c r="S293" i="39"/>
  <c r="T293" i="39"/>
  <c r="U293" i="39"/>
  <c r="V293" i="39"/>
  <c r="W293" i="39"/>
  <c r="X293" i="39"/>
  <c r="Y293" i="39"/>
  <c r="Z293" i="39"/>
  <c r="AA293" i="39"/>
  <c r="M294" i="39"/>
  <c r="N294" i="39" s="1"/>
  <c r="R294" i="39"/>
  <c r="S294" i="39"/>
  <c r="T294" i="39"/>
  <c r="U294" i="39"/>
  <c r="V294" i="39"/>
  <c r="W294" i="39"/>
  <c r="X294" i="39"/>
  <c r="Y294" i="39"/>
  <c r="Z294" i="39"/>
  <c r="AA294" i="39"/>
  <c r="M295" i="39"/>
  <c r="N295" i="39" s="1"/>
  <c r="R295" i="39"/>
  <c r="S295" i="39"/>
  <c r="T295" i="39"/>
  <c r="U295" i="39"/>
  <c r="V295" i="39"/>
  <c r="W295" i="39"/>
  <c r="X295" i="39"/>
  <c r="Y295" i="39"/>
  <c r="Z295" i="39"/>
  <c r="AA295" i="39"/>
  <c r="M296" i="39"/>
  <c r="N296" i="39" s="1"/>
  <c r="R296" i="39"/>
  <c r="S296" i="39"/>
  <c r="T296" i="39"/>
  <c r="U296" i="39"/>
  <c r="V296" i="39"/>
  <c r="W296" i="39"/>
  <c r="X296" i="39"/>
  <c r="Y296" i="39"/>
  <c r="Z296" i="39"/>
  <c r="AA296" i="39"/>
  <c r="M297" i="39"/>
  <c r="N297" i="39" s="1"/>
  <c r="R297" i="39"/>
  <c r="S297" i="39"/>
  <c r="T297" i="39"/>
  <c r="U297" i="39"/>
  <c r="V297" i="39"/>
  <c r="W297" i="39"/>
  <c r="X297" i="39"/>
  <c r="Y297" i="39"/>
  <c r="Z297" i="39"/>
  <c r="AA297" i="39"/>
  <c r="M298" i="39"/>
  <c r="N298" i="39" s="1"/>
  <c r="R298" i="39"/>
  <c r="S298" i="39"/>
  <c r="T298" i="39"/>
  <c r="U298" i="39"/>
  <c r="V298" i="39"/>
  <c r="W298" i="39"/>
  <c r="X298" i="39"/>
  <c r="Y298" i="39"/>
  <c r="Z298" i="39"/>
  <c r="AA298" i="39"/>
  <c r="M299" i="39"/>
  <c r="N299" i="39" s="1"/>
  <c r="R299" i="39"/>
  <c r="S299" i="39"/>
  <c r="T299" i="39"/>
  <c r="U299" i="39"/>
  <c r="V299" i="39"/>
  <c r="W299" i="39"/>
  <c r="X299" i="39"/>
  <c r="Y299" i="39"/>
  <c r="Z299" i="39"/>
  <c r="AA299" i="39"/>
  <c r="M300" i="39"/>
  <c r="N300" i="39" s="1"/>
  <c r="R300" i="39"/>
  <c r="S300" i="39"/>
  <c r="T300" i="39"/>
  <c r="U300" i="39"/>
  <c r="V300" i="39"/>
  <c r="W300" i="39"/>
  <c r="X300" i="39"/>
  <c r="Y300" i="39"/>
  <c r="Z300" i="39"/>
  <c r="AA300" i="39"/>
  <c r="M301" i="39"/>
  <c r="N301" i="39" s="1"/>
  <c r="R301" i="39"/>
  <c r="S301" i="39"/>
  <c r="T301" i="39"/>
  <c r="U301" i="39"/>
  <c r="V301" i="39"/>
  <c r="W301" i="39"/>
  <c r="X301" i="39"/>
  <c r="Y301" i="39"/>
  <c r="Z301" i="39"/>
  <c r="AA301" i="39"/>
  <c r="M302" i="39"/>
  <c r="N302" i="39" s="1"/>
  <c r="R302" i="39"/>
  <c r="S302" i="39"/>
  <c r="T302" i="39"/>
  <c r="U302" i="39"/>
  <c r="V302" i="39"/>
  <c r="W302" i="39"/>
  <c r="X302" i="39"/>
  <c r="Y302" i="39"/>
  <c r="Z302" i="39"/>
  <c r="AA302" i="39"/>
  <c r="M303" i="39"/>
  <c r="N303" i="39" s="1"/>
  <c r="R303" i="39"/>
  <c r="S303" i="39"/>
  <c r="T303" i="39"/>
  <c r="U303" i="39"/>
  <c r="V303" i="39"/>
  <c r="W303" i="39"/>
  <c r="X303" i="39"/>
  <c r="Y303" i="39"/>
  <c r="Z303" i="39"/>
  <c r="AA303" i="39"/>
  <c r="M304" i="39"/>
  <c r="N304" i="39" s="1"/>
  <c r="R304" i="39"/>
  <c r="S304" i="39"/>
  <c r="T304" i="39"/>
  <c r="U304" i="39"/>
  <c r="V304" i="39"/>
  <c r="W304" i="39"/>
  <c r="X304" i="39"/>
  <c r="Y304" i="39"/>
  <c r="Z304" i="39"/>
  <c r="AA304" i="39"/>
  <c r="M305" i="39"/>
  <c r="N305" i="39" s="1"/>
  <c r="R305" i="39"/>
  <c r="S305" i="39"/>
  <c r="T305" i="39"/>
  <c r="U305" i="39"/>
  <c r="V305" i="39"/>
  <c r="W305" i="39"/>
  <c r="X305" i="39"/>
  <c r="Y305" i="39"/>
  <c r="Z305" i="39"/>
  <c r="AA305" i="39"/>
  <c r="M306" i="39"/>
  <c r="N306" i="39" s="1"/>
  <c r="R306" i="39"/>
  <c r="S306" i="39"/>
  <c r="T306" i="39"/>
  <c r="U306" i="39"/>
  <c r="V306" i="39"/>
  <c r="W306" i="39"/>
  <c r="X306" i="39"/>
  <c r="Y306" i="39"/>
  <c r="Z306" i="39"/>
  <c r="AA306" i="39"/>
  <c r="M307" i="39"/>
  <c r="N307" i="39" s="1"/>
  <c r="R307" i="39"/>
  <c r="S307" i="39"/>
  <c r="T307" i="39"/>
  <c r="U307" i="39"/>
  <c r="V307" i="39"/>
  <c r="W307" i="39"/>
  <c r="X307" i="39"/>
  <c r="Y307" i="39"/>
  <c r="Z307" i="39"/>
  <c r="AA307" i="39"/>
  <c r="M308" i="39"/>
  <c r="N308" i="39" s="1"/>
  <c r="R308" i="39"/>
  <c r="S308" i="39"/>
  <c r="T308" i="39"/>
  <c r="U308" i="39"/>
  <c r="V308" i="39"/>
  <c r="W308" i="39"/>
  <c r="X308" i="39"/>
  <c r="Y308" i="39"/>
  <c r="Z308" i="39"/>
  <c r="AA308" i="39"/>
  <c r="M309" i="39"/>
  <c r="N309" i="39" s="1"/>
  <c r="R309" i="39"/>
  <c r="S309" i="39"/>
  <c r="T309" i="39"/>
  <c r="U309" i="39"/>
  <c r="V309" i="39"/>
  <c r="W309" i="39"/>
  <c r="X309" i="39"/>
  <c r="Y309" i="39"/>
  <c r="Z309" i="39"/>
  <c r="AA309" i="39"/>
  <c r="M310" i="39"/>
  <c r="N310" i="39" s="1"/>
  <c r="R310" i="39"/>
  <c r="S310" i="39"/>
  <c r="T310" i="39"/>
  <c r="U310" i="39"/>
  <c r="V310" i="39"/>
  <c r="W310" i="39"/>
  <c r="X310" i="39"/>
  <c r="Y310" i="39"/>
  <c r="Z310" i="39"/>
  <c r="AA310" i="39"/>
  <c r="M311" i="39"/>
  <c r="N311" i="39" s="1"/>
  <c r="R311" i="39"/>
  <c r="S311" i="39"/>
  <c r="T311" i="39"/>
  <c r="U311" i="39"/>
  <c r="V311" i="39"/>
  <c r="W311" i="39"/>
  <c r="X311" i="39"/>
  <c r="Y311" i="39"/>
  <c r="Z311" i="39"/>
  <c r="AA311" i="39"/>
  <c r="M312" i="39"/>
  <c r="N312" i="39" s="1"/>
  <c r="R312" i="39"/>
  <c r="S312" i="39"/>
  <c r="T312" i="39"/>
  <c r="U312" i="39"/>
  <c r="V312" i="39"/>
  <c r="W312" i="39"/>
  <c r="X312" i="39"/>
  <c r="Y312" i="39"/>
  <c r="Z312" i="39"/>
  <c r="AA312" i="39"/>
  <c r="M313" i="39"/>
  <c r="N313" i="39" s="1"/>
  <c r="R313" i="39"/>
  <c r="S313" i="39"/>
  <c r="T313" i="39"/>
  <c r="U313" i="39"/>
  <c r="V313" i="39"/>
  <c r="W313" i="39"/>
  <c r="X313" i="39"/>
  <c r="Y313" i="39"/>
  <c r="Z313" i="39"/>
  <c r="AA313" i="39"/>
  <c r="M314" i="39"/>
  <c r="N314" i="39" s="1"/>
  <c r="R314" i="39"/>
  <c r="S314" i="39"/>
  <c r="T314" i="39"/>
  <c r="U314" i="39"/>
  <c r="V314" i="39"/>
  <c r="W314" i="39"/>
  <c r="X314" i="39"/>
  <c r="Y314" i="39"/>
  <c r="Z314" i="39"/>
  <c r="AA314" i="39"/>
  <c r="M315" i="39"/>
  <c r="N315" i="39" s="1"/>
  <c r="R315" i="39"/>
  <c r="S315" i="39"/>
  <c r="T315" i="39"/>
  <c r="U315" i="39"/>
  <c r="V315" i="39"/>
  <c r="W315" i="39"/>
  <c r="X315" i="39"/>
  <c r="Y315" i="39"/>
  <c r="Z315" i="39"/>
  <c r="AA315" i="39"/>
  <c r="M316" i="39"/>
  <c r="N316" i="39" s="1"/>
  <c r="R316" i="39"/>
  <c r="S316" i="39"/>
  <c r="T316" i="39"/>
  <c r="U316" i="39"/>
  <c r="V316" i="39"/>
  <c r="W316" i="39"/>
  <c r="X316" i="39"/>
  <c r="Y316" i="39"/>
  <c r="Z316" i="39"/>
  <c r="AA316" i="39"/>
  <c r="M317" i="39"/>
  <c r="N317" i="39" s="1"/>
  <c r="R317" i="39"/>
  <c r="S317" i="39"/>
  <c r="T317" i="39"/>
  <c r="U317" i="39"/>
  <c r="V317" i="39"/>
  <c r="W317" i="39"/>
  <c r="X317" i="39"/>
  <c r="Y317" i="39"/>
  <c r="Z317" i="39"/>
  <c r="AA317" i="39"/>
  <c r="M318" i="39"/>
  <c r="N318" i="39" s="1"/>
  <c r="R318" i="39"/>
  <c r="S318" i="39"/>
  <c r="T318" i="39"/>
  <c r="U318" i="39"/>
  <c r="V318" i="39"/>
  <c r="W318" i="39"/>
  <c r="X318" i="39"/>
  <c r="Y318" i="39"/>
  <c r="Z318" i="39"/>
  <c r="AA318" i="39"/>
  <c r="M319" i="39"/>
  <c r="N319" i="39" s="1"/>
  <c r="R319" i="39"/>
  <c r="S319" i="39"/>
  <c r="T319" i="39"/>
  <c r="U319" i="39"/>
  <c r="V319" i="39"/>
  <c r="W319" i="39"/>
  <c r="X319" i="39"/>
  <c r="Y319" i="39"/>
  <c r="Z319" i="39"/>
  <c r="AA319" i="39"/>
  <c r="M320" i="39"/>
  <c r="N320" i="39" s="1"/>
  <c r="R320" i="39"/>
  <c r="S320" i="39"/>
  <c r="T320" i="39"/>
  <c r="U320" i="39"/>
  <c r="V320" i="39"/>
  <c r="W320" i="39"/>
  <c r="X320" i="39"/>
  <c r="Y320" i="39"/>
  <c r="Z320" i="39"/>
  <c r="AA320" i="39"/>
  <c r="M321" i="39"/>
  <c r="N321" i="39" s="1"/>
  <c r="R321" i="39"/>
  <c r="S321" i="39"/>
  <c r="T321" i="39"/>
  <c r="U321" i="39"/>
  <c r="V321" i="39"/>
  <c r="W321" i="39"/>
  <c r="X321" i="39"/>
  <c r="Y321" i="39"/>
  <c r="Z321" i="39"/>
  <c r="AA321" i="39"/>
  <c r="M322" i="39"/>
  <c r="N322" i="39" s="1"/>
  <c r="R322" i="39"/>
  <c r="S322" i="39"/>
  <c r="T322" i="39"/>
  <c r="U322" i="39"/>
  <c r="V322" i="39"/>
  <c r="W322" i="39"/>
  <c r="X322" i="39"/>
  <c r="Y322" i="39"/>
  <c r="Z322" i="39"/>
  <c r="AA322" i="39"/>
  <c r="M323" i="39"/>
  <c r="N323" i="39" s="1"/>
  <c r="R323" i="39"/>
  <c r="S323" i="39"/>
  <c r="T323" i="39"/>
  <c r="U323" i="39"/>
  <c r="V323" i="39"/>
  <c r="W323" i="39"/>
  <c r="X323" i="39"/>
  <c r="Y323" i="39"/>
  <c r="Z323" i="39"/>
  <c r="AA323" i="39"/>
  <c r="M324" i="39"/>
  <c r="N324" i="39" s="1"/>
  <c r="R324" i="39"/>
  <c r="S324" i="39"/>
  <c r="T324" i="39"/>
  <c r="U324" i="39"/>
  <c r="V324" i="39"/>
  <c r="W324" i="39"/>
  <c r="X324" i="39"/>
  <c r="Y324" i="39"/>
  <c r="Z324" i="39"/>
  <c r="AA324" i="39"/>
  <c r="M325" i="39"/>
  <c r="N325" i="39" s="1"/>
  <c r="R325" i="39"/>
  <c r="S325" i="39"/>
  <c r="T325" i="39"/>
  <c r="U325" i="39"/>
  <c r="V325" i="39"/>
  <c r="W325" i="39"/>
  <c r="X325" i="39"/>
  <c r="Y325" i="39"/>
  <c r="Z325" i="39"/>
  <c r="AA325" i="39"/>
  <c r="M326" i="39"/>
  <c r="N326" i="39" s="1"/>
  <c r="R326" i="39"/>
  <c r="S326" i="39"/>
  <c r="T326" i="39"/>
  <c r="U326" i="39"/>
  <c r="V326" i="39"/>
  <c r="W326" i="39"/>
  <c r="X326" i="39"/>
  <c r="Y326" i="39"/>
  <c r="Z326" i="39"/>
  <c r="AA326" i="39"/>
  <c r="M327" i="39"/>
  <c r="N327" i="39" s="1"/>
  <c r="R327" i="39"/>
  <c r="S327" i="39"/>
  <c r="T327" i="39"/>
  <c r="U327" i="39"/>
  <c r="V327" i="39"/>
  <c r="W327" i="39"/>
  <c r="X327" i="39"/>
  <c r="Y327" i="39"/>
  <c r="Z327" i="39"/>
  <c r="AA327" i="39"/>
  <c r="M328" i="39"/>
  <c r="N328" i="39" s="1"/>
  <c r="R328" i="39"/>
  <c r="S328" i="39"/>
  <c r="T328" i="39"/>
  <c r="U328" i="39"/>
  <c r="V328" i="39"/>
  <c r="W328" i="39"/>
  <c r="X328" i="39"/>
  <c r="Y328" i="39"/>
  <c r="Z328" i="39"/>
  <c r="AA328" i="39"/>
  <c r="M329" i="39"/>
  <c r="N329" i="39" s="1"/>
  <c r="R329" i="39"/>
  <c r="S329" i="39"/>
  <c r="T329" i="39"/>
  <c r="U329" i="39"/>
  <c r="V329" i="39"/>
  <c r="W329" i="39"/>
  <c r="X329" i="39"/>
  <c r="Y329" i="39"/>
  <c r="Z329" i="39"/>
  <c r="AA329" i="39"/>
  <c r="M330" i="39"/>
  <c r="N330" i="39" s="1"/>
  <c r="R330" i="39"/>
  <c r="S330" i="39"/>
  <c r="T330" i="39"/>
  <c r="U330" i="39"/>
  <c r="V330" i="39"/>
  <c r="W330" i="39"/>
  <c r="X330" i="39"/>
  <c r="Y330" i="39"/>
  <c r="Z330" i="39"/>
  <c r="AA330" i="39"/>
  <c r="M331" i="39"/>
  <c r="N331" i="39" s="1"/>
  <c r="R331" i="39"/>
  <c r="S331" i="39"/>
  <c r="T331" i="39"/>
  <c r="U331" i="39"/>
  <c r="V331" i="39"/>
  <c r="W331" i="39"/>
  <c r="X331" i="39"/>
  <c r="Y331" i="39"/>
  <c r="Z331" i="39"/>
  <c r="AA331" i="39"/>
  <c r="M332" i="39"/>
  <c r="N332" i="39" s="1"/>
  <c r="R332" i="39"/>
  <c r="S332" i="39"/>
  <c r="T332" i="39"/>
  <c r="U332" i="39"/>
  <c r="V332" i="39"/>
  <c r="W332" i="39"/>
  <c r="X332" i="39"/>
  <c r="Y332" i="39"/>
  <c r="Z332" i="39"/>
  <c r="AA332" i="39"/>
  <c r="M333" i="39"/>
  <c r="N333" i="39" s="1"/>
  <c r="R333" i="39"/>
  <c r="S333" i="39"/>
  <c r="T333" i="39"/>
  <c r="U333" i="39"/>
  <c r="V333" i="39"/>
  <c r="W333" i="39"/>
  <c r="X333" i="39"/>
  <c r="Y333" i="39"/>
  <c r="Z333" i="39"/>
  <c r="AA333" i="39"/>
  <c r="M334" i="39"/>
  <c r="N334" i="39" s="1"/>
  <c r="R334" i="39"/>
  <c r="S334" i="39"/>
  <c r="T334" i="39"/>
  <c r="U334" i="39"/>
  <c r="V334" i="39"/>
  <c r="W334" i="39"/>
  <c r="X334" i="39"/>
  <c r="Y334" i="39"/>
  <c r="Z334" i="39"/>
  <c r="AA334" i="39"/>
  <c r="M335" i="39"/>
  <c r="N335" i="39" s="1"/>
  <c r="R335" i="39"/>
  <c r="S335" i="39"/>
  <c r="T335" i="39"/>
  <c r="U335" i="39"/>
  <c r="V335" i="39"/>
  <c r="W335" i="39"/>
  <c r="X335" i="39"/>
  <c r="Y335" i="39"/>
  <c r="Z335" i="39"/>
  <c r="AA335" i="39"/>
  <c r="M336" i="39"/>
  <c r="N336" i="39" s="1"/>
  <c r="R336" i="39"/>
  <c r="S336" i="39"/>
  <c r="T336" i="39"/>
  <c r="U336" i="39"/>
  <c r="V336" i="39"/>
  <c r="W336" i="39"/>
  <c r="X336" i="39"/>
  <c r="Y336" i="39"/>
  <c r="Z336" i="39"/>
  <c r="AA336" i="39"/>
  <c r="M337" i="39"/>
  <c r="N337" i="39" s="1"/>
  <c r="R337" i="39"/>
  <c r="S337" i="39"/>
  <c r="T337" i="39"/>
  <c r="U337" i="39"/>
  <c r="V337" i="39"/>
  <c r="W337" i="39"/>
  <c r="X337" i="39"/>
  <c r="Y337" i="39"/>
  <c r="Z337" i="39"/>
  <c r="AA337" i="39"/>
  <c r="M338" i="39"/>
  <c r="N338" i="39" s="1"/>
  <c r="R338" i="39"/>
  <c r="S338" i="39"/>
  <c r="T338" i="39"/>
  <c r="U338" i="39"/>
  <c r="V338" i="39"/>
  <c r="W338" i="39"/>
  <c r="X338" i="39"/>
  <c r="Y338" i="39"/>
  <c r="Z338" i="39"/>
  <c r="AA338" i="39"/>
  <c r="M339" i="39"/>
  <c r="N339" i="39" s="1"/>
  <c r="R339" i="39"/>
  <c r="S339" i="39"/>
  <c r="T339" i="39"/>
  <c r="U339" i="39"/>
  <c r="V339" i="39"/>
  <c r="W339" i="39"/>
  <c r="X339" i="39"/>
  <c r="Y339" i="39"/>
  <c r="Z339" i="39"/>
  <c r="AA339" i="39"/>
  <c r="M340" i="39"/>
  <c r="N340" i="39" s="1"/>
  <c r="R340" i="39"/>
  <c r="S340" i="39"/>
  <c r="T340" i="39"/>
  <c r="U340" i="39"/>
  <c r="V340" i="39"/>
  <c r="W340" i="39"/>
  <c r="X340" i="39"/>
  <c r="Y340" i="39"/>
  <c r="Z340" i="39"/>
  <c r="AA340" i="39"/>
  <c r="M341" i="39"/>
  <c r="N341" i="39"/>
  <c r="R341" i="39"/>
  <c r="S341" i="39"/>
  <c r="T341" i="39"/>
  <c r="U341" i="39"/>
  <c r="V341" i="39"/>
  <c r="W341" i="39"/>
  <c r="X341" i="39"/>
  <c r="Y341" i="39"/>
  <c r="Z341" i="39"/>
  <c r="AA341" i="39"/>
  <c r="M342" i="39"/>
  <c r="N342" i="39" s="1"/>
  <c r="R342" i="39"/>
  <c r="S342" i="39"/>
  <c r="T342" i="39"/>
  <c r="U342" i="39"/>
  <c r="V342" i="39"/>
  <c r="W342" i="39"/>
  <c r="X342" i="39"/>
  <c r="Y342" i="39"/>
  <c r="Z342" i="39"/>
  <c r="AA342" i="39"/>
  <c r="M343" i="39"/>
  <c r="N343" i="39"/>
  <c r="R343" i="39"/>
  <c r="S343" i="39"/>
  <c r="T343" i="39"/>
  <c r="U343" i="39"/>
  <c r="V343" i="39"/>
  <c r="W343" i="39"/>
  <c r="X343" i="39"/>
  <c r="Y343" i="39"/>
  <c r="Z343" i="39"/>
  <c r="AA343" i="39"/>
  <c r="M344" i="39"/>
  <c r="N344" i="39" s="1"/>
  <c r="R344" i="39"/>
  <c r="S344" i="39"/>
  <c r="T344" i="39"/>
  <c r="U344" i="39"/>
  <c r="V344" i="39"/>
  <c r="W344" i="39"/>
  <c r="X344" i="39"/>
  <c r="Y344" i="39"/>
  <c r="Z344" i="39"/>
  <c r="AA344" i="39"/>
  <c r="M345" i="39"/>
  <c r="N345" i="39"/>
  <c r="R345" i="39"/>
  <c r="S345" i="39"/>
  <c r="T345" i="39"/>
  <c r="U345" i="39"/>
  <c r="V345" i="39"/>
  <c r="W345" i="39"/>
  <c r="X345" i="39"/>
  <c r="Y345" i="39"/>
  <c r="Z345" i="39"/>
  <c r="AA345" i="39"/>
  <c r="M346" i="39"/>
  <c r="N346" i="39" s="1"/>
  <c r="R346" i="39"/>
  <c r="S346" i="39"/>
  <c r="T346" i="39"/>
  <c r="U346" i="39"/>
  <c r="V346" i="39"/>
  <c r="W346" i="39"/>
  <c r="X346" i="39"/>
  <c r="Y346" i="39"/>
  <c r="Z346" i="39"/>
  <c r="AA346" i="39"/>
  <c r="M347" i="39"/>
  <c r="N347" i="39"/>
  <c r="R347" i="39"/>
  <c r="S347" i="39"/>
  <c r="T347" i="39"/>
  <c r="U347" i="39"/>
  <c r="V347" i="39"/>
  <c r="W347" i="39"/>
  <c r="X347" i="39"/>
  <c r="Y347" i="39"/>
  <c r="Z347" i="39"/>
  <c r="AA347" i="39"/>
  <c r="M348" i="39"/>
  <c r="N348" i="39" s="1"/>
  <c r="R348" i="39"/>
  <c r="S348" i="39"/>
  <c r="T348" i="39"/>
  <c r="U348" i="39"/>
  <c r="V348" i="39"/>
  <c r="W348" i="39"/>
  <c r="X348" i="39"/>
  <c r="Y348" i="39"/>
  <c r="Z348" i="39"/>
  <c r="AA348" i="39"/>
  <c r="M349" i="39"/>
  <c r="N349" i="39"/>
  <c r="R349" i="39"/>
  <c r="S349" i="39"/>
  <c r="T349" i="39"/>
  <c r="U349" i="39"/>
  <c r="V349" i="39"/>
  <c r="W349" i="39"/>
  <c r="X349" i="39"/>
  <c r="Y349" i="39"/>
  <c r="Z349" i="39"/>
  <c r="AA349" i="39"/>
  <c r="M350" i="39"/>
  <c r="N350" i="39" s="1"/>
  <c r="R350" i="39"/>
  <c r="S350" i="39"/>
  <c r="T350" i="39"/>
  <c r="U350" i="39"/>
  <c r="V350" i="39"/>
  <c r="W350" i="39"/>
  <c r="X350" i="39"/>
  <c r="Y350" i="39"/>
  <c r="Z350" i="39"/>
  <c r="AA350" i="39"/>
  <c r="M351" i="39"/>
  <c r="N351" i="39"/>
  <c r="R351" i="39"/>
  <c r="S351" i="39"/>
  <c r="T351" i="39"/>
  <c r="U351" i="39"/>
  <c r="V351" i="39"/>
  <c r="W351" i="39"/>
  <c r="X351" i="39"/>
  <c r="Y351" i="39"/>
  <c r="Z351" i="39"/>
  <c r="AA351" i="39"/>
  <c r="M352" i="39"/>
  <c r="N352" i="39" s="1"/>
  <c r="R352" i="39"/>
  <c r="S352" i="39"/>
  <c r="T352" i="39"/>
  <c r="U352" i="39"/>
  <c r="V352" i="39"/>
  <c r="W352" i="39"/>
  <c r="X352" i="39"/>
  <c r="Y352" i="39"/>
  <c r="Z352" i="39"/>
  <c r="AA352" i="39"/>
  <c r="M353" i="39"/>
  <c r="N353" i="39"/>
  <c r="S353" i="39"/>
  <c r="T353" i="39"/>
  <c r="U353" i="39"/>
  <c r="V353" i="39"/>
  <c r="W353" i="39"/>
  <c r="X353" i="39"/>
  <c r="Y353" i="39"/>
  <c r="Z353" i="39"/>
  <c r="AA353" i="39"/>
  <c r="M354" i="39"/>
  <c r="N354" i="39" s="1"/>
  <c r="S354" i="39"/>
  <c r="T354" i="39"/>
  <c r="U354" i="39"/>
  <c r="V354" i="39"/>
  <c r="W354" i="39"/>
  <c r="X354" i="39"/>
  <c r="Y354" i="39"/>
  <c r="Z354" i="39"/>
  <c r="AA354" i="39"/>
  <c r="M355" i="39"/>
  <c r="N355" i="39" s="1"/>
  <c r="S355" i="39"/>
  <c r="T355" i="39"/>
  <c r="U355" i="39"/>
  <c r="V355" i="39"/>
  <c r="W355" i="39"/>
  <c r="X355" i="39"/>
  <c r="Y355" i="39"/>
  <c r="Z355" i="39"/>
  <c r="AA355" i="39"/>
  <c r="M356" i="39"/>
  <c r="N356" i="39"/>
  <c r="S356" i="39"/>
  <c r="T356" i="39"/>
  <c r="U356" i="39"/>
  <c r="V356" i="39"/>
  <c r="W356" i="39"/>
  <c r="X356" i="39"/>
  <c r="Y356" i="39"/>
  <c r="Z356" i="39"/>
  <c r="AA356" i="39"/>
  <c r="M357" i="39"/>
  <c r="N357" i="39" s="1"/>
  <c r="S357" i="39"/>
  <c r="T357" i="39"/>
  <c r="U357" i="39"/>
  <c r="V357" i="39"/>
  <c r="W357" i="39"/>
  <c r="X357" i="39"/>
  <c r="Y357" i="39"/>
  <c r="Z357" i="39"/>
  <c r="AA357" i="39"/>
  <c r="M358" i="39"/>
  <c r="N358" i="39"/>
  <c r="S358" i="39"/>
  <c r="T358" i="39"/>
  <c r="U358" i="39"/>
  <c r="V358" i="39"/>
  <c r="W358" i="39"/>
  <c r="X358" i="39"/>
  <c r="Y358" i="39"/>
  <c r="Z358" i="39"/>
  <c r="AA358" i="39"/>
  <c r="M359" i="39"/>
  <c r="N359" i="39" s="1"/>
  <c r="S359" i="39"/>
  <c r="T359" i="39"/>
  <c r="U359" i="39"/>
  <c r="V359" i="39"/>
  <c r="W359" i="39"/>
  <c r="X359" i="39"/>
  <c r="Y359" i="39"/>
  <c r="Z359" i="39"/>
  <c r="AA359" i="39"/>
  <c r="M360" i="39"/>
  <c r="N360" i="39"/>
  <c r="S360" i="39"/>
  <c r="T360" i="39"/>
  <c r="U360" i="39"/>
  <c r="V360" i="39"/>
  <c r="W360" i="39"/>
  <c r="X360" i="39"/>
  <c r="Y360" i="39"/>
  <c r="Z360" i="39"/>
  <c r="AA360" i="39"/>
  <c r="M361" i="39"/>
  <c r="N361" i="39"/>
  <c r="S361" i="39"/>
  <c r="T361" i="39"/>
  <c r="U361" i="39"/>
  <c r="V361" i="39"/>
  <c r="W361" i="39"/>
  <c r="X361" i="39"/>
  <c r="Y361" i="39"/>
  <c r="Z361" i="39"/>
  <c r="AA361" i="39"/>
  <c r="M362" i="39"/>
  <c r="N362" i="39" s="1"/>
  <c r="S362" i="39"/>
  <c r="T362" i="39"/>
  <c r="U362" i="39"/>
  <c r="V362" i="39"/>
  <c r="W362" i="39"/>
  <c r="X362" i="39"/>
  <c r="Y362" i="39"/>
  <c r="Z362" i="39"/>
  <c r="AA362" i="39"/>
  <c r="M363" i="39"/>
  <c r="N363" i="39" s="1"/>
  <c r="S363" i="39"/>
  <c r="T363" i="39"/>
  <c r="U363" i="39"/>
  <c r="V363" i="39"/>
  <c r="W363" i="39"/>
  <c r="X363" i="39"/>
  <c r="Y363" i="39"/>
  <c r="Z363" i="39"/>
  <c r="AA363" i="39"/>
  <c r="M364" i="39"/>
  <c r="N364" i="39"/>
  <c r="S364" i="39"/>
  <c r="T364" i="39"/>
  <c r="U364" i="39"/>
  <c r="V364" i="39"/>
  <c r="W364" i="39"/>
  <c r="X364" i="39"/>
  <c r="Y364" i="39"/>
  <c r="Z364" i="39"/>
  <c r="AA364" i="39"/>
  <c r="M365" i="39"/>
  <c r="N365" i="39" s="1"/>
  <c r="S365" i="39"/>
  <c r="T365" i="39"/>
  <c r="U365" i="39"/>
  <c r="V365" i="39"/>
  <c r="W365" i="39"/>
  <c r="X365" i="39"/>
  <c r="Y365" i="39"/>
  <c r="Z365" i="39"/>
  <c r="AA365" i="39"/>
  <c r="M366" i="39"/>
  <c r="N366" i="39"/>
  <c r="S366" i="39"/>
  <c r="T366" i="39"/>
  <c r="U366" i="39"/>
  <c r="V366" i="39"/>
  <c r="W366" i="39"/>
  <c r="X366" i="39"/>
  <c r="Y366" i="39"/>
  <c r="Z366" i="39"/>
  <c r="AA366" i="39"/>
  <c r="M367" i="39"/>
  <c r="N367" i="39" s="1"/>
  <c r="S367" i="39"/>
  <c r="T367" i="39"/>
  <c r="U367" i="39"/>
  <c r="V367" i="39"/>
  <c r="W367" i="39"/>
  <c r="X367" i="39"/>
  <c r="Y367" i="39"/>
  <c r="Z367" i="39"/>
  <c r="AA367" i="39"/>
  <c r="B3" i="38" l="1"/>
  <c r="C3" i="38"/>
  <c r="D3" i="38"/>
  <c r="E3" i="38"/>
  <c r="F3" i="38"/>
  <c r="G3" i="38"/>
  <c r="H3" i="38"/>
  <c r="B4" i="38"/>
  <c r="C4" i="38"/>
  <c r="D4" i="38"/>
  <c r="E4" i="38"/>
  <c r="F4" i="38"/>
  <c r="G4" i="38"/>
  <c r="H4" i="38"/>
  <c r="B5" i="38"/>
  <c r="C5" i="38"/>
  <c r="D5" i="38"/>
  <c r="E5" i="38"/>
  <c r="F5" i="38"/>
  <c r="G5" i="38"/>
  <c r="H5" i="38"/>
  <c r="B6" i="38"/>
  <c r="C6" i="38"/>
  <c r="D6" i="38"/>
  <c r="E6" i="38"/>
  <c r="F6" i="38"/>
  <c r="G6" i="38"/>
  <c r="H6" i="38"/>
  <c r="B7" i="38"/>
  <c r="C7" i="38"/>
  <c r="D7" i="38"/>
  <c r="E7" i="38"/>
  <c r="F7" i="38"/>
  <c r="G7" i="38"/>
  <c r="H7" i="38"/>
  <c r="B8" i="38"/>
  <c r="C8" i="38"/>
  <c r="D8" i="38"/>
  <c r="E8" i="38"/>
  <c r="F8" i="38"/>
  <c r="G8" i="38"/>
  <c r="H8" i="38"/>
  <c r="B9" i="38"/>
  <c r="C9" i="38"/>
  <c r="D9" i="38"/>
  <c r="E9" i="38"/>
  <c r="F9" i="38"/>
  <c r="G9" i="38"/>
  <c r="H9" i="38"/>
  <c r="B10" i="38"/>
  <c r="C10" i="38"/>
  <c r="D10" i="38"/>
  <c r="E10" i="38"/>
  <c r="F10" i="38"/>
  <c r="G10" i="38"/>
  <c r="H10" i="38"/>
  <c r="I10" i="38" s="1"/>
  <c r="B11" i="38"/>
  <c r="C11" i="38"/>
  <c r="D11" i="38"/>
  <c r="E11" i="38"/>
  <c r="F11" i="38"/>
  <c r="G11" i="38"/>
  <c r="H11" i="38"/>
  <c r="I11" i="38" s="1"/>
  <c r="B12" i="38"/>
  <c r="C12" i="38"/>
  <c r="D12" i="38"/>
  <c r="E12" i="38"/>
  <c r="F12" i="38"/>
  <c r="G12" i="38"/>
  <c r="H12" i="38"/>
  <c r="B13" i="38"/>
  <c r="C13" i="38"/>
  <c r="D13" i="38"/>
  <c r="E13" i="38"/>
  <c r="F13" i="38"/>
  <c r="G13" i="38"/>
  <c r="H13" i="38"/>
  <c r="B14" i="38"/>
  <c r="C14" i="38"/>
  <c r="D14" i="38"/>
  <c r="E14" i="38"/>
  <c r="F14" i="38"/>
  <c r="G14" i="38"/>
  <c r="H14" i="38"/>
  <c r="B15" i="38"/>
  <c r="C15" i="38"/>
  <c r="D15" i="38"/>
  <c r="E15" i="38"/>
  <c r="F15" i="38"/>
  <c r="G15" i="38"/>
  <c r="H15" i="38"/>
  <c r="B16" i="38"/>
  <c r="C16" i="38"/>
  <c r="D16" i="38"/>
  <c r="E16" i="38"/>
  <c r="F16" i="38"/>
  <c r="G16" i="38"/>
  <c r="H16" i="38"/>
  <c r="B17" i="38"/>
  <c r="C17" i="38"/>
  <c r="D17" i="38"/>
  <c r="E17" i="38"/>
  <c r="F17" i="38"/>
  <c r="G17" i="38"/>
  <c r="H17" i="38"/>
  <c r="B18" i="38"/>
  <c r="C18" i="38"/>
  <c r="D18" i="38"/>
  <c r="E18" i="38"/>
  <c r="F18" i="38"/>
  <c r="G18" i="38"/>
  <c r="H18" i="38"/>
  <c r="I18" i="38" s="1"/>
  <c r="B19" i="38"/>
  <c r="C19" i="38"/>
  <c r="D19" i="38"/>
  <c r="E19" i="38"/>
  <c r="F19" i="38"/>
  <c r="G19" i="38"/>
  <c r="H19" i="38"/>
  <c r="I19" i="38" s="1"/>
  <c r="B20" i="38"/>
  <c r="C20" i="38"/>
  <c r="D20" i="38"/>
  <c r="E20" i="38"/>
  <c r="F20" i="38"/>
  <c r="G20" i="38"/>
  <c r="H20" i="38"/>
  <c r="B21" i="38"/>
  <c r="C21" i="38"/>
  <c r="D21" i="38"/>
  <c r="E21" i="38"/>
  <c r="F21" i="38"/>
  <c r="G21" i="38"/>
  <c r="H21" i="38"/>
  <c r="B22" i="38"/>
  <c r="C22" i="38"/>
  <c r="D22" i="38"/>
  <c r="E22" i="38"/>
  <c r="F22" i="38"/>
  <c r="G22" i="38"/>
  <c r="H22" i="38"/>
  <c r="B23" i="38"/>
  <c r="C23" i="38"/>
  <c r="D23" i="38"/>
  <c r="E23" i="38"/>
  <c r="F23" i="38"/>
  <c r="G23" i="38"/>
  <c r="H23" i="38"/>
  <c r="B24" i="38"/>
  <c r="C24" i="38"/>
  <c r="D24" i="38"/>
  <c r="E24" i="38"/>
  <c r="F24" i="38"/>
  <c r="G24" i="38"/>
  <c r="H24" i="38"/>
  <c r="B25" i="38"/>
  <c r="C25" i="38"/>
  <c r="D25" i="38"/>
  <c r="E25" i="38"/>
  <c r="F25" i="38"/>
  <c r="G25" i="38"/>
  <c r="H25" i="38"/>
  <c r="B26" i="38"/>
  <c r="C26" i="38"/>
  <c r="D26" i="38"/>
  <c r="E26" i="38"/>
  <c r="F26" i="38"/>
  <c r="G26" i="38"/>
  <c r="H26" i="38"/>
  <c r="I26" i="38" s="1"/>
  <c r="B27" i="38"/>
  <c r="C27" i="38"/>
  <c r="D27" i="38"/>
  <c r="E27" i="38"/>
  <c r="F27" i="38"/>
  <c r="G27" i="38"/>
  <c r="H27" i="38"/>
  <c r="I27" i="38" s="1"/>
  <c r="B28" i="38"/>
  <c r="C28" i="38"/>
  <c r="D28" i="38"/>
  <c r="E28" i="38"/>
  <c r="F28" i="38"/>
  <c r="G28" i="38"/>
  <c r="H28" i="38"/>
  <c r="B29" i="38"/>
  <c r="C29" i="38"/>
  <c r="D29" i="38"/>
  <c r="E29" i="38"/>
  <c r="F29" i="38"/>
  <c r="G29" i="38"/>
  <c r="H29" i="38"/>
  <c r="B30" i="38"/>
  <c r="C30" i="38"/>
  <c r="D30" i="38"/>
  <c r="E30" i="38"/>
  <c r="F30" i="38"/>
  <c r="G30" i="38"/>
  <c r="H30" i="38"/>
  <c r="B31" i="38"/>
  <c r="C31" i="38"/>
  <c r="D31" i="38"/>
  <c r="E31" i="38"/>
  <c r="F31" i="38"/>
  <c r="G31" i="38"/>
  <c r="H31" i="38"/>
  <c r="B32" i="38"/>
  <c r="C32" i="38"/>
  <c r="D32" i="38"/>
  <c r="E32" i="38"/>
  <c r="F32" i="38"/>
  <c r="G32" i="38"/>
  <c r="H32" i="38"/>
  <c r="B33" i="38"/>
  <c r="C33" i="38"/>
  <c r="D33" i="38"/>
  <c r="E33" i="38"/>
  <c r="F33" i="38"/>
  <c r="G33" i="38"/>
  <c r="H33" i="38"/>
  <c r="B34" i="38"/>
  <c r="C34" i="38"/>
  <c r="D34" i="38"/>
  <c r="E34" i="38"/>
  <c r="F34" i="38"/>
  <c r="G34" i="38"/>
  <c r="H34" i="38"/>
  <c r="I34" i="38" s="1"/>
  <c r="B35" i="38"/>
  <c r="C35" i="38"/>
  <c r="D35" i="38"/>
  <c r="E35" i="38"/>
  <c r="F35" i="38"/>
  <c r="G35" i="38"/>
  <c r="H35" i="38"/>
  <c r="I35" i="38" s="1"/>
  <c r="B36" i="38"/>
  <c r="C36" i="38"/>
  <c r="D36" i="38"/>
  <c r="E36" i="38"/>
  <c r="F36" i="38"/>
  <c r="G36" i="38"/>
  <c r="H36" i="38"/>
  <c r="B37" i="38"/>
  <c r="C37" i="38"/>
  <c r="D37" i="38"/>
  <c r="E37" i="38"/>
  <c r="F37" i="38"/>
  <c r="G37" i="38"/>
  <c r="H37" i="38"/>
  <c r="B38" i="38"/>
  <c r="C38" i="38"/>
  <c r="D38" i="38"/>
  <c r="E38" i="38"/>
  <c r="F38" i="38"/>
  <c r="G38" i="38"/>
  <c r="H38" i="38"/>
  <c r="B39" i="38"/>
  <c r="C39" i="38"/>
  <c r="D39" i="38"/>
  <c r="E39" i="38"/>
  <c r="F39" i="38"/>
  <c r="G39" i="38"/>
  <c r="H39" i="38"/>
  <c r="B40" i="38"/>
  <c r="C40" i="38"/>
  <c r="D40" i="38"/>
  <c r="E40" i="38"/>
  <c r="F40" i="38"/>
  <c r="G40" i="38"/>
  <c r="H40" i="38"/>
  <c r="B41" i="38"/>
  <c r="C41" i="38"/>
  <c r="D41" i="38"/>
  <c r="E41" i="38"/>
  <c r="F41" i="38"/>
  <c r="G41" i="38"/>
  <c r="H41" i="38"/>
  <c r="B42" i="38"/>
  <c r="C42" i="38"/>
  <c r="D42" i="38"/>
  <c r="E42" i="38"/>
  <c r="F42" i="38"/>
  <c r="G42" i="38"/>
  <c r="H42" i="38"/>
  <c r="I42" i="38" s="1"/>
  <c r="B43" i="38"/>
  <c r="C43" i="38"/>
  <c r="D43" i="38"/>
  <c r="E43" i="38"/>
  <c r="F43" i="38"/>
  <c r="G43" i="38"/>
  <c r="H43" i="38"/>
  <c r="I43" i="38" s="1"/>
  <c r="B44" i="38"/>
  <c r="C44" i="38"/>
  <c r="D44" i="38"/>
  <c r="E44" i="38"/>
  <c r="F44" i="38"/>
  <c r="G44" i="38"/>
  <c r="H44" i="38"/>
  <c r="B45" i="38"/>
  <c r="C45" i="38"/>
  <c r="D45" i="38"/>
  <c r="E45" i="38"/>
  <c r="F45" i="38"/>
  <c r="G45" i="38"/>
  <c r="H45" i="38"/>
  <c r="B46" i="38"/>
  <c r="C46" i="38"/>
  <c r="D46" i="38"/>
  <c r="E46" i="38"/>
  <c r="F46" i="38"/>
  <c r="G46" i="38"/>
  <c r="H46" i="38"/>
  <c r="B47" i="38"/>
  <c r="C47" i="38"/>
  <c r="D47" i="38"/>
  <c r="E47" i="38"/>
  <c r="F47" i="38"/>
  <c r="G47" i="38"/>
  <c r="H47" i="38"/>
  <c r="B48" i="38"/>
  <c r="C48" i="38"/>
  <c r="D48" i="38"/>
  <c r="E48" i="38"/>
  <c r="F48" i="38"/>
  <c r="G48" i="38"/>
  <c r="H48" i="38"/>
  <c r="B49" i="38"/>
  <c r="C49" i="38"/>
  <c r="D49" i="38"/>
  <c r="E49" i="38"/>
  <c r="F49" i="38"/>
  <c r="G49" i="38"/>
  <c r="H49" i="38"/>
  <c r="B50" i="38"/>
  <c r="C50" i="38"/>
  <c r="D50" i="38"/>
  <c r="E50" i="38"/>
  <c r="F50" i="38"/>
  <c r="G50" i="38"/>
  <c r="H50" i="38"/>
  <c r="I50" i="38" s="1"/>
  <c r="B51" i="38"/>
  <c r="C51" i="38"/>
  <c r="D51" i="38"/>
  <c r="E51" i="38"/>
  <c r="F51" i="38"/>
  <c r="G51" i="38"/>
  <c r="H51" i="38"/>
  <c r="I51" i="38" s="1"/>
  <c r="B52" i="38"/>
  <c r="C52" i="38"/>
  <c r="D52" i="38"/>
  <c r="E52" i="38"/>
  <c r="F52" i="38"/>
  <c r="G52" i="38"/>
  <c r="H52" i="38"/>
  <c r="B53" i="38"/>
  <c r="C53" i="38"/>
  <c r="D53" i="38"/>
  <c r="E53" i="38"/>
  <c r="F53" i="38"/>
  <c r="G53" i="38"/>
  <c r="H53" i="38"/>
  <c r="B54" i="38"/>
  <c r="C54" i="38"/>
  <c r="D54" i="38"/>
  <c r="E54" i="38"/>
  <c r="F54" i="38"/>
  <c r="G54" i="38"/>
  <c r="H54" i="38"/>
  <c r="B55" i="38"/>
  <c r="C55" i="38"/>
  <c r="D55" i="38"/>
  <c r="E55" i="38"/>
  <c r="F55" i="38"/>
  <c r="G55" i="38"/>
  <c r="H55" i="38"/>
  <c r="B56" i="38"/>
  <c r="C56" i="38"/>
  <c r="D56" i="38"/>
  <c r="E56" i="38"/>
  <c r="F56" i="38"/>
  <c r="G56" i="38"/>
  <c r="H56" i="38"/>
  <c r="B57" i="38"/>
  <c r="C57" i="38"/>
  <c r="D57" i="38"/>
  <c r="E57" i="38"/>
  <c r="F57" i="38"/>
  <c r="G57" i="38"/>
  <c r="H57" i="38"/>
  <c r="B58" i="38"/>
  <c r="C58" i="38"/>
  <c r="D58" i="38"/>
  <c r="E58" i="38"/>
  <c r="F58" i="38"/>
  <c r="G58" i="38"/>
  <c r="H58" i="38"/>
  <c r="I58" i="38" s="1"/>
  <c r="B59" i="38"/>
  <c r="C59" i="38"/>
  <c r="D59" i="38"/>
  <c r="E59" i="38"/>
  <c r="F59" i="38"/>
  <c r="G59" i="38"/>
  <c r="H59" i="38"/>
  <c r="I59" i="38" s="1"/>
  <c r="B60" i="38"/>
  <c r="C60" i="38"/>
  <c r="D60" i="38"/>
  <c r="E60" i="38"/>
  <c r="F60" i="38"/>
  <c r="G60" i="38"/>
  <c r="H60" i="38"/>
  <c r="B61" i="38"/>
  <c r="C61" i="38"/>
  <c r="D61" i="38"/>
  <c r="E61" i="38"/>
  <c r="F61" i="38"/>
  <c r="G61" i="38"/>
  <c r="H61" i="38"/>
  <c r="B62" i="38"/>
  <c r="C62" i="38"/>
  <c r="D62" i="38"/>
  <c r="E62" i="38"/>
  <c r="F62" i="38"/>
  <c r="G62" i="38"/>
  <c r="H62" i="38"/>
  <c r="B63" i="38"/>
  <c r="C63" i="38"/>
  <c r="D63" i="38"/>
  <c r="E63" i="38"/>
  <c r="F63" i="38"/>
  <c r="G63" i="38"/>
  <c r="H63" i="38"/>
  <c r="B64" i="38"/>
  <c r="C64" i="38"/>
  <c r="D64" i="38"/>
  <c r="E64" i="38"/>
  <c r="F64" i="38"/>
  <c r="G64" i="38"/>
  <c r="H64" i="38"/>
  <c r="B65" i="38"/>
  <c r="C65" i="38"/>
  <c r="D65" i="38"/>
  <c r="E65" i="38"/>
  <c r="F65" i="38"/>
  <c r="G65" i="38"/>
  <c r="H65" i="38"/>
  <c r="B66" i="38"/>
  <c r="C66" i="38"/>
  <c r="D66" i="38"/>
  <c r="E66" i="38"/>
  <c r="F66" i="38"/>
  <c r="G66" i="38"/>
  <c r="H66" i="38"/>
  <c r="I66" i="38" s="1"/>
  <c r="B67" i="38"/>
  <c r="C67" i="38"/>
  <c r="D67" i="38"/>
  <c r="E67" i="38"/>
  <c r="F67" i="38"/>
  <c r="G67" i="38"/>
  <c r="H67" i="38"/>
  <c r="I67" i="38" s="1"/>
  <c r="B68" i="38"/>
  <c r="C68" i="38"/>
  <c r="D68" i="38"/>
  <c r="E68" i="38"/>
  <c r="F68" i="38"/>
  <c r="G68" i="38"/>
  <c r="H68" i="38"/>
  <c r="B69" i="38"/>
  <c r="C69" i="38"/>
  <c r="D69" i="38"/>
  <c r="E69" i="38"/>
  <c r="F69" i="38"/>
  <c r="G69" i="38"/>
  <c r="H69" i="38"/>
  <c r="B70" i="38"/>
  <c r="C70" i="38"/>
  <c r="D70" i="38"/>
  <c r="E70" i="38"/>
  <c r="F70" i="38"/>
  <c r="G70" i="38"/>
  <c r="H70" i="38"/>
  <c r="B71" i="38"/>
  <c r="C71" i="38"/>
  <c r="D71" i="38"/>
  <c r="E71" i="38"/>
  <c r="F71" i="38"/>
  <c r="G71" i="38"/>
  <c r="H71" i="38"/>
  <c r="B72" i="38"/>
  <c r="C72" i="38"/>
  <c r="D72" i="38"/>
  <c r="E72" i="38"/>
  <c r="F72" i="38"/>
  <c r="G72" i="38"/>
  <c r="H72" i="38"/>
  <c r="B73" i="38"/>
  <c r="C73" i="38"/>
  <c r="D73" i="38"/>
  <c r="E73" i="38"/>
  <c r="F73" i="38"/>
  <c r="G73" i="38"/>
  <c r="H73" i="38"/>
  <c r="B74" i="38"/>
  <c r="C74" i="38"/>
  <c r="D74" i="38"/>
  <c r="E74" i="38"/>
  <c r="F74" i="38"/>
  <c r="G74" i="38"/>
  <c r="H74" i="38"/>
  <c r="I74" i="38" s="1"/>
  <c r="B75" i="38"/>
  <c r="C75" i="38"/>
  <c r="D75" i="38"/>
  <c r="E75" i="38"/>
  <c r="F75" i="38"/>
  <c r="G75" i="38"/>
  <c r="H75" i="38"/>
  <c r="I75" i="38" s="1"/>
  <c r="B76" i="38"/>
  <c r="C76" i="38"/>
  <c r="D76" i="38"/>
  <c r="E76" i="38"/>
  <c r="F76" i="38"/>
  <c r="G76" i="38"/>
  <c r="H76" i="38"/>
  <c r="B77" i="38"/>
  <c r="C77" i="38"/>
  <c r="D77" i="38"/>
  <c r="E77" i="38"/>
  <c r="F77" i="38"/>
  <c r="G77" i="38"/>
  <c r="H77" i="38"/>
  <c r="B78" i="38"/>
  <c r="C78" i="38"/>
  <c r="D78" i="38"/>
  <c r="E78" i="38"/>
  <c r="F78" i="38"/>
  <c r="G78" i="38"/>
  <c r="H78" i="38"/>
  <c r="B79" i="38"/>
  <c r="C79" i="38"/>
  <c r="D79" i="38"/>
  <c r="E79" i="38"/>
  <c r="F79" i="38"/>
  <c r="G79" i="38"/>
  <c r="H79" i="38"/>
  <c r="B80" i="38"/>
  <c r="C80" i="38"/>
  <c r="D80" i="38"/>
  <c r="E80" i="38"/>
  <c r="F80" i="38"/>
  <c r="G80" i="38"/>
  <c r="H80" i="38"/>
  <c r="B81" i="38"/>
  <c r="C81" i="38"/>
  <c r="D81" i="38"/>
  <c r="E81" i="38"/>
  <c r="F81" i="38"/>
  <c r="G81" i="38"/>
  <c r="H81" i="38"/>
  <c r="B82" i="38"/>
  <c r="C82" i="38"/>
  <c r="D82" i="38"/>
  <c r="E82" i="38"/>
  <c r="F82" i="38"/>
  <c r="G82" i="38"/>
  <c r="H82" i="38"/>
  <c r="I82" i="38" s="1"/>
  <c r="B83" i="38"/>
  <c r="C83" i="38"/>
  <c r="D83" i="38"/>
  <c r="E83" i="38"/>
  <c r="F83" i="38"/>
  <c r="G83" i="38"/>
  <c r="H83" i="38"/>
  <c r="I83" i="38" s="1"/>
  <c r="B84" i="38"/>
  <c r="C84" i="38"/>
  <c r="D84" i="38"/>
  <c r="E84" i="38"/>
  <c r="F84" i="38"/>
  <c r="G84" i="38"/>
  <c r="H84" i="38"/>
  <c r="B85" i="38"/>
  <c r="C85" i="38"/>
  <c r="D85" i="38"/>
  <c r="E85" i="38"/>
  <c r="F85" i="38"/>
  <c r="G85" i="38"/>
  <c r="H85" i="38"/>
  <c r="B86" i="38"/>
  <c r="C86" i="38"/>
  <c r="D86" i="38"/>
  <c r="E86" i="38"/>
  <c r="F86" i="38"/>
  <c r="G86" i="38"/>
  <c r="H86" i="38"/>
  <c r="B87" i="38"/>
  <c r="C87" i="38"/>
  <c r="D87" i="38"/>
  <c r="E87" i="38"/>
  <c r="F87" i="38"/>
  <c r="G87" i="38"/>
  <c r="H87" i="38"/>
  <c r="B88" i="38"/>
  <c r="C88" i="38"/>
  <c r="D88" i="38"/>
  <c r="E88" i="38"/>
  <c r="F88" i="38"/>
  <c r="G88" i="38"/>
  <c r="H88" i="38"/>
  <c r="B89" i="38"/>
  <c r="C89" i="38"/>
  <c r="D89" i="38"/>
  <c r="E89" i="38"/>
  <c r="F89" i="38"/>
  <c r="G89" i="38"/>
  <c r="H89" i="38"/>
  <c r="B90" i="38"/>
  <c r="C90" i="38"/>
  <c r="D90" i="38"/>
  <c r="E90" i="38"/>
  <c r="F90" i="38"/>
  <c r="G90" i="38"/>
  <c r="H90" i="38"/>
  <c r="B91" i="38"/>
  <c r="C91" i="38"/>
  <c r="D91" i="38"/>
  <c r="E91" i="38"/>
  <c r="F91" i="38"/>
  <c r="G91" i="38"/>
  <c r="H91" i="38"/>
  <c r="B92" i="38"/>
  <c r="C92" i="38"/>
  <c r="D92" i="38"/>
  <c r="E92" i="38"/>
  <c r="F92" i="38"/>
  <c r="G92" i="38"/>
  <c r="H92" i="38"/>
  <c r="B93" i="38"/>
  <c r="C93" i="38"/>
  <c r="I93" i="38" s="1"/>
  <c r="D93" i="38"/>
  <c r="E93" i="38"/>
  <c r="F93" i="38"/>
  <c r="G93" i="38"/>
  <c r="H93" i="38"/>
  <c r="B94" i="38"/>
  <c r="C94" i="38"/>
  <c r="D94" i="38"/>
  <c r="E94" i="38"/>
  <c r="F94" i="38"/>
  <c r="G94" i="38"/>
  <c r="H94" i="38"/>
  <c r="B95" i="38"/>
  <c r="C95" i="38"/>
  <c r="D95" i="38"/>
  <c r="E95" i="38"/>
  <c r="F95" i="38"/>
  <c r="G95" i="38"/>
  <c r="H95" i="38"/>
  <c r="B96" i="38"/>
  <c r="C96" i="38"/>
  <c r="D96" i="38"/>
  <c r="E96" i="38"/>
  <c r="F96" i="38"/>
  <c r="G96" i="38"/>
  <c r="H96" i="38"/>
  <c r="B97" i="38"/>
  <c r="C97" i="38"/>
  <c r="D97" i="38"/>
  <c r="E97" i="38"/>
  <c r="F97" i="38"/>
  <c r="G97" i="38"/>
  <c r="H97" i="38"/>
  <c r="B98" i="38"/>
  <c r="C98" i="38"/>
  <c r="D98" i="38"/>
  <c r="E98" i="38"/>
  <c r="F98" i="38"/>
  <c r="G98" i="38"/>
  <c r="H98" i="38"/>
  <c r="B99" i="38"/>
  <c r="C99" i="38"/>
  <c r="D99" i="38"/>
  <c r="E99" i="38"/>
  <c r="F99" i="38"/>
  <c r="G99" i="38"/>
  <c r="H99" i="38"/>
  <c r="B100" i="38"/>
  <c r="C100" i="38"/>
  <c r="D100" i="38"/>
  <c r="E100" i="38"/>
  <c r="F100" i="38"/>
  <c r="G100" i="38"/>
  <c r="H100" i="38"/>
  <c r="B101" i="38"/>
  <c r="C101" i="38"/>
  <c r="I101" i="38" s="1"/>
  <c r="D101" i="38"/>
  <c r="E101" i="38"/>
  <c r="F101" i="38"/>
  <c r="G101" i="38"/>
  <c r="H101" i="38"/>
  <c r="B102" i="38"/>
  <c r="C102" i="38"/>
  <c r="D102" i="38"/>
  <c r="E102" i="38"/>
  <c r="F102" i="38"/>
  <c r="G102" i="38"/>
  <c r="H102" i="38"/>
  <c r="B103" i="38"/>
  <c r="C103" i="38"/>
  <c r="D103" i="38"/>
  <c r="E103" i="38"/>
  <c r="F103" i="38"/>
  <c r="G103" i="38"/>
  <c r="H103" i="38"/>
  <c r="B104" i="38"/>
  <c r="C104" i="38"/>
  <c r="D104" i="38"/>
  <c r="E104" i="38"/>
  <c r="F104" i="38"/>
  <c r="G104" i="38"/>
  <c r="H104" i="38"/>
  <c r="B105" i="38"/>
  <c r="C105" i="38"/>
  <c r="D105" i="38"/>
  <c r="E105" i="38"/>
  <c r="F105" i="38"/>
  <c r="G105" i="38"/>
  <c r="H105" i="38"/>
  <c r="B106" i="38"/>
  <c r="C106" i="38"/>
  <c r="D106" i="38"/>
  <c r="E106" i="38"/>
  <c r="F106" i="38"/>
  <c r="G106" i="38"/>
  <c r="H106" i="38"/>
  <c r="B107" i="38"/>
  <c r="C107" i="38"/>
  <c r="D107" i="38"/>
  <c r="E107" i="38"/>
  <c r="F107" i="38"/>
  <c r="G107" i="38"/>
  <c r="H107" i="38"/>
  <c r="B108" i="38"/>
  <c r="C108" i="38"/>
  <c r="D108" i="38"/>
  <c r="E108" i="38"/>
  <c r="F108" i="38"/>
  <c r="G108" i="38"/>
  <c r="H108" i="38"/>
  <c r="B109" i="38"/>
  <c r="C109" i="38"/>
  <c r="D109" i="38"/>
  <c r="E109" i="38"/>
  <c r="F109" i="38"/>
  <c r="G109" i="38"/>
  <c r="H109" i="38"/>
  <c r="B110" i="38"/>
  <c r="C110" i="38"/>
  <c r="D110" i="38"/>
  <c r="E110" i="38"/>
  <c r="F110" i="38"/>
  <c r="G110" i="38"/>
  <c r="H110" i="38"/>
  <c r="B111" i="38"/>
  <c r="C111" i="38"/>
  <c r="D111" i="38"/>
  <c r="E111" i="38"/>
  <c r="I111" i="38" s="1"/>
  <c r="F111" i="38"/>
  <c r="G111" i="38"/>
  <c r="H111" i="38"/>
  <c r="B112" i="38"/>
  <c r="C112" i="38"/>
  <c r="D112" i="38"/>
  <c r="E112" i="38"/>
  <c r="F112" i="38"/>
  <c r="G112" i="38"/>
  <c r="H112" i="38"/>
  <c r="B113" i="38"/>
  <c r="C113" i="38"/>
  <c r="D113" i="38"/>
  <c r="E113" i="38"/>
  <c r="F113" i="38"/>
  <c r="G113" i="38"/>
  <c r="H113" i="38"/>
  <c r="B114" i="38"/>
  <c r="C114" i="38"/>
  <c r="D114" i="38"/>
  <c r="E114" i="38"/>
  <c r="F114" i="38"/>
  <c r="G114" i="38"/>
  <c r="H114" i="38"/>
  <c r="B115" i="38"/>
  <c r="C115" i="38"/>
  <c r="D115" i="38"/>
  <c r="E115" i="38"/>
  <c r="F115" i="38"/>
  <c r="G115" i="38"/>
  <c r="H115" i="38"/>
  <c r="B116" i="38"/>
  <c r="C116" i="38"/>
  <c r="D116" i="38"/>
  <c r="E116" i="38"/>
  <c r="F116" i="38"/>
  <c r="G116" i="38"/>
  <c r="H116" i="38"/>
  <c r="B117" i="38"/>
  <c r="C117" i="38"/>
  <c r="D117" i="38"/>
  <c r="E117" i="38"/>
  <c r="F117" i="38"/>
  <c r="G117" i="38"/>
  <c r="H117" i="38"/>
  <c r="B118" i="38"/>
  <c r="C118" i="38"/>
  <c r="D118" i="38"/>
  <c r="E118" i="38"/>
  <c r="F118" i="38"/>
  <c r="G118" i="38"/>
  <c r="H118" i="38"/>
  <c r="B119" i="38"/>
  <c r="C119" i="38"/>
  <c r="D119" i="38"/>
  <c r="E119" i="38"/>
  <c r="I119" i="38" s="1"/>
  <c r="F119" i="38"/>
  <c r="G119" i="38"/>
  <c r="H119" i="38"/>
  <c r="B120" i="38"/>
  <c r="C120" i="38"/>
  <c r="D120" i="38"/>
  <c r="E120" i="38"/>
  <c r="F120" i="38"/>
  <c r="G120" i="38"/>
  <c r="H120" i="38"/>
  <c r="B121" i="38"/>
  <c r="C121" i="38"/>
  <c r="D121" i="38"/>
  <c r="E121" i="38"/>
  <c r="F121" i="38"/>
  <c r="G121" i="38"/>
  <c r="H121" i="38"/>
  <c r="B122" i="38"/>
  <c r="C122" i="38"/>
  <c r="D122" i="38"/>
  <c r="E122" i="38"/>
  <c r="F122" i="38"/>
  <c r="G122" i="38"/>
  <c r="H122" i="38"/>
  <c r="B123" i="38"/>
  <c r="C123" i="38"/>
  <c r="D123" i="38"/>
  <c r="E123" i="38"/>
  <c r="F123" i="38"/>
  <c r="G123" i="38"/>
  <c r="H123" i="38"/>
  <c r="B124" i="38"/>
  <c r="C124" i="38"/>
  <c r="D124" i="38"/>
  <c r="E124" i="38"/>
  <c r="F124" i="38"/>
  <c r="G124" i="38"/>
  <c r="H124" i="38"/>
  <c r="B125" i="38"/>
  <c r="C125" i="38"/>
  <c r="D125" i="38"/>
  <c r="E125" i="38"/>
  <c r="F125" i="38"/>
  <c r="G125" i="38"/>
  <c r="H125" i="38"/>
  <c r="B126" i="38"/>
  <c r="C126" i="38"/>
  <c r="D126" i="38"/>
  <c r="E126" i="38"/>
  <c r="F126" i="38"/>
  <c r="G126" i="38"/>
  <c r="H126" i="38"/>
  <c r="B127" i="38"/>
  <c r="C127" i="38"/>
  <c r="D127" i="38"/>
  <c r="E127" i="38"/>
  <c r="I127" i="38" s="1"/>
  <c r="F127" i="38"/>
  <c r="G127" i="38"/>
  <c r="H127" i="38"/>
  <c r="B128" i="38"/>
  <c r="C128" i="38"/>
  <c r="D128" i="38"/>
  <c r="E128" i="38"/>
  <c r="F128" i="38"/>
  <c r="G128" i="38"/>
  <c r="H128" i="38"/>
  <c r="B129" i="38"/>
  <c r="C129" i="38"/>
  <c r="D129" i="38"/>
  <c r="E129" i="38"/>
  <c r="F129" i="38"/>
  <c r="G129" i="38"/>
  <c r="H129" i="38"/>
  <c r="B130" i="38"/>
  <c r="C130" i="38"/>
  <c r="D130" i="38"/>
  <c r="E130" i="38"/>
  <c r="F130" i="38"/>
  <c r="G130" i="38"/>
  <c r="H130" i="38"/>
  <c r="B131" i="38"/>
  <c r="C131" i="38"/>
  <c r="D131" i="38"/>
  <c r="E131" i="38"/>
  <c r="F131" i="38"/>
  <c r="G131" i="38"/>
  <c r="H131" i="38"/>
  <c r="B132" i="38"/>
  <c r="C132" i="38"/>
  <c r="D132" i="38"/>
  <c r="E132" i="38"/>
  <c r="F132" i="38"/>
  <c r="G132" i="38"/>
  <c r="H132" i="38"/>
  <c r="B133" i="38"/>
  <c r="C133" i="38"/>
  <c r="D133" i="38"/>
  <c r="E133" i="38"/>
  <c r="F133" i="38"/>
  <c r="G133" i="38"/>
  <c r="H133" i="38"/>
  <c r="B134" i="38"/>
  <c r="C134" i="38"/>
  <c r="D134" i="38"/>
  <c r="E134" i="38"/>
  <c r="F134" i="38"/>
  <c r="G134" i="38"/>
  <c r="H134" i="38"/>
  <c r="B135" i="38"/>
  <c r="C135" i="38"/>
  <c r="D135" i="38"/>
  <c r="E135" i="38"/>
  <c r="I135" i="38" s="1"/>
  <c r="F135" i="38"/>
  <c r="G135" i="38"/>
  <c r="H135" i="38"/>
  <c r="B136" i="38"/>
  <c r="C136" i="38"/>
  <c r="D136" i="38"/>
  <c r="E136" i="38"/>
  <c r="F136" i="38"/>
  <c r="G136" i="38"/>
  <c r="H136" i="38"/>
  <c r="B137" i="38"/>
  <c r="C137" i="38"/>
  <c r="D137" i="38"/>
  <c r="E137" i="38"/>
  <c r="F137" i="38"/>
  <c r="G137" i="38"/>
  <c r="H137" i="38"/>
  <c r="B138" i="38"/>
  <c r="C138" i="38"/>
  <c r="D138" i="38"/>
  <c r="E138" i="38"/>
  <c r="F138" i="38"/>
  <c r="G138" i="38"/>
  <c r="H138" i="38"/>
  <c r="B139" i="38"/>
  <c r="C139" i="38"/>
  <c r="D139" i="38"/>
  <c r="E139" i="38"/>
  <c r="F139" i="38"/>
  <c r="G139" i="38"/>
  <c r="H139" i="38"/>
  <c r="B140" i="38"/>
  <c r="C140" i="38"/>
  <c r="D140" i="38"/>
  <c r="E140" i="38"/>
  <c r="F140" i="38"/>
  <c r="G140" i="38"/>
  <c r="H140" i="38"/>
  <c r="B141" i="38"/>
  <c r="C141" i="38"/>
  <c r="I141" i="38" s="1"/>
  <c r="D141" i="38"/>
  <c r="E141" i="38"/>
  <c r="F141" i="38"/>
  <c r="G141" i="38"/>
  <c r="H141" i="38"/>
  <c r="B142" i="38"/>
  <c r="C142" i="38"/>
  <c r="D142" i="38"/>
  <c r="E142" i="38"/>
  <c r="F142" i="38"/>
  <c r="G142" i="38"/>
  <c r="H142" i="38"/>
  <c r="B143" i="38"/>
  <c r="C143" i="38"/>
  <c r="D143" i="38"/>
  <c r="E143" i="38"/>
  <c r="F143" i="38"/>
  <c r="G143" i="38"/>
  <c r="H143" i="38"/>
  <c r="B144" i="38"/>
  <c r="C144" i="38"/>
  <c r="D144" i="38"/>
  <c r="E144" i="38"/>
  <c r="F144" i="38"/>
  <c r="G144" i="38"/>
  <c r="H144" i="38"/>
  <c r="B145" i="38"/>
  <c r="C145" i="38"/>
  <c r="D145" i="38"/>
  <c r="E145" i="38"/>
  <c r="F145" i="38"/>
  <c r="G145" i="38"/>
  <c r="H145" i="38"/>
  <c r="B146" i="38"/>
  <c r="C146" i="38"/>
  <c r="D146" i="38"/>
  <c r="E146" i="38"/>
  <c r="F146" i="38"/>
  <c r="G146" i="38"/>
  <c r="H146" i="38"/>
  <c r="B147" i="38"/>
  <c r="C147" i="38"/>
  <c r="D147" i="38"/>
  <c r="E147" i="38"/>
  <c r="F147" i="38"/>
  <c r="G147" i="38"/>
  <c r="H147" i="38"/>
  <c r="B148" i="38"/>
  <c r="C148" i="38"/>
  <c r="D148" i="38"/>
  <c r="E148" i="38"/>
  <c r="F148" i="38"/>
  <c r="G148" i="38"/>
  <c r="H148" i="38"/>
  <c r="B149" i="38"/>
  <c r="C149" i="38"/>
  <c r="D149" i="38"/>
  <c r="E149" i="38"/>
  <c r="F149" i="38"/>
  <c r="G149" i="38"/>
  <c r="H149" i="38"/>
  <c r="B150" i="38"/>
  <c r="C150" i="38"/>
  <c r="D150" i="38"/>
  <c r="E150" i="38"/>
  <c r="F150" i="38"/>
  <c r="G150" i="38"/>
  <c r="H150" i="38"/>
  <c r="B151" i="38"/>
  <c r="C151" i="38"/>
  <c r="D151" i="38"/>
  <c r="E151" i="38"/>
  <c r="F151" i="38"/>
  <c r="G151" i="38"/>
  <c r="H151" i="38"/>
  <c r="B152" i="38"/>
  <c r="C152" i="38"/>
  <c r="D152" i="38"/>
  <c r="E152" i="38"/>
  <c r="F152" i="38"/>
  <c r="G152" i="38"/>
  <c r="H152" i="38"/>
  <c r="B153" i="38"/>
  <c r="C153" i="38"/>
  <c r="D153" i="38"/>
  <c r="E153" i="38"/>
  <c r="F153" i="38"/>
  <c r="G153" i="38"/>
  <c r="H153" i="38"/>
  <c r="B154" i="38"/>
  <c r="C154" i="38"/>
  <c r="D154" i="38"/>
  <c r="E154" i="38"/>
  <c r="F154" i="38"/>
  <c r="G154" i="38"/>
  <c r="H154" i="38"/>
  <c r="B155" i="38"/>
  <c r="C155" i="38"/>
  <c r="D155" i="38"/>
  <c r="E155" i="38"/>
  <c r="F155" i="38"/>
  <c r="G155" i="38"/>
  <c r="H155" i="38"/>
  <c r="B156" i="38"/>
  <c r="C156" i="38"/>
  <c r="D156" i="38"/>
  <c r="E156" i="38"/>
  <c r="F156" i="38"/>
  <c r="G156" i="38"/>
  <c r="H156" i="38"/>
  <c r="B157" i="38"/>
  <c r="C157" i="38"/>
  <c r="D157" i="38"/>
  <c r="E157" i="38"/>
  <c r="F157" i="38"/>
  <c r="G157" i="38"/>
  <c r="H157" i="38"/>
  <c r="B158" i="38"/>
  <c r="C158" i="38"/>
  <c r="D158" i="38"/>
  <c r="E158" i="38"/>
  <c r="F158" i="38"/>
  <c r="G158" i="38"/>
  <c r="H158" i="38"/>
  <c r="B159" i="38"/>
  <c r="C159" i="38"/>
  <c r="D159" i="38"/>
  <c r="E159" i="38"/>
  <c r="F159" i="38"/>
  <c r="G159" i="38"/>
  <c r="H159" i="38"/>
  <c r="B160" i="38"/>
  <c r="C160" i="38"/>
  <c r="D160" i="38"/>
  <c r="E160" i="38"/>
  <c r="F160" i="38"/>
  <c r="G160" i="38"/>
  <c r="H160" i="38"/>
  <c r="B161" i="38"/>
  <c r="C161" i="38"/>
  <c r="D161" i="38"/>
  <c r="E161" i="38"/>
  <c r="F161" i="38"/>
  <c r="G161" i="38"/>
  <c r="H161" i="38"/>
  <c r="B162" i="38"/>
  <c r="C162" i="38"/>
  <c r="D162" i="38"/>
  <c r="E162" i="38"/>
  <c r="F162" i="38"/>
  <c r="G162" i="38"/>
  <c r="H162" i="38"/>
  <c r="B163" i="38"/>
  <c r="C163" i="38"/>
  <c r="D163" i="38"/>
  <c r="E163" i="38"/>
  <c r="F163" i="38"/>
  <c r="G163" i="38"/>
  <c r="H163" i="38"/>
  <c r="B164" i="38"/>
  <c r="C164" i="38"/>
  <c r="D164" i="38"/>
  <c r="E164" i="38"/>
  <c r="F164" i="38"/>
  <c r="G164" i="38"/>
  <c r="H164" i="38"/>
  <c r="B165" i="38"/>
  <c r="C165" i="38"/>
  <c r="D165" i="38"/>
  <c r="E165" i="38"/>
  <c r="F165" i="38"/>
  <c r="G165" i="38"/>
  <c r="H165" i="38"/>
  <c r="B166" i="38"/>
  <c r="C166" i="38"/>
  <c r="D166" i="38"/>
  <c r="E166" i="38"/>
  <c r="F166" i="38"/>
  <c r="G166" i="38"/>
  <c r="H166" i="38"/>
  <c r="B167" i="38"/>
  <c r="C167" i="38"/>
  <c r="D167" i="38"/>
  <c r="E167" i="38"/>
  <c r="F167" i="38"/>
  <c r="G167" i="38"/>
  <c r="H167" i="38"/>
  <c r="B168" i="38"/>
  <c r="C168" i="38"/>
  <c r="D168" i="38"/>
  <c r="E168" i="38"/>
  <c r="F168" i="38"/>
  <c r="G168" i="38"/>
  <c r="H168" i="38"/>
  <c r="B169" i="38"/>
  <c r="C169" i="38"/>
  <c r="D169" i="38"/>
  <c r="E169" i="38"/>
  <c r="F169" i="38"/>
  <c r="G169" i="38"/>
  <c r="H169" i="38"/>
  <c r="B170" i="38"/>
  <c r="C170" i="38"/>
  <c r="D170" i="38"/>
  <c r="E170" i="38"/>
  <c r="F170" i="38"/>
  <c r="G170" i="38"/>
  <c r="H170" i="38"/>
  <c r="B171" i="38"/>
  <c r="C171" i="38"/>
  <c r="D171" i="38"/>
  <c r="E171" i="38"/>
  <c r="F171" i="38"/>
  <c r="G171" i="38"/>
  <c r="H171" i="38"/>
  <c r="B172" i="38"/>
  <c r="C172" i="38"/>
  <c r="D172" i="38"/>
  <c r="E172" i="38"/>
  <c r="F172" i="38"/>
  <c r="G172" i="38"/>
  <c r="H172" i="38"/>
  <c r="B173" i="38"/>
  <c r="C173" i="38"/>
  <c r="D173" i="38"/>
  <c r="E173" i="38"/>
  <c r="F173" i="38"/>
  <c r="G173" i="38"/>
  <c r="H173" i="38"/>
  <c r="B174" i="38"/>
  <c r="C174" i="38"/>
  <c r="D174" i="38"/>
  <c r="E174" i="38"/>
  <c r="F174" i="38"/>
  <c r="G174" i="38"/>
  <c r="H174" i="38"/>
  <c r="B175" i="38"/>
  <c r="C175" i="38"/>
  <c r="D175" i="38"/>
  <c r="E175" i="38"/>
  <c r="F175" i="38"/>
  <c r="G175" i="38"/>
  <c r="H175" i="38"/>
  <c r="B176" i="38"/>
  <c r="C176" i="38"/>
  <c r="D176" i="38"/>
  <c r="E176" i="38"/>
  <c r="F176" i="38"/>
  <c r="G176" i="38"/>
  <c r="H176" i="38"/>
  <c r="B177" i="38"/>
  <c r="C177" i="38"/>
  <c r="D177" i="38"/>
  <c r="E177" i="38"/>
  <c r="F177" i="38"/>
  <c r="G177" i="38"/>
  <c r="H177" i="38"/>
  <c r="B178" i="38"/>
  <c r="C178" i="38"/>
  <c r="D178" i="38"/>
  <c r="E178" i="38"/>
  <c r="F178" i="38"/>
  <c r="G178" i="38"/>
  <c r="H178" i="38"/>
  <c r="B179" i="38"/>
  <c r="C179" i="38"/>
  <c r="D179" i="38"/>
  <c r="E179" i="38"/>
  <c r="F179" i="38"/>
  <c r="G179" i="38"/>
  <c r="H179" i="38"/>
  <c r="B180" i="38"/>
  <c r="C180" i="38"/>
  <c r="D180" i="38"/>
  <c r="E180" i="38"/>
  <c r="F180" i="38"/>
  <c r="G180" i="38"/>
  <c r="H180" i="38"/>
  <c r="B181" i="38"/>
  <c r="C181" i="38"/>
  <c r="D181" i="38"/>
  <c r="E181" i="38"/>
  <c r="F181" i="38"/>
  <c r="G181" i="38"/>
  <c r="H181" i="38"/>
  <c r="B182" i="38"/>
  <c r="C182" i="38"/>
  <c r="D182" i="38"/>
  <c r="E182" i="38"/>
  <c r="F182" i="38"/>
  <c r="G182" i="38"/>
  <c r="H182" i="38"/>
  <c r="B183" i="38"/>
  <c r="C183" i="38"/>
  <c r="D183" i="38"/>
  <c r="E183" i="38"/>
  <c r="F183" i="38"/>
  <c r="G183" i="38"/>
  <c r="H183" i="38"/>
  <c r="B184" i="38"/>
  <c r="C184" i="38"/>
  <c r="D184" i="38"/>
  <c r="E184" i="38"/>
  <c r="F184" i="38"/>
  <c r="G184" i="38"/>
  <c r="H184" i="38"/>
  <c r="B185" i="38"/>
  <c r="C185" i="38"/>
  <c r="D185" i="38"/>
  <c r="E185" i="38"/>
  <c r="F185" i="38"/>
  <c r="G185" i="38"/>
  <c r="H185" i="38"/>
  <c r="J186" i="38"/>
  <c r="K186" i="38"/>
  <c r="I142" i="38" l="1"/>
  <c r="I185" i="38"/>
  <c r="I177" i="38"/>
  <c r="I169" i="38"/>
  <c r="I161" i="38"/>
  <c r="I153" i="38"/>
  <c r="I145" i="38"/>
  <c r="I143" i="38"/>
  <c r="I137" i="38"/>
  <c r="I129" i="38"/>
  <c r="I121" i="38"/>
  <c r="I113" i="38"/>
  <c r="I103" i="38"/>
  <c r="I95" i="38"/>
  <c r="I89" i="38"/>
  <c r="I68" i="38"/>
  <c r="I60" i="38"/>
  <c r="I44" i="38"/>
  <c r="I96" i="38"/>
  <c r="I90" i="38"/>
  <c r="I144" i="38"/>
  <c r="I128" i="38"/>
  <c r="I120" i="38"/>
  <c r="I112" i="38"/>
  <c r="I138" i="38"/>
  <c r="I122" i="38"/>
  <c r="I139" i="38"/>
  <c r="I131" i="38"/>
  <c r="I123" i="38"/>
  <c r="I115" i="38"/>
  <c r="I105" i="38"/>
  <c r="I97" i="38"/>
  <c r="I91" i="38"/>
  <c r="I102" i="38"/>
  <c r="I94" i="38"/>
  <c r="I88" i="38"/>
  <c r="I130" i="38"/>
  <c r="I114" i="38"/>
  <c r="I104" i="38"/>
  <c r="I132" i="38"/>
  <c r="I124" i="38"/>
  <c r="I116" i="38"/>
  <c r="I108" i="38"/>
  <c r="I106" i="38"/>
  <c r="I98" i="38"/>
  <c r="I92" i="38"/>
  <c r="I136" i="38"/>
  <c r="I133" i="38"/>
  <c r="I125" i="38"/>
  <c r="I117" i="38"/>
  <c r="I109" i="38"/>
  <c r="I107" i="38"/>
  <c r="I99" i="38"/>
  <c r="I182" i="38"/>
  <c r="I174" i="38"/>
  <c r="I158" i="38"/>
  <c r="I140" i="38"/>
  <c r="I134" i="38"/>
  <c r="I126" i="38"/>
  <c r="I118" i="38"/>
  <c r="I110" i="38"/>
  <c r="I100" i="38"/>
  <c r="I162" i="38"/>
  <c r="I179" i="38"/>
  <c r="I171" i="38"/>
  <c r="I163" i="38"/>
  <c r="I155" i="38"/>
  <c r="I147" i="38"/>
  <c r="I84" i="38"/>
  <c r="I76" i="38"/>
  <c r="I52" i="38"/>
  <c r="I36" i="38"/>
  <c r="I28" i="38"/>
  <c r="I20" i="38"/>
  <c r="I12" i="38"/>
  <c r="I4" i="38"/>
  <c r="I170" i="38"/>
  <c r="I146" i="38"/>
  <c r="I180" i="38"/>
  <c r="I172" i="38"/>
  <c r="I164" i="38"/>
  <c r="I156" i="38"/>
  <c r="I148" i="38"/>
  <c r="I85" i="38"/>
  <c r="I77" i="38"/>
  <c r="I69" i="38"/>
  <c r="I61" i="38"/>
  <c r="I53" i="38"/>
  <c r="I45" i="38"/>
  <c r="I37" i="38"/>
  <c r="I29" i="38"/>
  <c r="I21" i="38"/>
  <c r="I13" i="38"/>
  <c r="I5" i="38"/>
  <c r="I178" i="38"/>
  <c r="I154" i="38"/>
  <c r="I181" i="38"/>
  <c r="I173" i="38"/>
  <c r="I165" i="38"/>
  <c r="I157" i="38"/>
  <c r="I149" i="38"/>
  <c r="I86" i="38"/>
  <c r="I78" i="38"/>
  <c r="I70" i="38"/>
  <c r="I62" i="38"/>
  <c r="I54" i="38"/>
  <c r="I46" i="38"/>
  <c r="I38" i="38"/>
  <c r="I30" i="38"/>
  <c r="I22" i="38"/>
  <c r="I14" i="38"/>
  <c r="I6" i="38"/>
  <c r="I3" i="38"/>
  <c r="I166" i="38"/>
  <c r="I150" i="38"/>
  <c r="I87" i="38"/>
  <c r="I79" i="38"/>
  <c r="I71" i="38"/>
  <c r="I63" i="38"/>
  <c r="I55" i="38"/>
  <c r="I47" i="38"/>
  <c r="I39" i="38"/>
  <c r="I31" i="38"/>
  <c r="I23" i="38"/>
  <c r="I15" i="38"/>
  <c r="I7" i="38"/>
  <c r="I183" i="38"/>
  <c r="I175" i="38"/>
  <c r="I167" i="38"/>
  <c r="I159" i="38"/>
  <c r="I151" i="38"/>
  <c r="I80" i="38"/>
  <c r="I72" i="38"/>
  <c r="I64" i="38"/>
  <c r="I56" i="38"/>
  <c r="I48" i="38"/>
  <c r="I40" i="38"/>
  <c r="I32" i="38"/>
  <c r="I24" i="38"/>
  <c r="I16" i="38"/>
  <c r="I8" i="38"/>
  <c r="I184" i="38"/>
  <c r="I176" i="38"/>
  <c r="I168" i="38"/>
  <c r="I160" i="38"/>
  <c r="I152" i="38"/>
  <c r="I81" i="38"/>
  <c r="I73" i="38"/>
  <c r="I65" i="38"/>
  <c r="I57" i="38"/>
  <c r="I49" i="38"/>
  <c r="I41" i="38"/>
  <c r="I33" i="38"/>
  <c r="I25" i="38"/>
  <c r="I17" i="38"/>
  <c r="I9" i="38"/>
  <c r="I186" i="38" l="1"/>
  <c r="J4" i="35"/>
  <c r="J5" i="35"/>
  <c r="J6" i="35"/>
  <c r="J7" i="35"/>
  <c r="J8" i="35"/>
  <c r="J9" i="35"/>
  <c r="J10" i="35"/>
  <c r="J11" i="35"/>
  <c r="J12" i="35"/>
  <c r="J13" i="35"/>
  <c r="J14" i="35"/>
  <c r="J15" i="35"/>
  <c r="J16" i="35"/>
  <c r="J17" i="35"/>
  <c r="J18" i="35"/>
  <c r="J19" i="35"/>
  <c r="J20" i="35"/>
  <c r="J21" i="35"/>
  <c r="J22" i="35"/>
  <c r="J23" i="35"/>
  <c r="J24" i="35"/>
  <c r="J25" i="35"/>
  <c r="J26" i="35"/>
  <c r="J27" i="35"/>
  <c r="J28" i="35"/>
  <c r="J29" i="35"/>
  <c r="J30" i="35"/>
  <c r="J31" i="35"/>
  <c r="J32" i="35"/>
  <c r="J33" i="35"/>
  <c r="J34" i="35"/>
  <c r="J35" i="35"/>
  <c r="J36" i="35"/>
  <c r="J37" i="35"/>
  <c r="J38" i="35"/>
  <c r="J39" i="35"/>
  <c r="J40" i="35"/>
  <c r="J41" i="35"/>
  <c r="J42" i="35"/>
  <c r="J43" i="35"/>
  <c r="J44" i="35"/>
  <c r="J45" i="35"/>
  <c r="J46" i="35"/>
  <c r="J47" i="35"/>
  <c r="J48" i="35"/>
  <c r="J49" i="35"/>
  <c r="J50" i="35"/>
  <c r="J51" i="35"/>
  <c r="J52" i="35"/>
  <c r="J53" i="35"/>
  <c r="J54" i="35"/>
  <c r="J55" i="35"/>
  <c r="J56" i="35"/>
  <c r="J57" i="35"/>
  <c r="J58" i="35"/>
  <c r="J59" i="35"/>
  <c r="J60" i="35"/>
  <c r="J61" i="35"/>
  <c r="J62" i="35"/>
  <c r="J63" i="35"/>
  <c r="J64" i="35"/>
  <c r="J65" i="35"/>
  <c r="J66" i="35"/>
  <c r="J67" i="35"/>
  <c r="J68" i="35"/>
  <c r="J69" i="35"/>
  <c r="J70" i="35"/>
  <c r="J71" i="35"/>
  <c r="J72" i="35"/>
  <c r="J73" i="35"/>
  <c r="J74" i="35"/>
  <c r="J75" i="35"/>
  <c r="J76" i="35"/>
  <c r="J77" i="35"/>
  <c r="J78" i="35"/>
  <c r="J79" i="35"/>
  <c r="J80" i="35"/>
  <c r="J81" i="35"/>
  <c r="J82" i="35"/>
  <c r="J83" i="35"/>
  <c r="J84" i="35"/>
  <c r="J85" i="35"/>
  <c r="J86" i="35"/>
  <c r="J87" i="35"/>
  <c r="J88" i="35"/>
  <c r="J89" i="35"/>
  <c r="J90" i="35"/>
  <c r="J91" i="35"/>
  <c r="J92" i="35"/>
  <c r="J93" i="35"/>
  <c r="J94" i="35"/>
  <c r="J95" i="35"/>
  <c r="J96" i="35"/>
  <c r="J97" i="35"/>
  <c r="J98" i="35"/>
  <c r="J99" i="35"/>
  <c r="J100" i="35"/>
  <c r="J101" i="35"/>
  <c r="J102" i="35"/>
  <c r="J103" i="35"/>
  <c r="J104" i="35"/>
  <c r="J105" i="35"/>
  <c r="J106" i="35"/>
  <c r="J107" i="35"/>
  <c r="J108" i="35"/>
  <c r="J109" i="35"/>
  <c r="J110" i="35"/>
  <c r="J111" i="35"/>
  <c r="J112" i="35"/>
  <c r="J113" i="35"/>
  <c r="J114" i="35"/>
  <c r="J115" i="35"/>
  <c r="J116" i="35"/>
  <c r="J117" i="35"/>
  <c r="J118" i="35"/>
  <c r="J119" i="35"/>
  <c r="J120" i="35"/>
  <c r="J121" i="35"/>
  <c r="J122" i="35"/>
  <c r="J123" i="35"/>
  <c r="J124" i="35"/>
  <c r="J125" i="35"/>
  <c r="J126" i="35"/>
  <c r="J127" i="35"/>
  <c r="J128" i="35"/>
  <c r="J129" i="35"/>
  <c r="J130" i="35"/>
  <c r="J131" i="35"/>
  <c r="J132" i="35"/>
  <c r="J133" i="35"/>
  <c r="J134" i="35"/>
  <c r="J135" i="35"/>
  <c r="J136" i="35"/>
  <c r="J137" i="35"/>
  <c r="J138" i="35"/>
  <c r="J139" i="35"/>
  <c r="J140" i="35"/>
  <c r="J141" i="35"/>
  <c r="J142" i="35"/>
  <c r="J143" i="35"/>
  <c r="J144" i="35"/>
  <c r="J145" i="35"/>
  <c r="J146" i="35"/>
  <c r="J147" i="35"/>
  <c r="J148" i="35"/>
  <c r="J149" i="35"/>
  <c r="J150" i="35"/>
  <c r="J151" i="35"/>
  <c r="J152" i="35"/>
  <c r="J153" i="35"/>
  <c r="J154" i="35"/>
  <c r="J155" i="35"/>
  <c r="J156" i="35"/>
  <c r="J157" i="35"/>
  <c r="J158" i="35"/>
  <c r="J159" i="35"/>
  <c r="J160" i="35"/>
  <c r="J161" i="35"/>
  <c r="J162" i="35"/>
  <c r="J163" i="35"/>
  <c r="J164" i="35"/>
  <c r="J165" i="35"/>
  <c r="J166" i="35"/>
  <c r="J167" i="35"/>
  <c r="J168" i="35"/>
  <c r="J169" i="35"/>
  <c r="J170" i="35"/>
  <c r="J171" i="35"/>
  <c r="J172" i="35"/>
  <c r="J173" i="35"/>
  <c r="J174" i="35"/>
  <c r="J175" i="35"/>
  <c r="J176" i="35"/>
  <c r="J177" i="35"/>
  <c r="J178" i="35"/>
  <c r="J179" i="35"/>
  <c r="J180" i="35"/>
  <c r="J181" i="35"/>
  <c r="J182" i="35"/>
  <c r="J183" i="35"/>
  <c r="J184" i="35"/>
  <c r="J185" i="35"/>
  <c r="J186" i="35"/>
  <c r="J187" i="35"/>
  <c r="J188" i="35"/>
  <c r="J189" i="35"/>
  <c r="J190" i="35"/>
  <c r="J191" i="35"/>
  <c r="J192" i="35"/>
  <c r="J193" i="35"/>
  <c r="J194" i="35"/>
  <c r="J195" i="35"/>
  <c r="J196" i="35"/>
  <c r="J197" i="35"/>
  <c r="J198" i="35"/>
  <c r="J199" i="35"/>
  <c r="J200" i="35"/>
  <c r="J201" i="35"/>
  <c r="J202" i="35"/>
  <c r="J203" i="35"/>
  <c r="J204" i="35"/>
  <c r="J205" i="35"/>
  <c r="J206" i="35"/>
  <c r="J207" i="35"/>
  <c r="J208" i="35"/>
  <c r="J209" i="35"/>
  <c r="J210" i="35"/>
  <c r="J211" i="35"/>
  <c r="J212" i="35"/>
  <c r="J213" i="35"/>
  <c r="J214" i="35"/>
  <c r="J215" i="35"/>
  <c r="J216" i="35"/>
  <c r="J217" i="35"/>
  <c r="J218" i="35"/>
  <c r="J219" i="35"/>
  <c r="J220" i="35"/>
  <c r="J221" i="35"/>
  <c r="J222" i="35"/>
  <c r="J223" i="35"/>
  <c r="J224" i="35"/>
  <c r="J225" i="35"/>
  <c r="J226" i="35"/>
  <c r="J227" i="35"/>
  <c r="J228" i="35"/>
  <c r="J229" i="35"/>
  <c r="J230" i="35"/>
  <c r="J231" i="35"/>
  <c r="J232" i="35"/>
  <c r="J233" i="35"/>
  <c r="J234" i="35"/>
  <c r="J235" i="35"/>
  <c r="J236" i="35"/>
  <c r="J237" i="35"/>
  <c r="J238" i="35"/>
  <c r="J239" i="35"/>
  <c r="J240" i="35"/>
  <c r="J241" i="35"/>
  <c r="J242" i="35"/>
  <c r="J243" i="35"/>
  <c r="J244" i="35"/>
  <c r="J245" i="35"/>
  <c r="J246" i="35"/>
  <c r="J247" i="35"/>
  <c r="J248" i="35"/>
  <c r="J249" i="35"/>
  <c r="J250" i="35"/>
  <c r="J251" i="35"/>
  <c r="J252" i="35"/>
  <c r="J253" i="35"/>
  <c r="J254" i="35"/>
  <c r="J255" i="35"/>
  <c r="J256" i="35"/>
  <c r="J257" i="35"/>
  <c r="J258" i="35"/>
  <c r="J259" i="35"/>
  <c r="J260" i="35"/>
  <c r="J261" i="35"/>
  <c r="J262" i="35"/>
  <c r="J263" i="35"/>
  <c r="J264" i="35"/>
  <c r="J265" i="35"/>
  <c r="J266" i="35"/>
  <c r="J267" i="35"/>
  <c r="O178" i="27" l="1"/>
  <c r="N184" i="27"/>
  <c r="N183" i="27"/>
  <c r="N182" i="27"/>
  <c r="N181" i="27"/>
  <c r="N180" i="27"/>
  <c r="N179" i="27"/>
  <c r="N178" i="27"/>
  <c r="M178" i="27"/>
  <c r="L180" i="27"/>
  <c r="L181" i="27"/>
  <c r="L182" i="27" s="1"/>
  <c r="L183" i="27" s="1"/>
  <c r="L184" i="27" s="1"/>
  <c r="L185" i="27" s="1"/>
  <c r="L186" i="27" s="1"/>
  <c r="L187" i="27" s="1"/>
  <c r="L188" i="27" s="1"/>
  <c r="L189" i="27" s="1"/>
  <c r="L190" i="27" s="1"/>
  <c r="L191" i="27" s="1"/>
  <c r="L192" i="27" s="1"/>
  <c r="L193" i="27" s="1"/>
  <c r="L194" i="27" s="1"/>
  <c r="L195" i="27" s="1"/>
  <c r="L196" i="27" s="1"/>
  <c r="L197" i="27" s="1"/>
  <c r="L198" i="27" s="1"/>
  <c r="L199" i="27" s="1"/>
  <c r="L200" i="27" s="1"/>
  <c r="L201" i="27" s="1"/>
  <c r="L202" i="27" s="1"/>
  <c r="L203" i="27" s="1"/>
  <c r="L204" i="27" s="1"/>
  <c r="L205" i="27" s="1"/>
  <c r="L206" i="27" s="1"/>
  <c r="L207" i="27" s="1"/>
  <c r="L208" i="27" s="1"/>
  <c r="L209" i="27" s="1"/>
  <c r="L210" i="27" s="1"/>
  <c r="L211" i="27" s="1"/>
  <c r="L212" i="27" s="1"/>
  <c r="L213" i="27" s="1"/>
  <c r="L214" i="27" s="1"/>
  <c r="L215" i="27" s="1"/>
  <c r="L216" i="27" s="1"/>
  <c r="L217" i="27" s="1"/>
  <c r="L218" i="27" s="1"/>
  <c r="L219" i="27" s="1"/>
  <c r="L220" i="27" s="1"/>
  <c r="L221" i="27" s="1"/>
  <c r="L222" i="27" s="1"/>
  <c r="L223" i="27" s="1"/>
  <c r="L224" i="27" s="1"/>
  <c r="L225" i="27" s="1"/>
  <c r="L226" i="27" s="1"/>
  <c r="L227" i="27" s="1"/>
  <c r="L228" i="27" s="1"/>
  <c r="L229" i="27" s="1"/>
  <c r="L230" i="27" s="1"/>
  <c r="L231" i="27" s="1"/>
  <c r="L232" i="27" s="1"/>
  <c r="L233" i="27" s="1"/>
  <c r="L234" i="27" s="1"/>
  <c r="L235" i="27" s="1"/>
  <c r="L236" i="27" s="1"/>
  <c r="L237" i="27" s="1"/>
  <c r="L238" i="27" s="1"/>
  <c r="L239" i="27" s="1"/>
  <c r="L240" i="27" s="1"/>
  <c r="L241" i="27" s="1"/>
  <c r="L242" i="27" s="1"/>
  <c r="L243" i="27" s="1"/>
  <c r="L244" i="27" s="1"/>
  <c r="L245" i="27" s="1"/>
  <c r="L246" i="27" s="1"/>
  <c r="L247" i="27" s="1"/>
  <c r="L248" i="27" s="1"/>
  <c r="L249" i="27" s="1"/>
  <c r="L250" i="27" s="1"/>
  <c r="L251" i="27" s="1"/>
  <c r="L252" i="27" s="1"/>
  <c r="L253" i="27" s="1"/>
  <c r="L254" i="27" s="1"/>
  <c r="L255" i="27" s="1"/>
  <c r="L256" i="27" s="1"/>
  <c r="L257" i="27" s="1"/>
  <c r="L258" i="27" s="1"/>
  <c r="L259" i="27" s="1"/>
  <c r="L260" i="27" s="1"/>
  <c r="L261" i="27" s="1"/>
  <c r="L262" i="27" s="1"/>
  <c r="L263" i="27" s="1"/>
  <c r="L264" i="27" s="1"/>
  <c r="L265" i="27" s="1"/>
  <c r="L266" i="27" s="1"/>
  <c r="L267" i="27" s="1"/>
  <c r="L268" i="27" s="1"/>
  <c r="L269" i="27" s="1"/>
  <c r="L270" i="27" s="1"/>
  <c r="L271" i="27" s="1"/>
  <c r="L272" i="27" s="1"/>
  <c r="L273" i="27" s="1"/>
  <c r="L274" i="27" s="1"/>
  <c r="L275" i="27" s="1"/>
  <c r="L276" i="27" s="1"/>
  <c r="L277" i="27" s="1"/>
  <c r="L278" i="27" s="1"/>
  <c r="L279" i="27" s="1"/>
  <c r="L280" i="27" s="1"/>
  <c r="L281" i="27" s="1"/>
  <c r="L282" i="27" s="1"/>
  <c r="L283" i="27" s="1"/>
  <c r="L284" i="27" s="1"/>
  <c r="L285" i="27" s="1"/>
  <c r="L286" i="27" s="1"/>
  <c r="L287" i="27" s="1"/>
  <c r="L288" i="27" s="1"/>
  <c r="L289" i="27" s="1"/>
  <c r="L290" i="27" s="1"/>
  <c r="L291" i="27" s="1"/>
  <c r="L292" i="27" s="1"/>
  <c r="L293" i="27" s="1"/>
  <c r="L294" i="27" s="1"/>
  <c r="L295" i="27" s="1"/>
  <c r="L296" i="27" s="1"/>
  <c r="L297" i="27" s="1"/>
  <c r="L298" i="27" s="1"/>
  <c r="L299" i="27" s="1"/>
  <c r="L300" i="27" s="1"/>
  <c r="L301" i="27" s="1"/>
  <c r="L302" i="27" s="1"/>
  <c r="L303" i="27" s="1"/>
  <c r="L304" i="27" s="1"/>
  <c r="L305" i="27" s="1"/>
  <c r="L306" i="27" s="1"/>
  <c r="L307" i="27" s="1"/>
  <c r="L308" i="27" s="1"/>
  <c r="L309" i="27" s="1"/>
  <c r="L310" i="27" s="1"/>
  <c r="L311" i="27" s="1"/>
  <c r="L312" i="27" s="1"/>
  <c r="L313" i="27" s="1"/>
  <c r="L314" i="27" s="1"/>
  <c r="L315" i="27" s="1"/>
  <c r="L316" i="27" s="1"/>
  <c r="L317" i="27" s="1"/>
  <c r="L318" i="27" s="1"/>
  <c r="L319" i="27" s="1"/>
  <c r="L320" i="27" s="1"/>
  <c r="L321" i="27" s="1"/>
  <c r="L322" i="27" s="1"/>
  <c r="L323" i="27" s="1"/>
  <c r="L324" i="27" s="1"/>
  <c r="L325" i="27" s="1"/>
  <c r="L326" i="27" s="1"/>
  <c r="L327" i="27" s="1"/>
  <c r="L328" i="27" s="1"/>
  <c r="L329" i="27" s="1"/>
  <c r="L330" i="27" s="1"/>
  <c r="L331" i="27" s="1"/>
  <c r="L332" i="27" s="1"/>
  <c r="L333" i="27" s="1"/>
  <c r="L334" i="27" s="1"/>
  <c r="L335" i="27" s="1"/>
  <c r="L336" i="27" s="1"/>
  <c r="L337" i="27" s="1"/>
  <c r="L338" i="27" s="1"/>
  <c r="L339" i="27" s="1"/>
  <c r="L340" i="27" s="1"/>
  <c r="L341" i="27" s="1"/>
  <c r="L342" i="27" s="1"/>
  <c r="L343" i="27" s="1"/>
  <c r="L344" i="27" s="1"/>
  <c r="L345" i="27" s="1"/>
  <c r="L346" i="27" s="1"/>
  <c r="L347" i="27" s="1"/>
  <c r="L348" i="27" s="1"/>
  <c r="L349" i="27" s="1"/>
  <c r="L350" i="27" s="1"/>
  <c r="L351" i="27" s="1"/>
  <c r="L352" i="27" s="1"/>
  <c r="L353" i="27" s="1"/>
  <c r="L354" i="27" s="1"/>
  <c r="L355" i="27" s="1"/>
  <c r="L356" i="27" s="1"/>
  <c r="L357" i="27" s="1"/>
  <c r="L358" i="27" s="1"/>
  <c r="L359" i="27" s="1"/>
  <c r="L360" i="27" s="1"/>
  <c r="L361" i="27" s="1"/>
  <c r="L362" i="27" s="1"/>
  <c r="L363" i="27" s="1"/>
  <c r="L364" i="27" s="1"/>
  <c r="L365" i="27" s="1"/>
  <c r="L366" i="27" s="1"/>
  <c r="L367" i="27" s="1"/>
  <c r="L368" i="27" s="1"/>
  <c r="L369" i="27" s="1"/>
  <c r="L179" i="27"/>
  <c r="J179" i="27"/>
  <c r="J180" i="27"/>
  <c r="J181" i="27"/>
  <c r="J182" i="27"/>
  <c r="J183" i="27"/>
  <c r="J184" i="27"/>
  <c r="J185" i="27"/>
  <c r="J186" i="27"/>
  <c r="J187" i="27"/>
  <c r="J188" i="27"/>
  <c r="J189" i="27"/>
  <c r="J190" i="27"/>
  <c r="J191" i="27"/>
  <c r="J192" i="27"/>
  <c r="J193" i="27"/>
  <c r="J194" i="27"/>
  <c r="J195" i="27"/>
  <c r="J196" i="27"/>
  <c r="J197" i="27"/>
  <c r="J198" i="27"/>
  <c r="J199" i="27"/>
  <c r="J200" i="27"/>
  <c r="J201" i="27"/>
  <c r="J202" i="27"/>
  <c r="J203" i="27"/>
  <c r="J204" i="27"/>
  <c r="J205" i="27"/>
  <c r="J206" i="27"/>
  <c r="J207" i="27"/>
  <c r="J208" i="27"/>
  <c r="J209" i="27"/>
  <c r="J210" i="27"/>
  <c r="J211" i="27"/>
  <c r="J212" i="27"/>
  <c r="J213" i="27"/>
  <c r="J214" i="27"/>
  <c r="J215" i="27"/>
  <c r="J216" i="27"/>
  <c r="J217" i="27"/>
  <c r="J218" i="27"/>
  <c r="J219" i="27"/>
  <c r="J220" i="27"/>
  <c r="J221" i="27"/>
  <c r="J222" i="27"/>
  <c r="J223" i="27"/>
  <c r="J224" i="27"/>
  <c r="J225" i="27"/>
  <c r="J226" i="27"/>
  <c r="J227" i="27"/>
  <c r="J228" i="27"/>
  <c r="J229" i="27"/>
  <c r="J230" i="27"/>
  <c r="J231" i="27"/>
  <c r="J232" i="27"/>
  <c r="J233" i="27"/>
  <c r="J234" i="27"/>
  <c r="J235" i="27"/>
  <c r="J236" i="27"/>
  <c r="J237" i="27"/>
  <c r="J238" i="27"/>
  <c r="J239" i="27"/>
  <c r="J240" i="27"/>
  <c r="J241" i="27"/>
  <c r="J242" i="27"/>
  <c r="J243" i="27"/>
  <c r="J244" i="27"/>
  <c r="J245" i="27"/>
  <c r="J246" i="27"/>
  <c r="J247" i="27"/>
  <c r="J248" i="27"/>
  <c r="J249" i="27"/>
  <c r="J250" i="27"/>
  <c r="J251" i="27"/>
  <c r="J252" i="27"/>
  <c r="J253" i="27"/>
  <c r="J254" i="27"/>
  <c r="J255" i="27"/>
  <c r="J256" i="27"/>
  <c r="J257" i="27"/>
  <c r="J258" i="27"/>
  <c r="J259" i="27"/>
  <c r="J260" i="27"/>
  <c r="J261" i="27"/>
  <c r="J262" i="27"/>
  <c r="J263" i="27"/>
  <c r="J264" i="27"/>
  <c r="J265" i="27"/>
  <c r="J266" i="27"/>
  <c r="J267" i="27"/>
  <c r="J268" i="27"/>
  <c r="J269" i="27"/>
  <c r="J270" i="27"/>
  <c r="J271" i="27"/>
  <c r="J272" i="27"/>
  <c r="J273" i="27"/>
  <c r="J274" i="27"/>
  <c r="J275" i="27"/>
  <c r="J276" i="27"/>
  <c r="J277" i="27"/>
  <c r="J278" i="27"/>
  <c r="J279" i="27"/>
  <c r="J280" i="27"/>
  <c r="J281" i="27"/>
  <c r="J282" i="27"/>
  <c r="J283" i="27"/>
  <c r="J284" i="27"/>
  <c r="J285" i="27"/>
  <c r="J286" i="27"/>
  <c r="J287" i="27"/>
  <c r="J288" i="27"/>
  <c r="J289" i="27"/>
  <c r="J290" i="27"/>
  <c r="J291" i="27"/>
  <c r="J292" i="27"/>
  <c r="J293" i="27"/>
  <c r="J294" i="27"/>
  <c r="J295" i="27"/>
  <c r="J296" i="27"/>
  <c r="J297" i="27"/>
  <c r="J298" i="27"/>
  <c r="J299" i="27"/>
  <c r="J300" i="27"/>
  <c r="J301" i="27"/>
  <c r="J302" i="27"/>
  <c r="J303" i="27"/>
  <c r="J304" i="27"/>
  <c r="J305" i="27"/>
  <c r="J306" i="27"/>
  <c r="J307" i="27"/>
  <c r="J308" i="27"/>
  <c r="J309" i="27"/>
  <c r="J310" i="27"/>
  <c r="J311" i="27"/>
  <c r="J312" i="27"/>
  <c r="J313" i="27"/>
  <c r="J314" i="27"/>
  <c r="J315" i="27"/>
  <c r="J316" i="27"/>
  <c r="J317" i="27"/>
  <c r="J318" i="27"/>
  <c r="J319" i="27"/>
  <c r="J320" i="27"/>
  <c r="J321" i="27"/>
  <c r="J322" i="27"/>
  <c r="J323" i="27"/>
  <c r="J324" i="27"/>
  <c r="J325" i="27"/>
  <c r="J326" i="27"/>
  <c r="J327" i="27"/>
  <c r="J328" i="27"/>
  <c r="J329" i="27"/>
  <c r="J330" i="27"/>
  <c r="J331" i="27"/>
  <c r="J332" i="27"/>
  <c r="J333" i="27"/>
  <c r="J334" i="27"/>
  <c r="J335" i="27"/>
  <c r="J336" i="27"/>
  <c r="J337" i="27"/>
  <c r="J338" i="27"/>
  <c r="J339" i="27"/>
  <c r="J340" i="27"/>
  <c r="J341" i="27"/>
  <c r="J342" i="27"/>
  <c r="J343" i="27"/>
  <c r="J344" i="27"/>
  <c r="J345" i="27"/>
  <c r="J346" i="27"/>
  <c r="J347" i="27"/>
  <c r="J348" i="27"/>
  <c r="J349" i="27"/>
  <c r="J350" i="27"/>
  <c r="J351" i="27"/>
  <c r="J352" i="27"/>
  <c r="J353" i="27"/>
  <c r="J354" i="27"/>
  <c r="J355" i="27"/>
  <c r="J356" i="27"/>
  <c r="J357" i="27"/>
  <c r="J358" i="27"/>
  <c r="J359" i="27"/>
  <c r="J360" i="27"/>
  <c r="J361" i="27"/>
  <c r="J362" i="27"/>
  <c r="J363" i="27"/>
  <c r="J364" i="27"/>
  <c r="J365" i="27"/>
  <c r="J366" i="27"/>
  <c r="J367" i="27"/>
  <c r="J368" i="27"/>
  <c r="J369" i="27"/>
  <c r="I180" i="27"/>
  <c r="I181" i="27" s="1"/>
  <c r="I182" i="27" s="1"/>
  <c r="I183" i="27" s="1"/>
  <c r="I184" i="27" s="1"/>
  <c r="I185" i="27" s="1"/>
  <c r="I186" i="27" s="1"/>
  <c r="I187" i="27" s="1"/>
  <c r="I188" i="27" s="1"/>
  <c r="I189" i="27" s="1"/>
  <c r="I190" i="27" s="1"/>
  <c r="I191" i="27" s="1"/>
  <c r="I192" i="27" s="1"/>
  <c r="I193" i="27" s="1"/>
  <c r="I194" i="27" s="1"/>
  <c r="I195" i="27" s="1"/>
  <c r="I196" i="27" s="1"/>
  <c r="I197" i="27" s="1"/>
  <c r="I198" i="27" s="1"/>
  <c r="I199" i="27" s="1"/>
  <c r="I200" i="27" s="1"/>
  <c r="I201" i="27" s="1"/>
  <c r="I202" i="27" s="1"/>
  <c r="I203" i="27" s="1"/>
  <c r="I204" i="27" s="1"/>
  <c r="I205" i="27" s="1"/>
  <c r="I206" i="27" s="1"/>
  <c r="I207" i="27" s="1"/>
  <c r="I208" i="27" s="1"/>
  <c r="I209" i="27" s="1"/>
  <c r="I210" i="27" s="1"/>
  <c r="I211" i="27" s="1"/>
  <c r="I212" i="27" s="1"/>
  <c r="I213" i="27" s="1"/>
  <c r="I214" i="27" s="1"/>
  <c r="I215" i="27" s="1"/>
  <c r="I216" i="27" s="1"/>
  <c r="I217" i="27" s="1"/>
  <c r="I218" i="27" s="1"/>
  <c r="I219" i="27" s="1"/>
  <c r="I220" i="27" s="1"/>
  <c r="I221" i="27" s="1"/>
  <c r="I222" i="27" s="1"/>
  <c r="I223" i="27" s="1"/>
  <c r="I224" i="27" s="1"/>
  <c r="I225" i="27" s="1"/>
  <c r="I226" i="27" s="1"/>
  <c r="I227" i="27" s="1"/>
  <c r="I228" i="27" s="1"/>
  <c r="I229" i="27" s="1"/>
  <c r="I230" i="27" s="1"/>
  <c r="I231" i="27" s="1"/>
  <c r="I232" i="27" s="1"/>
  <c r="I233" i="27" s="1"/>
  <c r="I234" i="27" s="1"/>
  <c r="I235" i="27" s="1"/>
  <c r="I236" i="27" s="1"/>
  <c r="I237" i="27" s="1"/>
  <c r="I238" i="27" s="1"/>
  <c r="I239" i="27" s="1"/>
  <c r="I240" i="27" s="1"/>
  <c r="I241" i="27" s="1"/>
  <c r="I242" i="27" s="1"/>
  <c r="I243" i="27" s="1"/>
  <c r="I244" i="27" s="1"/>
  <c r="I245" i="27" s="1"/>
  <c r="I246" i="27" s="1"/>
  <c r="I247" i="27" s="1"/>
  <c r="I248" i="27" s="1"/>
  <c r="I249" i="27" s="1"/>
  <c r="I250" i="27" s="1"/>
  <c r="I251" i="27" s="1"/>
  <c r="I252" i="27" s="1"/>
  <c r="I253" i="27" s="1"/>
  <c r="I254" i="27" s="1"/>
  <c r="I255" i="27" s="1"/>
  <c r="I256" i="27" s="1"/>
  <c r="I257" i="27" s="1"/>
  <c r="I258" i="27" s="1"/>
  <c r="I259" i="27" s="1"/>
  <c r="I260" i="27" s="1"/>
  <c r="I261" i="27" s="1"/>
  <c r="I262" i="27" s="1"/>
  <c r="I263" i="27" s="1"/>
  <c r="I264" i="27" s="1"/>
  <c r="I265" i="27" s="1"/>
  <c r="I266" i="27" s="1"/>
  <c r="I267" i="27" s="1"/>
  <c r="I268" i="27" s="1"/>
  <c r="I269" i="27" s="1"/>
  <c r="I270" i="27" s="1"/>
  <c r="I271" i="27" s="1"/>
  <c r="I272" i="27" s="1"/>
  <c r="I273" i="27" s="1"/>
  <c r="I274" i="27" s="1"/>
  <c r="I275" i="27" s="1"/>
  <c r="I276" i="27" s="1"/>
  <c r="I277" i="27" s="1"/>
  <c r="I278" i="27" s="1"/>
  <c r="I279" i="27" s="1"/>
  <c r="I280" i="27" s="1"/>
  <c r="I281" i="27" s="1"/>
  <c r="I282" i="27" s="1"/>
  <c r="I283" i="27" s="1"/>
  <c r="I284" i="27" s="1"/>
  <c r="I285" i="27" s="1"/>
  <c r="I286" i="27" s="1"/>
  <c r="I287" i="27" s="1"/>
  <c r="I288" i="27" s="1"/>
  <c r="I289" i="27" s="1"/>
  <c r="I290" i="27" s="1"/>
  <c r="I291" i="27" s="1"/>
  <c r="I292" i="27" s="1"/>
  <c r="I293" i="27" s="1"/>
  <c r="I294" i="27" s="1"/>
  <c r="I295" i="27" s="1"/>
  <c r="I296" i="27" s="1"/>
  <c r="I297" i="27" s="1"/>
  <c r="I298" i="27" s="1"/>
  <c r="I299" i="27" s="1"/>
  <c r="I300" i="27" s="1"/>
  <c r="I301" i="27" s="1"/>
  <c r="I302" i="27" s="1"/>
  <c r="I303" i="27" s="1"/>
  <c r="I304" i="27" s="1"/>
  <c r="I305" i="27" s="1"/>
  <c r="I306" i="27" s="1"/>
  <c r="I307" i="27" s="1"/>
  <c r="I308" i="27" s="1"/>
  <c r="I309" i="27" s="1"/>
  <c r="I310" i="27" s="1"/>
  <c r="I311" i="27" s="1"/>
  <c r="I312" i="27" s="1"/>
  <c r="I313" i="27" s="1"/>
  <c r="I314" i="27" s="1"/>
  <c r="I315" i="27" s="1"/>
  <c r="I316" i="27" s="1"/>
  <c r="I317" i="27" s="1"/>
  <c r="I318" i="27" s="1"/>
  <c r="I319" i="27" s="1"/>
  <c r="I320" i="27" s="1"/>
  <c r="I321" i="27" s="1"/>
  <c r="I322" i="27" s="1"/>
  <c r="I323" i="27" s="1"/>
  <c r="I324" i="27" s="1"/>
  <c r="I325" i="27" s="1"/>
  <c r="I326" i="27" s="1"/>
  <c r="I327" i="27" s="1"/>
  <c r="I328" i="27" s="1"/>
  <c r="I329" i="27" s="1"/>
  <c r="I330" i="27" s="1"/>
  <c r="I331" i="27" s="1"/>
  <c r="I332" i="27" s="1"/>
  <c r="I333" i="27" s="1"/>
  <c r="I334" i="27" s="1"/>
  <c r="I335" i="27" s="1"/>
  <c r="I336" i="27" s="1"/>
  <c r="I337" i="27" s="1"/>
  <c r="I338" i="27" s="1"/>
  <c r="I339" i="27" s="1"/>
  <c r="I340" i="27" s="1"/>
  <c r="I341" i="27" s="1"/>
  <c r="I342" i="27" s="1"/>
  <c r="I343" i="27" s="1"/>
  <c r="I344" i="27" s="1"/>
  <c r="I345" i="27" s="1"/>
  <c r="I346" i="27" s="1"/>
  <c r="I347" i="27" s="1"/>
  <c r="I348" i="27" s="1"/>
  <c r="I349" i="27" s="1"/>
  <c r="I350" i="27" s="1"/>
  <c r="I351" i="27" s="1"/>
  <c r="I352" i="27" s="1"/>
  <c r="I353" i="27" s="1"/>
  <c r="I354" i="27" s="1"/>
  <c r="I355" i="27" s="1"/>
  <c r="I356" i="27" s="1"/>
  <c r="I357" i="27" s="1"/>
  <c r="I358" i="27" s="1"/>
  <c r="I359" i="27" s="1"/>
  <c r="I360" i="27" s="1"/>
  <c r="I361" i="27" s="1"/>
  <c r="I362" i="27" s="1"/>
  <c r="I363" i="27" s="1"/>
  <c r="I364" i="27" s="1"/>
  <c r="I365" i="27" s="1"/>
  <c r="I366" i="27" s="1"/>
  <c r="I367" i="27" s="1"/>
  <c r="I368" i="27" s="1"/>
  <c r="I369" i="27" s="1"/>
  <c r="I179" i="27"/>
  <c r="I178" i="27"/>
  <c r="I164" i="27"/>
  <c r="I165" i="27"/>
  <c r="I166" i="27"/>
  <c r="I167" i="27"/>
  <c r="I168" i="27"/>
  <c r="I169" i="27"/>
  <c r="I170" i="27"/>
  <c r="I171" i="27"/>
  <c r="I172" i="27"/>
  <c r="I173" i="27"/>
  <c r="I174" i="27"/>
  <c r="I175" i="27"/>
  <c r="I176" i="27"/>
  <c r="I177" i="27"/>
  <c r="I163" i="27"/>
  <c r="Q107" i="11" l="1"/>
  <c r="Q106" i="11"/>
  <c r="Q105" i="11"/>
  <c r="Q104" i="11"/>
  <c r="Q103" i="11"/>
  <c r="P78" i="11"/>
  <c r="P77" i="11"/>
  <c r="P71" i="11"/>
  <c r="P16" i="11"/>
  <c r="P17" i="11"/>
  <c r="P18" i="11"/>
  <c r="P21" i="11"/>
  <c r="P22" i="11"/>
  <c r="P23" i="11"/>
  <c r="P24" i="11"/>
  <c r="P25" i="11"/>
  <c r="P26" i="11"/>
  <c r="P27" i="11"/>
  <c r="P28" i="11"/>
  <c r="P29" i="11"/>
  <c r="P30" i="11"/>
  <c r="P31" i="11"/>
  <c r="P32" i="11"/>
  <c r="P35" i="11"/>
  <c r="P36" i="11"/>
  <c r="P37" i="11"/>
  <c r="P38" i="11"/>
  <c r="P39" i="11"/>
  <c r="P40" i="11"/>
  <c r="P41" i="11"/>
  <c r="P42" i="11"/>
  <c r="P43" i="11"/>
  <c r="P44" i="11"/>
  <c r="P45" i="11"/>
  <c r="P46" i="11"/>
  <c r="P49" i="11"/>
  <c r="P50" i="11"/>
  <c r="P51" i="11"/>
  <c r="P52" i="11"/>
  <c r="P53" i="11"/>
  <c r="P54" i="11"/>
  <c r="P55" i="11"/>
  <c r="P56" i="11"/>
  <c r="P57" i="11"/>
  <c r="P58" i="11"/>
  <c r="P59" i="11"/>
  <c r="P60" i="11"/>
  <c r="P63" i="11"/>
  <c r="P64" i="11"/>
  <c r="P65" i="11"/>
  <c r="P66" i="11"/>
  <c r="P67" i="11"/>
  <c r="P68" i="11"/>
  <c r="P69" i="11"/>
  <c r="P70" i="11"/>
  <c r="P72" i="11"/>
  <c r="P73" i="11"/>
  <c r="P74" i="11"/>
  <c r="G1887" i="11"/>
  <c r="G1833" i="11"/>
  <c r="G1834" i="11"/>
  <c r="G1841" i="11"/>
  <c r="G1842" i="11"/>
  <c r="G1849" i="11"/>
  <c r="G1850" i="11"/>
  <c r="G1857" i="11"/>
  <c r="G1858" i="11"/>
  <c r="G1865" i="11"/>
  <c r="G1866" i="11"/>
  <c r="G1873" i="11"/>
  <c r="G1874" i="11"/>
  <c r="G1881" i="11"/>
  <c r="G1882" i="11"/>
  <c r="G1889" i="11"/>
  <c r="G1890" i="11"/>
  <c r="D1833" i="11"/>
  <c r="D1834" i="11"/>
  <c r="D1835" i="11"/>
  <c r="G1835" i="11" s="1"/>
  <c r="D1836" i="11"/>
  <c r="G1836" i="11" s="1"/>
  <c r="D1837" i="11"/>
  <c r="G1837" i="11" s="1"/>
  <c r="D1838" i="11"/>
  <c r="G1838" i="11" s="1"/>
  <c r="D1839" i="11"/>
  <c r="G1839" i="11" s="1"/>
  <c r="D1840" i="11"/>
  <c r="G1840" i="11" s="1"/>
  <c r="D1841" i="11"/>
  <c r="D1842" i="11"/>
  <c r="D1843" i="11"/>
  <c r="G1843" i="11" s="1"/>
  <c r="D1844" i="11"/>
  <c r="G1844" i="11" s="1"/>
  <c r="D1845" i="11"/>
  <c r="G1845" i="11" s="1"/>
  <c r="D1846" i="11"/>
  <c r="G1846" i="11" s="1"/>
  <c r="D1847" i="11"/>
  <c r="G1847" i="11" s="1"/>
  <c r="D1848" i="11"/>
  <c r="G1848" i="11" s="1"/>
  <c r="D1849" i="11"/>
  <c r="D1850" i="11"/>
  <c r="D1851" i="11"/>
  <c r="G1851" i="11" s="1"/>
  <c r="D1852" i="11"/>
  <c r="G1852" i="11" s="1"/>
  <c r="D1853" i="11"/>
  <c r="G1853" i="11" s="1"/>
  <c r="D1854" i="11"/>
  <c r="G1854" i="11" s="1"/>
  <c r="D1855" i="11"/>
  <c r="G1855" i="11" s="1"/>
  <c r="D1856" i="11"/>
  <c r="G1856" i="11" s="1"/>
  <c r="D1857" i="11"/>
  <c r="D1858" i="11"/>
  <c r="D1859" i="11"/>
  <c r="G1859" i="11" s="1"/>
  <c r="D1860" i="11"/>
  <c r="G1860" i="11" s="1"/>
  <c r="D1861" i="11"/>
  <c r="G1861" i="11" s="1"/>
  <c r="D1862" i="11"/>
  <c r="G1862" i="11" s="1"/>
  <c r="D1863" i="11"/>
  <c r="G1863" i="11" s="1"/>
  <c r="D1864" i="11"/>
  <c r="G1864" i="11" s="1"/>
  <c r="D1865" i="11"/>
  <c r="D1866" i="11"/>
  <c r="D1867" i="11"/>
  <c r="G1867" i="11" s="1"/>
  <c r="D1868" i="11"/>
  <c r="G1868" i="11" s="1"/>
  <c r="D1869" i="11"/>
  <c r="G1869" i="11" s="1"/>
  <c r="D1870" i="11"/>
  <c r="G1870" i="11" s="1"/>
  <c r="D1871" i="11"/>
  <c r="G1871" i="11" s="1"/>
  <c r="D1872" i="11"/>
  <c r="G1872" i="11" s="1"/>
  <c r="D1873" i="11"/>
  <c r="D1874" i="11"/>
  <c r="D1875" i="11"/>
  <c r="G1875" i="11" s="1"/>
  <c r="D1876" i="11"/>
  <c r="G1876" i="11" s="1"/>
  <c r="D1877" i="11"/>
  <c r="G1877" i="11" s="1"/>
  <c r="D1878" i="11"/>
  <c r="G1878" i="11" s="1"/>
  <c r="D1879" i="11"/>
  <c r="G1879" i="11" s="1"/>
  <c r="D1880" i="11"/>
  <c r="G1880" i="11" s="1"/>
  <c r="D1881" i="11"/>
  <c r="D1882" i="11"/>
  <c r="D1883" i="11"/>
  <c r="G1883" i="11" s="1"/>
  <c r="D1884" i="11"/>
  <c r="G1884" i="11" s="1"/>
  <c r="D1885" i="11"/>
  <c r="G1885" i="11" s="1"/>
  <c r="D1886" i="11"/>
  <c r="G1886" i="11" s="1"/>
  <c r="D1887" i="11"/>
  <c r="D1888" i="11"/>
  <c r="G1888" i="11" s="1"/>
  <c r="D1889" i="11"/>
  <c r="D1890" i="11"/>
  <c r="D1891" i="11"/>
  <c r="G1891" i="11" s="1"/>
  <c r="H203" i="22" l="1"/>
  <c r="J202" i="22"/>
  <c r="H208" i="22" l="1"/>
  <c r="E209" i="22"/>
  <c r="D209" i="22"/>
  <c r="C209" i="22"/>
  <c r="B209" i="22"/>
  <c r="M105" i="11"/>
  <c r="M104" i="11"/>
  <c r="M103" i="11"/>
  <c r="G102" i="22"/>
  <c r="G103" i="22"/>
  <c r="G104" i="22"/>
  <c r="G105" i="22"/>
  <c r="G106" i="22"/>
  <c r="G107" i="22"/>
  <c r="G108" i="22"/>
  <c r="G109" i="22"/>
  <c r="G110" i="22"/>
  <c r="G111" i="22"/>
  <c r="G101" i="22"/>
  <c r="F99" i="22"/>
  <c r="F100" i="22"/>
  <c r="F101" i="22"/>
  <c r="F102" i="22"/>
  <c r="F103" i="22"/>
  <c r="F104" i="22"/>
  <c r="F105" i="22"/>
  <c r="F106" i="22"/>
  <c r="F107" i="22"/>
  <c r="F108" i="22"/>
  <c r="F109" i="22"/>
  <c r="F110" i="22"/>
  <c r="F111" i="22"/>
  <c r="F98" i="22"/>
  <c r="F97" i="22"/>
  <c r="G53" i="22"/>
  <c r="G48" i="22"/>
  <c r="G47" i="22"/>
  <c r="G46" i="22"/>
  <c r="G45" i="22"/>
  <c r="G44" i="22"/>
  <c r="G38" i="22"/>
  <c r="G37" i="22"/>
  <c r="G36" i="22"/>
  <c r="G35" i="22"/>
  <c r="G34" i="22"/>
  <c r="G32" i="22"/>
  <c r="G26" i="22"/>
  <c r="G24" i="22"/>
  <c r="AF97" i="22"/>
  <c r="G49" i="22"/>
  <c r="G50" i="22"/>
  <c r="G51" i="22"/>
  <c r="G52" i="22"/>
  <c r="G25" i="22"/>
  <c r="G167" i="22" l="1"/>
  <c r="F185" i="22"/>
  <c r="F186" i="22"/>
  <c r="F187" i="22"/>
  <c r="F188" i="22"/>
  <c r="F189" i="22"/>
  <c r="F190" i="22"/>
  <c r="F191" i="22"/>
  <c r="F192" i="22"/>
  <c r="F193" i="22"/>
  <c r="F194" i="22"/>
  <c r="F195" i="22"/>
  <c r="F196" i="22"/>
  <c r="F197" i="22"/>
  <c r="F198" i="22"/>
  <c r="F184" i="22"/>
  <c r="H115" i="22"/>
  <c r="H114" i="22"/>
  <c r="H113" i="22"/>
  <c r="H112" i="22"/>
  <c r="F87" i="22"/>
  <c r="F88" i="22"/>
  <c r="F89" i="22"/>
  <c r="F90" i="22"/>
  <c r="F91" i="22"/>
  <c r="F92" i="22"/>
  <c r="F93" i="22"/>
  <c r="F94" i="22"/>
  <c r="F95" i="22"/>
  <c r="F96" i="22"/>
  <c r="H111" i="22" s="1"/>
  <c r="F86" i="22"/>
  <c r="G85" i="22"/>
  <c r="H105" i="22" l="1"/>
  <c r="H103" i="22"/>
  <c r="H110" i="22"/>
  <c r="H102" i="22"/>
  <c r="H109" i="22"/>
  <c r="H104" i="22"/>
  <c r="H108" i="22"/>
  <c r="H107" i="22"/>
  <c r="H101" i="22"/>
  <c r="N116" i="22" s="1"/>
  <c r="H106" i="22"/>
  <c r="I25" i="22"/>
  <c r="I26" i="22" s="1"/>
  <c r="I27" i="22" s="1"/>
  <c r="I28" i="22" s="1"/>
  <c r="I29" i="22" s="1"/>
  <c r="I30" i="22" s="1"/>
  <c r="I31" i="22" s="1"/>
  <c r="I32" i="22" s="1"/>
  <c r="I33" i="22" s="1"/>
  <c r="I34" i="22" s="1"/>
  <c r="I35" i="22" s="1"/>
  <c r="I36" i="22" s="1"/>
  <c r="I37" i="22" s="1"/>
  <c r="I38" i="22" s="1"/>
  <c r="I39" i="22" s="1"/>
  <c r="I40" i="22" s="1"/>
  <c r="I41" i="22" s="1"/>
  <c r="I42" i="22" s="1"/>
  <c r="I43" i="22" s="1"/>
  <c r="I44" i="22" s="1"/>
  <c r="I45" i="22" s="1"/>
  <c r="I46" i="22" s="1"/>
  <c r="I47" i="22" s="1"/>
  <c r="I48" i="22" s="1"/>
  <c r="I49" i="22" s="1"/>
  <c r="I50" i="22" s="1"/>
  <c r="I51" i="22" s="1"/>
  <c r="I52" i="22" s="1"/>
  <c r="I53" i="22" s="1"/>
  <c r="I54" i="22" s="1"/>
  <c r="I55" i="22" s="1"/>
  <c r="I56" i="22" s="1"/>
  <c r="I57" i="22" s="1"/>
  <c r="I58" i="22" s="1"/>
  <c r="I59" i="22" s="1"/>
  <c r="I60" i="22" s="1"/>
  <c r="I61" i="22" s="1"/>
  <c r="I62" i="22" s="1"/>
  <c r="I63" i="22" s="1"/>
  <c r="I64" i="22" s="1"/>
  <c r="I65" i="22" s="1"/>
  <c r="I66" i="22" s="1"/>
  <c r="I67" i="22" s="1"/>
  <c r="I68" i="22" s="1"/>
  <c r="I69" i="22" s="1"/>
  <c r="I70" i="22" s="1"/>
  <c r="I71" i="22" s="1"/>
  <c r="I72" i="22" s="1"/>
  <c r="I73" i="22" s="1"/>
  <c r="I74" i="22" s="1"/>
  <c r="I75" i="22" s="1"/>
  <c r="I76" i="22" s="1"/>
  <c r="I77" i="22" s="1"/>
  <c r="I78" i="22" s="1"/>
  <c r="I79" i="22" s="1"/>
  <c r="I80" i="22" s="1"/>
  <c r="I81" i="22" s="1"/>
  <c r="I82" i="22" s="1"/>
  <c r="I83" i="22" s="1"/>
  <c r="I84" i="22" s="1"/>
  <c r="I85" i="22" s="1"/>
  <c r="I86" i="22" s="1"/>
  <c r="G31" i="22"/>
  <c r="G30" i="22"/>
  <c r="G29" i="22"/>
  <c r="G28" i="22"/>
  <c r="G27" i="22"/>
  <c r="G9" i="22"/>
  <c r="G10" i="22"/>
  <c r="G11" i="22"/>
  <c r="G12" i="22"/>
  <c r="G13" i="22"/>
  <c r="G14" i="22"/>
  <c r="G15" i="22"/>
  <c r="G16" i="22"/>
  <c r="G17" i="22"/>
  <c r="G18" i="22"/>
  <c r="G19" i="22"/>
  <c r="G20" i="22"/>
  <c r="G21" i="22"/>
  <c r="G22" i="22"/>
  <c r="G23" i="22"/>
  <c r="I87" i="22" l="1"/>
  <c r="J86" i="22"/>
  <c r="I88" i="22" l="1"/>
  <c r="J87" i="22"/>
  <c r="M106" i="11" l="1"/>
  <c r="M87" i="11"/>
  <c r="N105" i="11"/>
  <c r="M98" i="11"/>
  <c r="N104" i="11"/>
  <c r="M97" i="11"/>
  <c r="N103" i="11"/>
  <c r="M96" i="11"/>
  <c r="M114" i="11"/>
  <c r="M95" i="11"/>
  <c r="M113" i="11"/>
  <c r="M94" i="11"/>
  <c r="M112" i="11"/>
  <c r="M93" i="11"/>
  <c r="M111" i="11"/>
  <c r="M92" i="11"/>
  <c r="M110" i="11"/>
  <c r="M91" i="11"/>
  <c r="M109" i="11"/>
  <c r="M90" i="11"/>
  <c r="M108" i="11"/>
  <c r="M89" i="11"/>
  <c r="M107" i="11"/>
  <c r="M88" i="11"/>
  <c r="N106" i="11"/>
  <c r="N87" i="11"/>
  <c r="O104" i="11"/>
  <c r="N97" i="11"/>
  <c r="O103" i="11"/>
  <c r="N96" i="11"/>
  <c r="N114" i="11"/>
  <c r="N95" i="11"/>
  <c r="N113" i="11"/>
  <c r="N94" i="11"/>
  <c r="N112" i="11"/>
  <c r="N93" i="11"/>
  <c r="N111" i="11"/>
  <c r="N92" i="11"/>
  <c r="N110" i="11"/>
  <c r="N91" i="11"/>
  <c r="N109" i="11"/>
  <c r="N90" i="11"/>
  <c r="N108" i="11"/>
  <c r="N89" i="11"/>
  <c r="N107" i="11"/>
  <c r="N88" i="11"/>
  <c r="O105" i="11"/>
  <c r="N98" i="11"/>
  <c r="O106" i="11"/>
  <c r="O87" i="11"/>
  <c r="P105" i="11"/>
  <c r="O98" i="11"/>
  <c r="P104" i="11"/>
  <c r="O97" i="11"/>
  <c r="P103" i="11"/>
  <c r="O96" i="11"/>
  <c r="O114" i="11"/>
  <c r="O95" i="11"/>
  <c r="O113" i="11"/>
  <c r="O94" i="11"/>
  <c r="O112" i="11"/>
  <c r="O93" i="11"/>
  <c r="O111" i="11"/>
  <c r="O92" i="11"/>
  <c r="O110" i="11"/>
  <c r="O91" i="11"/>
  <c r="O109" i="11"/>
  <c r="O90" i="11"/>
  <c r="O108" i="11"/>
  <c r="O89" i="11"/>
  <c r="O107" i="11"/>
  <c r="O88" i="11"/>
  <c r="P106" i="11"/>
  <c r="P87" i="11"/>
  <c r="P97" i="11"/>
  <c r="P96" i="11"/>
  <c r="P114" i="11"/>
  <c r="P95" i="11"/>
  <c r="P113" i="11"/>
  <c r="P94" i="11"/>
  <c r="P112" i="11"/>
  <c r="P93" i="11"/>
  <c r="P111" i="11"/>
  <c r="P92" i="11"/>
  <c r="P110" i="11"/>
  <c r="P91" i="11"/>
  <c r="P109" i="11"/>
  <c r="P90" i="11"/>
  <c r="P108" i="11"/>
  <c r="P89" i="11"/>
  <c r="P107" i="11"/>
  <c r="P88" i="11"/>
  <c r="P98" i="11"/>
  <c r="I89" i="22"/>
  <c r="J88" i="22"/>
  <c r="I90" i="22" l="1"/>
  <c r="J89" i="22"/>
  <c r="C9" i="28"/>
  <c r="C17" i="28" s="1"/>
  <c r="D9" i="28"/>
  <c r="D17" i="28" s="1"/>
  <c r="E9" i="28"/>
  <c r="E17" i="28" s="1"/>
  <c r="F17" i="28"/>
  <c r="H9" i="28"/>
  <c r="H17" i="28" s="1"/>
  <c r="J90" i="22" l="1"/>
  <c r="I91" i="22"/>
  <c r="I92" i="22" l="1"/>
  <c r="J91" i="22"/>
  <c r="I93" i="22" l="1"/>
  <c r="J92" i="22"/>
  <c r="I94" i="22" l="1"/>
  <c r="J93" i="22"/>
  <c r="O179" i="27" l="1"/>
  <c r="I95" i="22"/>
  <c r="J94" i="22"/>
  <c r="J178" i="27" l="1"/>
  <c r="O180" i="27"/>
  <c r="I96" i="22"/>
  <c r="J95" i="22"/>
  <c r="O181" i="27" l="1"/>
  <c r="I97" i="22"/>
  <c r="J96" i="22"/>
  <c r="N185" i="27" l="1"/>
  <c r="O182" i="27"/>
  <c r="I98" i="22"/>
  <c r="J97" i="22"/>
  <c r="N186" i="27" l="1"/>
  <c r="I99" i="22"/>
  <c r="J98" i="22"/>
  <c r="N187" i="27" l="1"/>
  <c r="I100" i="22"/>
  <c r="J99" i="22"/>
  <c r="I101" i="22" l="1"/>
  <c r="J100" i="22"/>
  <c r="I102" i="22" l="1"/>
  <c r="J101" i="22"/>
  <c r="I103" i="22" l="1"/>
  <c r="J102" i="22"/>
  <c r="I104" i="22" l="1"/>
  <c r="J103" i="22"/>
  <c r="I105" i="22" l="1"/>
  <c r="J104" i="22"/>
  <c r="N188" i="27" l="1"/>
  <c r="O183" i="27"/>
  <c r="I106" i="22"/>
  <c r="J105" i="22"/>
  <c r="N189" i="27" l="1"/>
  <c r="O184" i="27"/>
  <c r="M179" i="27"/>
  <c r="I107" i="22"/>
  <c r="J106" i="22"/>
  <c r="N190" i="27" l="1"/>
  <c r="O185" i="27"/>
  <c r="M180" i="27"/>
  <c r="I108" i="22"/>
  <c r="J107" i="22"/>
  <c r="N191" i="27" l="1"/>
  <c r="O186" i="27"/>
  <c r="M181" i="27"/>
  <c r="I109" i="22"/>
  <c r="J108" i="22"/>
  <c r="N192" i="27" l="1"/>
  <c r="O187" i="27"/>
  <c r="M182" i="27"/>
  <c r="I110" i="22"/>
  <c r="J109" i="22"/>
  <c r="N193" i="27" l="1"/>
  <c r="M183" i="27"/>
  <c r="I111" i="22"/>
  <c r="J110" i="22"/>
  <c r="N194" i="27" l="1"/>
  <c r="M184" i="27"/>
  <c r="I112" i="22"/>
  <c r="J111" i="22"/>
  <c r="N195" i="27" l="1"/>
  <c r="I113" i="22"/>
  <c r="J112" i="22"/>
  <c r="M185" i="27"/>
  <c r="N196" i="27" l="1"/>
  <c r="I114" i="22"/>
  <c r="J113" i="22"/>
  <c r="M186" i="27"/>
  <c r="N197" i="27" l="1"/>
  <c r="I115" i="22"/>
  <c r="J114" i="22"/>
  <c r="M187" i="27"/>
  <c r="N198" i="27" l="1"/>
  <c r="O188" i="27"/>
  <c r="I116" i="22"/>
  <c r="I117" i="22" s="1"/>
  <c r="I118" i="22" s="1"/>
  <c r="I119" i="22" s="1"/>
  <c r="I120" i="22" s="1"/>
  <c r="I121" i="22" s="1"/>
  <c r="I122" i="22" s="1"/>
  <c r="I123" i="22" s="1"/>
  <c r="I124" i="22" s="1"/>
  <c r="I125" i="22" s="1"/>
  <c r="I126" i="22" s="1"/>
  <c r="I127" i="22" s="1"/>
  <c r="I128" i="22" s="1"/>
  <c r="I129" i="22" s="1"/>
  <c r="I130" i="22" s="1"/>
  <c r="I131" i="22" s="1"/>
  <c r="I132" i="22" s="1"/>
  <c r="I133" i="22" s="1"/>
  <c r="I134" i="22" s="1"/>
  <c r="I135" i="22" s="1"/>
  <c r="I136" i="22" s="1"/>
  <c r="I137" i="22" s="1"/>
  <c r="I138" i="22" s="1"/>
  <c r="I139" i="22" s="1"/>
  <c r="I140" i="22" s="1"/>
  <c r="I141" i="22" s="1"/>
  <c r="I142" i="22" s="1"/>
  <c r="I143" i="22" s="1"/>
  <c r="I144" i="22" s="1"/>
  <c r="I145" i="22" s="1"/>
  <c r="I146" i="22" s="1"/>
  <c r="I147" i="22" s="1"/>
  <c r="I148" i="22" s="1"/>
  <c r="I149" i="22" s="1"/>
  <c r="I150" i="22" s="1"/>
  <c r="I151" i="22" s="1"/>
  <c r="I152" i="22" s="1"/>
  <c r="I153" i="22" s="1"/>
  <c r="I154" i="22" s="1"/>
  <c r="I155" i="22" s="1"/>
  <c r="I156" i="22" s="1"/>
  <c r="I157" i="22" s="1"/>
  <c r="I158" i="22" s="1"/>
  <c r="I159" i="22" s="1"/>
  <c r="I160" i="22" s="1"/>
  <c r="I161" i="22" s="1"/>
  <c r="I162" i="22" s="1"/>
  <c r="I163" i="22" s="1"/>
  <c r="I164" i="22" s="1"/>
  <c r="I165" i="22" s="1"/>
  <c r="I166" i="22" s="1"/>
  <c r="I167" i="22" s="1"/>
  <c r="I168" i="22" s="1"/>
  <c r="I169" i="22" s="1"/>
  <c r="I170" i="22" s="1"/>
  <c r="I171" i="22" s="1"/>
  <c r="I172" i="22" s="1"/>
  <c r="I173" i="22" s="1"/>
  <c r="I174" i="22" s="1"/>
  <c r="I175" i="22" s="1"/>
  <c r="I176" i="22" s="1"/>
  <c r="I177" i="22" s="1"/>
  <c r="I178" i="22" s="1"/>
  <c r="I179" i="22" s="1"/>
  <c r="I180" i="22" s="1"/>
  <c r="I181" i="22" s="1"/>
  <c r="I182" i="22" s="1"/>
  <c r="I183" i="22" s="1"/>
  <c r="I184" i="22" s="1"/>
  <c r="J115" i="22"/>
  <c r="M188" i="27"/>
  <c r="N199" i="27" l="1"/>
  <c r="O189" i="27"/>
  <c r="I185" i="22"/>
  <c r="J184" i="22"/>
  <c r="M189" i="27"/>
  <c r="N200" i="27" l="1"/>
  <c r="O190" i="27"/>
  <c r="I186" i="22"/>
  <c r="J185" i="22"/>
  <c r="M190" i="27"/>
  <c r="N201" i="27" l="1"/>
  <c r="O191" i="27"/>
  <c r="I187" i="22"/>
  <c r="J186" i="22"/>
  <c r="M191" i="27"/>
  <c r="N202" i="27" l="1"/>
  <c r="O192" i="27"/>
  <c r="I188" i="22"/>
  <c r="J187" i="22"/>
  <c r="M192" i="27"/>
  <c r="N203" i="27" l="1"/>
  <c r="O193" i="27"/>
  <c r="I189" i="22"/>
  <c r="J188" i="22"/>
  <c r="M193" i="27"/>
  <c r="N204" i="27" l="1"/>
  <c r="O194" i="27"/>
  <c r="I190" i="22"/>
  <c r="J189" i="22"/>
  <c r="M194" i="27"/>
  <c r="N205" i="27" l="1"/>
  <c r="O195" i="27"/>
  <c r="I191" i="22"/>
  <c r="J190" i="22"/>
  <c r="M195" i="27"/>
  <c r="N206" i="27" l="1"/>
  <c r="O196" i="27"/>
  <c r="I192" i="22"/>
  <c r="J191" i="22"/>
  <c r="M196" i="27"/>
  <c r="N207" i="27" l="1"/>
  <c r="O197" i="27"/>
  <c r="I193" i="22"/>
  <c r="J192" i="22"/>
  <c r="M197" i="27"/>
  <c r="N208" i="27" l="1"/>
  <c r="O198" i="27"/>
  <c r="I194" i="22"/>
  <c r="J193" i="22"/>
  <c r="M198" i="27"/>
  <c r="N209" i="27" l="1"/>
  <c r="O199" i="27"/>
  <c r="I195" i="22"/>
  <c r="J194" i="22"/>
  <c r="M199" i="27"/>
  <c r="N210" i="27" l="1"/>
  <c r="O200" i="27"/>
  <c r="I196" i="22"/>
  <c r="J195" i="22"/>
  <c r="M200" i="27"/>
  <c r="N211" i="27" l="1"/>
  <c r="O201" i="27"/>
  <c r="I197" i="22"/>
  <c r="J196" i="22"/>
  <c r="M201" i="27"/>
  <c r="N212" i="27" l="1"/>
  <c r="O202" i="27"/>
  <c r="I198" i="22"/>
  <c r="J197" i="22"/>
  <c r="M202" i="27"/>
  <c r="N213" i="27" l="1"/>
  <c r="O203" i="27"/>
  <c r="I199" i="22"/>
  <c r="I200" i="22" s="1"/>
  <c r="I201" i="22" s="1"/>
  <c r="I202" i="22" s="1"/>
  <c r="I203" i="22" s="1"/>
  <c r="I204" i="22" s="1"/>
  <c r="I205" i="22" s="1"/>
  <c r="I206" i="22" s="1"/>
  <c r="J198" i="22"/>
  <c r="M203" i="27"/>
  <c r="N214" i="27" l="1"/>
  <c r="O204" i="27"/>
  <c r="M204" i="27"/>
  <c r="N215" i="27" l="1"/>
  <c r="O205" i="27"/>
  <c r="M205" i="27"/>
  <c r="N216" i="27" l="1"/>
  <c r="O206" i="27"/>
  <c r="M206" i="27"/>
  <c r="N217" i="27" l="1"/>
  <c r="O207" i="27"/>
  <c r="M207" i="27"/>
  <c r="N218" i="27" l="1"/>
  <c r="O208" i="27"/>
  <c r="M208" i="27"/>
  <c r="N219" i="27" l="1"/>
  <c r="O209" i="27"/>
  <c r="M209" i="27"/>
  <c r="N220" i="27" l="1"/>
  <c r="O210" i="27"/>
  <c r="M210" i="27"/>
  <c r="N221" i="27" l="1"/>
  <c r="O211" i="27"/>
  <c r="M211" i="27"/>
  <c r="N222" i="27" l="1"/>
  <c r="O212" i="27"/>
  <c r="M212" i="27"/>
  <c r="N223" i="27" l="1"/>
  <c r="O213" i="27"/>
  <c r="M213" i="27"/>
  <c r="N224" i="27" l="1"/>
  <c r="O214" i="27"/>
  <c r="M214" i="27"/>
  <c r="N225" i="27" l="1"/>
  <c r="O215" i="27"/>
  <c r="M215" i="27"/>
  <c r="N226" i="27" l="1"/>
  <c r="O216" i="27"/>
  <c r="M216" i="27"/>
  <c r="N227" i="27" l="1"/>
  <c r="O217" i="27"/>
  <c r="M217" i="27"/>
  <c r="N228" i="27" l="1"/>
  <c r="O218" i="27"/>
  <c r="M218" i="27"/>
  <c r="N229" i="27" l="1"/>
  <c r="O219" i="27"/>
  <c r="M219" i="27"/>
  <c r="N230" i="27" l="1"/>
  <c r="O220" i="27"/>
  <c r="M220" i="27"/>
  <c r="N231" i="27" l="1"/>
  <c r="O221" i="27"/>
  <c r="M221" i="27"/>
  <c r="N232" i="27" l="1"/>
  <c r="O222" i="27"/>
  <c r="M222" i="27"/>
  <c r="N233" i="27" l="1"/>
  <c r="O223" i="27"/>
  <c r="M223" i="27"/>
  <c r="N234" i="27" l="1"/>
  <c r="O224" i="27"/>
  <c r="M224" i="27"/>
  <c r="N235" i="27" l="1"/>
  <c r="O225" i="27"/>
  <c r="M225" i="27"/>
  <c r="N236" i="27" l="1"/>
  <c r="O226" i="27"/>
  <c r="M226" i="27"/>
  <c r="N237" i="27" l="1"/>
  <c r="O227" i="27"/>
  <c r="M227" i="27"/>
  <c r="N238" i="27" l="1"/>
  <c r="O228" i="27"/>
  <c r="M228" i="27"/>
  <c r="N239" i="27" l="1"/>
  <c r="O229" i="27"/>
  <c r="M229" i="27"/>
  <c r="N240" i="27" l="1"/>
  <c r="O230" i="27"/>
  <c r="M230" i="27"/>
  <c r="N241" i="27" l="1"/>
  <c r="O231" i="27"/>
  <c r="M231" i="27"/>
  <c r="N242" i="27" l="1"/>
  <c r="O232" i="27"/>
  <c r="M232" i="27"/>
  <c r="N243" i="27" l="1"/>
  <c r="O233" i="27"/>
  <c r="M233" i="27"/>
  <c r="N244" i="27" l="1"/>
  <c r="O234" i="27"/>
  <c r="M234" i="27"/>
  <c r="N245" i="27" l="1"/>
  <c r="O235" i="27"/>
  <c r="M235" i="27"/>
  <c r="N246" i="27" l="1"/>
  <c r="O236" i="27"/>
  <c r="M236" i="27"/>
  <c r="N247" i="27" l="1"/>
  <c r="O237" i="27"/>
  <c r="M237" i="27"/>
  <c r="N248" i="27" l="1"/>
  <c r="O238" i="27"/>
  <c r="M238" i="27"/>
  <c r="N249" i="27" l="1"/>
  <c r="O239" i="27"/>
  <c r="M239" i="27"/>
  <c r="N250" i="27" l="1"/>
  <c r="O240" i="27"/>
  <c r="M240" i="27"/>
  <c r="N251" i="27" l="1"/>
  <c r="O241" i="27"/>
  <c r="M241" i="27"/>
  <c r="N252" i="27" l="1"/>
  <c r="O242" i="27"/>
  <c r="M242" i="27"/>
  <c r="N253" i="27" l="1"/>
  <c r="O243" i="27"/>
  <c r="M243" i="27"/>
  <c r="N254" i="27" l="1"/>
  <c r="O244" i="27"/>
  <c r="M244" i="27"/>
  <c r="N255" i="27" l="1"/>
  <c r="O245" i="27"/>
  <c r="M245" i="27"/>
  <c r="N256" i="27" l="1"/>
  <c r="O246" i="27"/>
  <c r="M246" i="27"/>
  <c r="N257" i="27" l="1"/>
  <c r="O247" i="27"/>
  <c r="M247" i="27"/>
  <c r="N258" i="27" l="1"/>
  <c r="O248" i="27"/>
  <c r="M248" i="27"/>
  <c r="N259" i="27" l="1"/>
  <c r="O249" i="27"/>
  <c r="M249" i="27"/>
  <c r="N260" i="27" l="1"/>
  <c r="O250" i="27"/>
  <c r="M250" i="27"/>
  <c r="N261" i="27" l="1"/>
  <c r="O251" i="27"/>
  <c r="M251" i="27"/>
  <c r="N262" i="27" l="1"/>
  <c r="O252" i="27"/>
  <c r="M252" i="27"/>
  <c r="N263" i="27" l="1"/>
  <c r="O253" i="27"/>
  <c r="M253" i="27"/>
  <c r="N264" i="27" l="1"/>
  <c r="O254" i="27"/>
  <c r="M254" i="27"/>
  <c r="N265" i="27" l="1"/>
  <c r="O255" i="27"/>
  <c r="M255" i="27"/>
  <c r="N266" i="27" l="1"/>
  <c r="O256" i="27"/>
  <c r="M256" i="27"/>
  <c r="N267" i="27" l="1"/>
  <c r="O257" i="27"/>
  <c r="M257" i="27"/>
  <c r="N268" i="27" l="1"/>
  <c r="O258" i="27"/>
  <c r="M258" i="27"/>
  <c r="N269" i="27" l="1"/>
  <c r="O259" i="27"/>
  <c r="M259" i="27"/>
  <c r="N270" i="27" l="1"/>
  <c r="O260" i="27"/>
  <c r="M260" i="27"/>
  <c r="N271" i="27" l="1"/>
  <c r="O261" i="27"/>
  <c r="M261" i="27"/>
  <c r="N272" i="27" l="1"/>
  <c r="O262" i="27"/>
  <c r="M262" i="27"/>
  <c r="N273" i="27" l="1"/>
  <c r="O263" i="27"/>
  <c r="M263" i="27"/>
  <c r="N274" i="27" l="1"/>
  <c r="O264" i="27"/>
  <c r="M264" i="27"/>
  <c r="N275" i="27" l="1"/>
  <c r="O265" i="27"/>
  <c r="M265" i="27"/>
  <c r="N276" i="27" l="1"/>
  <c r="O266" i="27"/>
  <c r="M266" i="27"/>
  <c r="N277" i="27" l="1"/>
  <c r="O267" i="27"/>
  <c r="M267" i="27"/>
  <c r="N278" i="27" l="1"/>
  <c r="O268" i="27"/>
  <c r="M268" i="27"/>
  <c r="N279" i="27" l="1"/>
  <c r="O269" i="27"/>
  <c r="M269" i="27"/>
  <c r="N280" i="27" l="1"/>
  <c r="O270" i="27"/>
  <c r="M270" i="27"/>
  <c r="N281" i="27" l="1"/>
  <c r="O271" i="27"/>
  <c r="M271" i="27"/>
  <c r="N282" i="27" l="1"/>
  <c r="O272" i="27"/>
  <c r="M272" i="27"/>
  <c r="N283" i="27" l="1"/>
  <c r="O273" i="27"/>
  <c r="M273" i="27"/>
  <c r="N284" i="27" l="1"/>
  <c r="O274" i="27"/>
  <c r="M274" i="27"/>
  <c r="N285" i="27" l="1"/>
  <c r="O275" i="27"/>
  <c r="M275" i="27"/>
  <c r="N286" i="27" l="1"/>
  <c r="O276" i="27"/>
  <c r="M276" i="27"/>
  <c r="N287" i="27" l="1"/>
  <c r="O277" i="27"/>
  <c r="M277" i="27"/>
  <c r="N288" i="27" l="1"/>
  <c r="O278" i="27"/>
  <c r="M278" i="27"/>
  <c r="N289" i="27" l="1"/>
  <c r="O279" i="27"/>
  <c r="M279" i="27"/>
  <c r="N290" i="27" l="1"/>
  <c r="O280" i="27"/>
  <c r="M280" i="27"/>
  <c r="N291" i="27" l="1"/>
  <c r="O281" i="27"/>
  <c r="M281" i="27"/>
  <c r="N292" i="27" l="1"/>
  <c r="O282" i="27"/>
  <c r="M282" i="27"/>
  <c r="N293" i="27" l="1"/>
  <c r="O283" i="27"/>
  <c r="M283" i="27"/>
  <c r="N294" i="27" l="1"/>
  <c r="O284" i="27"/>
  <c r="M284" i="27"/>
  <c r="N295" i="27" l="1"/>
  <c r="O285" i="27"/>
  <c r="M285" i="27"/>
  <c r="N296" i="27" l="1"/>
  <c r="O286" i="27"/>
  <c r="M286" i="27"/>
  <c r="N297" i="27" l="1"/>
  <c r="O287" i="27"/>
  <c r="M287" i="27"/>
  <c r="N298" i="27" l="1"/>
  <c r="O288" i="27"/>
  <c r="M288" i="27"/>
  <c r="N299" i="27" l="1"/>
  <c r="O289" i="27"/>
  <c r="M289" i="27"/>
  <c r="N300" i="27" l="1"/>
  <c r="O290" i="27"/>
  <c r="M290" i="27"/>
  <c r="N301" i="27" l="1"/>
  <c r="O291" i="27"/>
  <c r="M291" i="27"/>
  <c r="N302" i="27" l="1"/>
  <c r="O292" i="27"/>
  <c r="M292" i="27"/>
  <c r="N303" i="27" l="1"/>
  <c r="O293" i="27"/>
  <c r="M293" i="27"/>
  <c r="N304" i="27" l="1"/>
  <c r="O294" i="27"/>
  <c r="M294" i="27"/>
  <c r="N305" i="27" l="1"/>
  <c r="O295" i="27"/>
  <c r="M295" i="27"/>
  <c r="N306" i="27" l="1"/>
  <c r="O296" i="27"/>
  <c r="M296" i="27"/>
  <c r="N307" i="27" l="1"/>
  <c r="O297" i="27"/>
  <c r="M297" i="27"/>
  <c r="N308" i="27" l="1"/>
  <c r="O298" i="27"/>
  <c r="M298" i="27"/>
  <c r="N309" i="27" l="1"/>
  <c r="O299" i="27"/>
  <c r="M299" i="27"/>
  <c r="N310" i="27" l="1"/>
  <c r="O300" i="27"/>
  <c r="M300" i="27"/>
  <c r="N311" i="27" l="1"/>
  <c r="O301" i="27"/>
  <c r="M301" i="27"/>
  <c r="N312" i="27" l="1"/>
  <c r="O302" i="27"/>
  <c r="M302" i="27"/>
  <c r="N313" i="27" l="1"/>
  <c r="O303" i="27"/>
  <c r="M303" i="27"/>
  <c r="N314" i="27" l="1"/>
  <c r="O304" i="27"/>
  <c r="M304" i="27"/>
  <c r="N315" i="27" l="1"/>
  <c r="O305" i="27"/>
  <c r="M305" i="27"/>
  <c r="N316" i="27" l="1"/>
  <c r="O306" i="27"/>
  <c r="M306" i="27"/>
  <c r="N317" i="27" l="1"/>
  <c r="O307" i="27"/>
  <c r="M307" i="27"/>
  <c r="N318" i="27" l="1"/>
  <c r="O308" i="27"/>
  <c r="M308" i="27"/>
  <c r="N319" i="27" l="1"/>
  <c r="O309" i="27"/>
  <c r="M309" i="27"/>
  <c r="N320" i="27" l="1"/>
  <c r="O310" i="27"/>
  <c r="M310" i="27"/>
  <c r="N321" i="27" l="1"/>
  <c r="O311" i="27"/>
  <c r="M311" i="27"/>
  <c r="N322" i="27" l="1"/>
  <c r="O312" i="27"/>
  <c r="M312" i="27"/>
  <c r="N323" i="27" l="1"/>
  <c r="O313" i="27"/>
  <c r="M313" i="27"/>
  <c r="N324" i="27" l="1"/>
  <c r="O314" i="27"/>
  <c r="M314" i="27"/>
  <c r="N325" i="27" l="1"/>
  <c r="O315" i="27"/>
  <c r="M315" i="27"/>
  <c r="N326" i="27" l="1"/>
  <c r="O316" i="27"/>
  <c r="M316" i="27"/>
  <c r="N327" i="27" l="1"/>
  <c r="O317" i="27"/>
  <c r="M317" i="27"/>
  <c r="N328" i="27" l="1"/>
  <c r="O318" i="27"/>
  <c r="M318" i="27"/>
  <c r="N329" i="27" l="1"/>
  <c r="O319" i="27"/>
  <c r="M319" i="27"/>
  <c r="N330" i="27" l="1"/>
  <c r="O320" i="27"/>
  <c r="M320" i="27"/>
  <c r="N331" i="27" l="1"/>
  <c r="O321" i="27"/>
  <c r="M321" i="27"/>
  <c r="N332" i="27" l="1"/>
  <c r="O322" i="27"/>
  <c r="M322" i="27"/>
  <c r="N333" i="27" l="1"/>
  <c r="O323" i="27"/>
  <c r="M323" i="27"/>
  <c r="N334" i="27" l="1"/>
  <c r="O324" i="27"/>
  <c r="M324" i="27"/>
  <c r="N335" i="27" l="1"/>
  <c r="O325" i="27"/>
  <c r="M325" i="27"/>
  <c r="N336" i="27" l="1"/>
  <c r="O326" i="27"/>
  <c r="M326" i="27"/>
  <c r="N337" i="27" l="1"/>
  <c r="O327" i="27"/>
  <c r="M327" i="27"/>
  <c r="N338" i="27" l="1"/>
  <c r="O328" i="27"/>
  <c r="M328" i="27"/>
  <c r="N339" i="27" l="1"/>
  <c r="O329" i="27"/>
  <c r="M329" i="27"/>
  <c r="N340" i="27" l="1"/>
  <c r="O330" i="27"/>
  <c r="M330" i="27"/>
  <c r="N341" i="27" l="1"/>
  <c r="O331" i="27"/>
  <c r="M331" i="27"/>
  <c r="N342" i="27" l="1"/>
  <c r="O332" i="27"/>
  <c r="M332" i="27"/>
  <c r="N343" i="27" l="1"/>
  <c r="O333" i="27"/>
  <c r="M333" i="27"/>
  <c r="N344" i="27" l="1"/>
  <c r="O334" i="27"/>
  <c r="M334" i="27"/>
  <c r="N345" i="27" l="1"/>
  <c r="O335" i="27"/>
  <c r="M335" i="27"/>
  <c r="N346" i="27" l="1"/>
  <c r="O336" i="27"/>
  <c r="M336" i="27"/>
  <c r="N347" i="27" l="1"/>
  <c r="O337" i="27"/>
  <c r="M337" i="27"/>
  <c r="N348" i="27" l="1"/>
  <c r="O338" i="27"/>
  <c r="M338" i="27"/>
  <c r="N349" i="27" l="1"/>
  <c r="O339" i="27"/>
  <c r="M339" i="27"/>
  <c r="N350" i="27" l="1"/>
  <c r="O340" i="27"/>
  <c r="M340" i="27"/>
  <c r="N351" i="27" l="1"/>
  <c r="O341" i="27"/>
  <c r="M341" i="27"/>
  <c r="N352" i="27" l="1"/>
  <c r="O342" i="27"/>
  <c r="M342" i="27"/>
  <c r="N353" i="27" l="1"/>
  <c r="O343" i="27"/>
  <c r="M343" i="27"/>
  <c r="N354" i="27" l="1"/>
  <c r="O344" i="27"/>
  <c r="M344" i="27"/>
  <c r="N355" i="27" l="1"/>
  <c r="O345" i="27"/>
  <c r="M345" i="27"/>
  <c r="N356" i="27" l="1"/>
  <c r="O346" i="27"/>
  <c r="M346" i="27"/>
  <c r="N357" i="27" l="1"/>
  <c r="O347" i="27"/>
  <c r="M347" i="27"/>
  <c r="N358" i="27" l="1"/>
  <c r="O348" i="27"/>
  <c r="M348" i="27"/>
  <c r="N359" i="27" l="1"/>
  <c r="O349" i="27"/>
  <c r="M349" i="27"/>
  <c r="N360" i="27" l="1"/>
  <c r="O350" i="27"/>
  <c r="M350" i="27"/>
  <c r="N361" i="27" l="1"/>
  <c r="O351" i="27"/>
  <c r="M351" i="27"/>
  <c r="N362" i="27" l="1"/>
  <c r="O352" i="27"/>
  <c r="M352" i="27"/>
  <c r="N363" i="27" l="1"/>
  <c r="O353" i="27"/>
  <c r="M353" i="27"/>
  <c r="N364" i="27" l="1"/>
  <c r="O354" i="27"/>
  <c r="M354" i="27"/>
  <c r="N365" i="27" l="1"/>
  <c r="O355" i="27"/>
  <c r="M355" i="27"/>
  <c r="N366" i="27" l="1"/>
  <c r="O356" i="27"/>
  <c r="M356" i="27"/>
  <c r="N367" i="27" l="1"/>
  <c r="O357" i="27"/>
  <c r="M357" i="27"/>
  <c r="N368" i="27" l="1"/>
  <c r="O358" i="27"/>
  <c r="M358" i="27"/>
  <c r="N369" i="27" l="1"/>
  <c r="O359" i="27"/>
  <c r="M359" i="27"/>
  <c r="O360" i="27" l="1"/>
  <c r="M360" i="27"/>
  <c r="O361" i="27" l="1"/>
  <c r="M361" i="27"/>
  <c r="O362" i="27" l="1"/>
  <c r="M362" i="27"/>
  <c r="O363" i="27" l="1"/>
  <c r="M363" i="27"/>
  <c r="O364" i="27" l="1"/>
  <c r="M364" i="27"/>
  <c r="O365" i="27" l="1"/>
  <c r="M365" i="27"/>
  <c r="O366" i="27" l="1"/>
  <c r="M366" i="27"/>
  <c r="O367" i="27" l="1"/>
  <c r="M367" i="27"/>
  <c r="O368" i="27" l="1"/>
  <c r="M368" i="27"/>
  <c r="O369" i="27" l="1"/>
  <c r="M369" i="27"/>
  <c r="D1558" i="11" l="1"/>
  <c r="G1558" i="11" s="1"/>
  <c r="D1559" i="11"/>
  <c r="G1559" i="11" s="1"/>
  <c r="D1560" i="11"/>
  <c r="G1560" i="11" s="1"/>
  <c r="D1561" i="11"/>
  <c r="G1561" i="11" s="1"/>
  <c r="D1562" i="11"/>
  <c r="G1562" i="11" s="1"/>
  <c r="D1563" i="11"/>
  <c r="G1563" i="11" s="1"/>
  <c r="D1564" i="11"/>
  <c r="G1564" i="11" s="1"/>
  <c r="D1565" i="11"/>
  <c r="G1565" i="11" s="1"/>
  <c r="D1566" i="11"/>
  <c r="G1566" i="11" s="1"/>
  <c r="D1567" i="11"/>
  <c r="G1567" i="11" s="1"/>
  <c r="D1568" i="11"/>
  <c r="G1568" i="11" s="1"/>
  <c r="D1569" i="11"/>
  <c r="G1569" i="11" s="1"/>
  <c r="D1570" i="11"/>
  <c r="G1570" i="11" s="1"/>
  <c r="D1571" i="11"/>
  <c r="G1571" i="11" s="1"/>
  <c r="D1572" i="11"/>
  <c r="G1572" i="11" s="1"/>
  <c r="D1573" i="11"/>
  <c r="G1573" i="11" s="1"/>
  <c r="D1574" i="11"/>
  <c r="G1574" i="11" s="1"/>
  <c r="D1575" i="11"/>
  <c r="G1575" i="11" s="1"/>
  <c r="D1576" i="11"/>
  <c r="G1576" i="11" s="1"/>
  <c r="D1577" i="11"/>
  <c r="G1577" i="11" s="1"/>
  <c r="D1578" i="11"/>
  <c r="G1578" i="11" s="1"/>
  <c r="D1579" i="11"/>
  <c r="G1579" i="11" s="1"/>
  <c r="D1580" i="11"/>
  <c r="G1580" i="11" s="1"/>
  <c r="D1581" i="11"/>
  <c r="G1581" i="11" s="1"/>
  <c r="D1582" i="11"/>
  <c r="G1582" i="11" s="1"/>
  <c r="D1583" i="11"/>
  <c r="G1583" i="11" s="1"/>
  <c r="D1584" i="11"/>
  <c r="G1584" i="11" s="1"/>
  <c r="D1585" i="11"/>
  <c r="G1585" i="11" s="1"/>
  <c r="D1586" i="11"/>
  <c r="G1586" i="11" s="1"/>
  <c r="D1587" i="11"/>
  <c r="G1587" i="11" s="1"/>
  <c r="D1588" i="11"/>
  <c r="G1588" i="11" s="1"/>
  <c r="D1589" i="11"/>
  <c r="G1589" i="11" s="1"/>
  <c r="D1590" i="11"/>
  <c r="G1590" i="11" s="1"/>
  <c r="D1591" i="11"/>
  <c r="G1591" i="11" s="1"/>
  <c r="D1592" i="11"/>
  <c r="G1592" i="11" s="1"/>
  <c r="D1593" i="11"/>
  <c r="G1593" i="11" s="1"/>
  <c r="D1594" i="11"/>
  <c r="G1594" i="11" s="1"/>
  <c r="D1595" i="11"/>
  <c r="G1595" i="11" s="1"/>
  <c r="D1596" i="11"/>
  <c r="G1596" i="11" s="1"/>
  <c r="D1597" i="11"/>
  <c r="G1597" i="11" s="1"/>
  <c r="D1598" i="11"/>
  <c r="G1598" i="11" s="1"/>
  <c r="D1599" i="11"/>
  <c r="G1599" i="11" s="1"/>
  <c r="D1600" i="11"/>
  <c r="G1600" i="11" s="1"/>
  <c r="D1601" i="11"/>
  <c r="G1601" i="11" s="1"/>
  <c r="D1602" i="11"/>
  <c r="G1602" i="11" s="1"/>
  <c r="D1603" i="11"/>
  <c r="G1603" i="11" s="1"/>
  <c r="D1604" i="11"/>
  <c r="G1604" i="11" s="1"/>
  <c r="D1605" i="11"/>
  <c r="G1605" i="11" s="1"/>
  <c r="D1606" i="11"/>
  <c r="G1606" i="11" s="1"/>
  <c r="D1607" i="11"/>
  <c r="G1607" i="11" s="1"/>
  <c r="D1608" i="11"/>
  <c r="G1608" i="11" s="1"/>
  <c r="D1609" i="11"/>
  <c r="G1609" i="11" s="1"/>
  <c r="D1610" i="11"/>
  <c r="G1610" i="11" s="1"/>
  <c r="D1611" i="11"/>
  <c r="G1611" i="11" s="1"/>
  <c r="D1612" i="11"/>
  <c r="G1612" i="11" s="1"/>
  <c r="D1613" i="11"/>
  <c r="G1613" i="11" s="1"/>
  <c r="D1614" i="11"/>
  <c r="G1614" i="11" s="1"/>
  <c r="D1615" i="11"/>
  <c r="G1615" i="11" s="1"/>
  <c r="D1616" i="11"/>
  <c r="G1616" i="11" s="1"/>
  <c r="D1617" i="11"/>
  <c r="G1617" i="11" s="1"/>
  <c r="D1618" i="11"/>
  <c r="G1618" i="11" s="1"/>
  <c r="D1619" i="11"/>
  <c r="G1619" i="11" s="1"/>
  <c r="D1620" i="11"/>
  <c r="G1620" i="11" s="1"/>
  <c r="D1621" i="11"/>
  <c r="G1621" i="11" s="1"/>
  <c r="D1622" i="11"/>
  <c r="G1622" i="11" s="1"/>
  <c r="D1623" i="11"/>
  <c r="G1623" i="11" s="1"/>
  <c r="D1624" i="11"/>
  <c r="G1624" i="11" s="1"/>
  <c r="D1625" i="11"/>
  <c r="G1625" i="11" s="1"/>
  <c r="D1626" i="11"/>
  <c r="G1626" i="11" s="1"/>
  <c r="D1627" i="11"/>
  <c r="G1627" i="11" s="1"/>
  <c r="D1628" i="11"/>
  <c r="G1628" i="11" s="1"/>
  <c r="D1629" i="11"/>
  <c r="G1629" i="11" s="1"/>
  <c r="D1630" i="11"/>
  <c r="G1630" i="11" s="1"/>
  <c r="D1631" i="11"/>
  <c r="G1631" i="11" s="1"/>
  <c r="D1632" i="11"/>
  <c r="G1632" i="11" s="1"/>
  <c r="D1633" i="11"/>
  <c r="G1633" i="11" s="1"/>
  <c r="D1634" i="11"/>
  <c r="G1634" i="11" s="1"/>
  <c r="D1635" i="11"/>
  <c r="G1635" i="11" s="1"/>
  <c r="D1636" i="11"/>
  <c r="G1636" i="11" s="1"/>
  <c r="D1637" i="11"/>
  <c r="G1637" i="11" s="1"/>
  <c r="D1638" i="11"/>
  <c r="G1638" i="11" s="1"/>
  <c r="D1639" i="11"/>
  <c r="G1639" i="11" s="1"/>
  <c r="D1640" i="11"/>
  <c r="G1640" i="11" s="1"/>
  <c r="D1641" i="11"/>
  <c r="G1641" i="11" s="1"/>
  <c r="D1642" i="11"/>
  <c r="G1642" i="11" s="1"/>
  <c r="D1643" i="11"/>
  <c r="G1643" i="11" s="1"/>
  <c r="D1644" i="11"/>
  <c r="G1644" i="11" s="1"/>
  <c r="D1645" i="11"/>
  <c r="G1645" i="11" s="1"/>
  <c r="D1646" i="11"/>
  <c r="G1646" i="11" s="1"/>
  <c r="D1647" i="11"/>
  <c r="G1647" i="11" s="1"/>
  <c r="D1648" i="11"/>
  <c r="G1648" i="11" s="1"/>
  <c r="D1649" i="11"/>
  <c r="G1649" i="11" s="1"/>
  <c r="D1650" i="11"/>
  <c r="G1650" i="11" s="1"/>
  <c r="D1651" i="11"/>
  <c r="G1651" i="11" s="1"/>
  <c r="D1652" i="11"/>
  <c r="G1652" i="11" s="1"/>
  <c r="D1653" i="11"/>
  <c r="G1653" i="11" s="1"/>
  <c r="D1654" i="11"/>
  <c r="G1654" i="11" s="1"/>
  <c r="D1655" i="11"/>
  <c r="G1655" i="11" s="1"/>
  <c r="D1656" i="11"/>
  <c r="G1656" i="11" s="1"/>
  <c r="D1657" i="11"/>
  <c r="G1657" i="11" s="1"/>
  <c r="D1658" i="11"/>
  <c r="G1658" i="11" s="1"/>
  <c r="D1659" i="11"/>
  <c r="G1659" i="11" s="1"/>
  <c r="D1660" i="11"/>
  <c r="G1660" i="11" s="1"/>
  <c r="D1661" i="11"/>
  <c r="G1661" i="11" s="1"/>
  <c r="D1662" i="11"/>
  <c r="G1662" i="11" s="1"/>
  <c r="D1663" i="11"/>
  <c r="G1663" i="11" s="1"/>
  <c r="D1664" i="11"/>
  <c r="G1664" i="11" s="1"/>
  <c r="D1665" i="11"/>
  <c r="G1665" i="11" s="1"/>
  <c r="D1666" i="11"/>
  <c r="G1666" i="11" s="1"/>
  <c r="D1667" i="11"/>
  <c r="G1667" i="11" s="1"/>
  <c r="D1668" i="11"/>
  <c r="G1668" i="11" s="1"/>
  <c r="D1669" i="11"/>
  <c r="G1669" i="11" s="1"/>
  <c r="D1670" i="11"/>
  <c r="G1670" i="11" s="1"/>
  <c r="D1671" i="11"/>
  <c r="G1671" i="11" s="1"/>
  <c r="D1672" i="11"/>
  <c r="G1672" i="11" s="1"/>
  <c r="D1673" i="11"/>
  <c r="G1673" i="11" s="1"/>
  <c r="D1674" i="11"/>
  <c r="G1674" i="11" s="1"/>
  <c r="D1675" i="11"/>
  <c r="G1675" i="11" s="1"/>
  <c r="D1676" i="11"/>
  <c r="G1676" i="11" s="1"/>
  <c r="D1677" i="11"/>
  <c r="G1677" i="11" s="1"/>
  <c r="D1678" i="11"/>
  <c r="G1678" i="11" s="1"/>
  <c r="D1679" i="11"/>
  <c r="G1679" i="11" s="1"/>
  <c r="D1680" i="11"/>
  <c r="G1680" i="11" s="1"/>
  <c r="D1681" i="11"/>
  <c r="G1681" i="11" s="1"/>
  <c r="D1682" i="11"/>
  <c r="G1682" i="11" s="1"/>
  <c r="D1683" i="11"/>
  <c r="G1683" i="11" s="1"/>
  <c r="D1684" i="11"/>
  <c r="G1684" i="11" s="1"/>
  <c r="D1685" i="11"/>
  <c r="G1685" i="11" s="1"/>
  <c r="D1686" i="11"/>
  <c r="G1686" i="11" s="1"/>
  <c r="D1687" i="11"/>
  <c r="G1687" i="11" s="1"/>
  <c r="D1688" i="11"/>
  <c r="G1688" i="11" s="1"/>
  <c r="D1689" i="11"/>
  <c r="G1689" i="11" s="1"/>
  <c r="D1690" i="11"/>
  <c r="G1690" i="11" s="1"/>
  <c r="D1691" i="11"/>
  <c r="G1691" i="11" s="1"/>
  <c r="D1692" i="11"/>
  <c r="G1692" i="11" s="1"/>
  <c r="D1693" i="11"/>
  <c r="G1693" i="11" s="1"/>
  <c r="D1694" i="11"/>
  <c r="G1694" i="11" s="1"/>
  <c r="D1695" i="11"/>
  <c r="G1695" i="11" s="1"/>
  <c r="D1696" i="11"/>
  <c r="G1696" i="11" s="1"/>
  <c r="D1697" i="11"/>
  <c r="G1697" i="11" s="1"/>
  <c r="D1698" i="11"/>
  <c r="G1698" i="11" s="1"/>
  <c r="D1699" i="11"/>
  <c r="G1699" i="11" s="1"/>
  <c r="D1700" i="11"/>
  <c r="G1700" i="11" s="1"/>
  <c r="D1701" i="11"/>
  <c r="G1701" i="11" s="1"/>
  <c r="D1702" i="11"/>
  <c r="G1702" i="11" s="1"/>
  <c r="D1703" i="11"/>
  <c r="G1703" i="11" s="1"/>
  <c r="D1704" i="11"/>
  <c r="G1704" i="11" s="1"/>
  <c r="D1705" i="11"/>
  <c r="G1705" i="11" s="1"/>
  <c r="D1706" i="11"/>
  <c r="G1706" i="11" s="1"/>
  <c r="D1707" i="11"/>
  <c r="G1707" i="11" s="1"/>
  <c r="D1708" i="11"/>
  <c r="G1708" i="11" s="1"/>
  <c r="D1709" i="11"/>
  <c r="G1709" i="11" s="1"/>
  <c r="D1710" i="11"/>
  <c r="G1710" i="11" s="1"/>
  <c r="D1711" i="11"/>
  <c r="G1711" i="11" s="1"/>
  <c r="D1712" i="11"/>
  <c r="G1712" i="11" s="1"/>
  <c r="D1713" i="11"/>
  <c r="G1713" i="11" s="1"/>
  <c r="D1714" i="11"/>
  <c r="G1714" i="11" s="1"/>
  <c r="D1715" i="11"/>
  <c r="G1715" i="11" s="1"/>
  <c r="D1716" i="11"/>
  <c r="G1716" i="11" s="1"/>
  <c r="D1717" i="11"/>
  <c r="G1717" i="11" s="1"/>
  <c r="D1718" i="11"/>
  <c r="G1718" i="11" s="1"/>
  <c r="D1719" i="11"/>
  <c r="G1719" i="11" s="1"/>
  <c r="D1720" i="11"/>
  <c r="G1720" i="11" s="1"/>
  <c r="D1721" i="11"/>
  <c r="G1721" i="11" s="1"/>
  <c r="D1722" i="11"/>
  <c r="G1722" i="11" s="1"/>
  <c r="D1723" i="11"/>
  <c r="G1723" i="11" s="1"/>
  <c r="D1724" i="11"/>
  <c r="G1724" i="11" s="1"/>
  <c r="D1725" i="11"/>
  <c r="G1725" i="11" s="1"/>
  <c r="D1726" i="11"/>
  <c r="G1726" i="11" s="1"/>
  <c r="D1727" i="11"/>
  <c r="G1727" i="11" s="1"/>
  <c r="D1728" i="11"/>
  <c r="G1728" i="11" s="1"/>
  <c r="D1729" i="11"/>
  <c r="G1729" i="11" s="1"/>
  <c r="D1730" i="11"/>
  <c r="G1730" i="11" s="1"/>
  <c r="D1731" i="11"/>
  <c r="G1731" i="11" s="1"/>
  <c r="D1732" i="11"/>
  <c r="G1732" i="11" s="1"/>
  <c r="D1733" i="11"/>
  <c r="G1733" i="11" s="1"/>
  <c r="D1734" i="11"/>
  <c r="G1734" i="11" s="1"/>
  <c r="D1735" i="11"/>
  <c r="G1735" i="11" s="1"/>
  <c r="D1736" i="11"/>
  <c r="G1736" i="11" s="1"/>
  <c r="D1737" i="11"/>
  <c r="G1737" i="11" s="1"/>
  <c r="D1738" i="11"/>
  <c r="G1738" i="11" s="1"/>
  <c r="D1739" i="11"/>
  <c r="G1739" i="11" s="1"/>
  <c r="D1740" i="11"/>
  <c r="G1740" i="11" s="1"/>
  <c r="D1741" i="11"/>
  <c r="G1741" i="11" s="1"/>
  <c r="D1742" i="11"/>
  <c r="G1742" i="11" s="1"/>
  <c r="D1743" i="11"/>
  <c r="G1743" i="11" s="1"/>
  <c r="D1744" i="11"/>
  <c r="G1744" i="11" s="1"/>
  <c r="D1745" i="11"/>
  <c r="G1745" i="11" s="1"/>
  <c r="D1746" i="11"/>
  <c r="G1746" i="11" s="1"/>
  <c r="D1747" i="11"/>
  <c r="G1747" i="11" s="1"/>
  <c r="D1748" i="11"/>
  <c r="G1748" i="11" s="1"/>
  <c r="D1749" i="11"/>
  <c r="G1749" i="11" s="1"/>
  <c r="D1750" i="11"/>
  <c r="G1750" i="11" s="1"/>
  <c r="D1751" i="11"/>
  <c r="G1751" i="11" s="1"/>
  <c r="D1752" i="11"/>
  <c r="G1752" i="11" s="1"/>
  <c r="D1753" i="11"/>
  <c r="G1753" i="11" s="1"/>
  <c r="D1754" i="11"/>
  <c r="G1754" i="11" s="1"/>
  <c r="D1755" i="11"/>
  <c r="G1755" i="11" s="1"/>
  <c r="D1756" i="11"/>
  <c r="G1756" i="11" s="1"/>
  <c r="D1757" i="11"/>
  <c r="G1757" i="11" s="1"/>
  <c r="D1758" i="11"/>
  <c r="G1758" i="11" s="1"/>
  <c r="D1759" i="11"/>
  <c r="G1759" i="11" s="1"/>
  <c r="D1760" i="11"/>
  <c r="G1760" i="11" s="1"/>
  <c r="D1761" i="11"/>
  <c r="G1761" i="11" s="1"/>
  <c r="D1762" i="11"/>
  <c r="G1762" i="11" s="1"/>
  <c r="D1763" i="11"/>
  <c r="G1763" i="11" s="1"/>
  <c r="D1764" i="11"/>
  <c r="G1764" i="11" s="1"/>
  <c r="D1765" i="11"/>
  <c r="G1765" i="11" s="1"/>
  <c r="D1766" i="11"/>
  <c r="G1766" i="11" s="1"/>
  <c r="D1767" i="11"/>
  <c r="G1767" i="11" s="1"/>
  <c r="D1768" i="11"/>
  <c r="G1768" i="11" s="1"/>
  <c r="D1769" i="11"/>
  <c r="G1769" i="11" s="1"/>
  <c r="D1770" i="11"/>
  <c r="G1770" i="11" s="1"/>
  <c r="D1771" i="11"/>
  <c r="G1771" i="11" s="1"/>
  <c r="D1772" i="11"/>
  <c r="G1772" i="11" s="1"/>
  <c r="D1773" i="11"/>
  <c r="G1773" i="11" s="1"/>
  <c r="D1774" i="11"/>
  <c r="G1774" i="11" s="1"/>
  <c r="D1775" i="11"/>
  <c r="G1775" i="11" s="1"/>
  <c r="D1776" i="11"/>
  <c r="G1776" i="11" s="1"/>
  <c r="D1777" i="11"/>
  <c r="G1777" i="11" s="1"/>
  <c r="D1778" i="11"/>
  <c r="G1778" i="11" s="1"/>
  <c r="D1779" i="11"/>
  <c r="G1779" i="11" s="1"/>
  <c r="D1780" i="11"/>
  <c r="G1780" i="11" s="1"/>
  <c r="D1781" i="11"/>
  <c r="G1781" i="11" s="1"/>
  <c r="D1782" i="11"/>
  <c r="G1782" i="11" s="1"/>
  <c r="D1783" i="11"/>
  <c r="G1783" i="11" s="1"/>
  <c r="D1784" i="11"/>
  <c r="G1784" i="11" s="1"/>
  <c r="D1785" i="11"/>
  <c r="G1785" i="11" s="1"/>
  <c r="D1786" i="11"/>
  <c r="G1786" i="11" s="1"/>
  <c r="D1787" i="11"/>
  <c r="G1787" i="11" s="1"/>
  <c r="D1788" i="11"/>
  <c r="G1788" i="11" s="1"/>
  <c r="D1789" i="11"/>
  <c r="G1789" i="11" s="1"/>
  <c r="D1790" i="11"/>
  <c r="G1790" i="11" s="1"/>
  <c r="D1791" i="11"/>
  <c r="G1791" i="11" s="1"/>
  <c r="D1792" i="11"/>
  <c r="G1792" i="11" s="1"/>
  <c r="D1793" i="11"/>
  <c r="G1793" i="11" s="1"/>
  <c r="D1794" i="11"/>
  <c r="G1794" i="11" s="1"/>
  <c r="D1795" i="11"/>
  <c r="G1795" i="11" s="1"/>
  <c r="D1796" i="11"/>
  <c r="G1796" i="11" s="1"/>
  <c r="D1797" i="11"/>
  <c r="G1797" i="11" s="1"/>
  <c r="D1798" i="11"/>
  <c r="G1798" i="11" s="1"/>
  <c r="D1799" i="11"/>
  <c r="G1799" i="11" s="1"/>
  <c r="D1800" i="11"/>
  <c r="G1800" i="11" s="1"/>
  <c r="D1801" i="11"/>
  <c r="G1801" i="11" s="1"/>
  <c r="D1802" i="11"/>
  <c r="G1802" i="11" s="1"/>
  <c r="D1803" i="11"/>
  <c r="G1803" i="11" s="1"/>
  <c r="D1804" i="11"/>
  <c r="G1804" i="11" s="1"/>
  <c r="D1805" i="11"/>
  <c r="G1805" i="11" s="1"/>
  <c r="D1806" i="11"/>
  <c r="G1806" i="11" s="1"/>
  <c r="D1807" i="11"/>
  <c r="G1807" i="11" s="1"/>
  <c r="D1808" i="11"/>
  <c r="G1808" i="11" s="1"/>
  <c r="D1809" i="11"/>
  <c r="G1809" i="11" s="1"/>
  <c r="D1810" i="11"/>
  <c r="G1810" i="11" s="1"/>
  <c r="D1811" i="11"/>
  <c r="G1811" i="11" s="1"/>
  <c r="D1812" i="11"/>
  <c r="G1812" i="11" s="1"/>
  <c r="D1813" i="11"/>
  <c r="G1813" i="11" s="1"/>
  <c r="D1814" i="11"/>
  <c r="G1814" i="11" s="1"/>
  <c r="D1815" i="11"/>
  <c r="G1815" i="11" s="1"/>
  <c r="D1816" i="11"/>
  <c r="G1816" i="11" s="1"/>
  <c r="D1817" i="11"/>
  <c r="G1817" i="11" s="1"/>
  <c r="D1818" i="11"/>
  <c r="G1818" i="11" s="1"/>
  <c r="D1819" i="11"/>
  <c r="G1819" i="11" s="1"/>
  <c r="D1820" i="11"/>
  <c r="G1820" i="11" s="1"/>
  <c r="D1821" i="11"/>
  <c r="G1821" i="11" s="1"/>
  <c r="D1822" i="11"/>
  <c r="G1822" i="11" s="1"/>
  <c r="D1823" i="11"/>
  <c r="G1823" i="11" s="1"/>
  <c r="D1824" i="11"/>
  <c r="G1824" i="11" s="1"/>
  <c r="D1825" i="11"/>
  <c r="G1825" i="11" s="1"/>
  <c r="D1826" i="11"/>
  <c r="G1826" i="11" s="1"/>
  <c r="D1827" i="11"/>
  <c r="G1827" i="11" s="1"/>
  <c r="D1828" i="11"/>
  <c r="G1828" i="11" s="1"/>
  <c r="D1829" i="11"/>
  <c r="G1829" i="11" s="1"/>
  <c r="D1830" i="11"/>
  <c r="G1830" i="11" s="1"/>
  <c r="D1831" i="11"/>
  <c r="G1831" i="11" s="1"/>
  <c r="D1832" i="11"/>
  <c r="G1832" i="11" s="1"/>
  <c r="G200" i="22" l="1"/>
  <c r="G201" i="22"/>
  <c r="G202" i="22"/>
  <c r="G203" i="22"/>
  <c r="G204" i="22"/>
  <c r="G205" i="22"/>
  <c r="G206" i="22"/>
  <c r="H206" i="22" s="1"/>
  <c r="J206" i="22" s="1"/>
  <c r="G199" i="22"/>
  <c r="G112" i="22"/>
  <c r="G113" i="22"/>
  <c r="G114" i="22"/>
  <c r="G115" i="22"/>
  <c r="G116" i="22"/>
  <c r="G117" i="22"/>
  <c r="G118" i="22"/>
  <c r="G119" i="22"/>
  <c r="G120" i="22"/>
  <c r="G121" i="22"/>
  <c r="G122" i="22"/>
  <c r="G123" i="22"/>
  <c r="G124" i="22"/>
  <c r="G125" i="22"/>
  <c r="G126" i="22"/>
  <c r="G127" i="22"/>
  <c r="G128" i="22"/>
  <c r="G129" i="22"/>
  <c r="G130" i="22"/>
  <c r="G131" i="22"/>
  <c r="G132" i="22"/>
  <c r="G133" i="22"/>
  <c r="G134" i="22"/>
  <c r="G135" i="22"/>
  <c r="G136" i="22"/>
  <c r="G137" i="22"/>
  <c r="G138" i="22"/>
  <c r="G139" i="22"/>
  <c r="G140" i="22"/>
  <c r="G141" i="22"/>
  <c r="G142" i="22"/>
  <c r="G143" i="22"/>
  <c r="G144" i="22"/>
  <c r="G145" i="22"/>
  <c r="G146" i="22"/>
  <c r="G147" i="22"/>
  <c r="G148" i="22"/>
  <c r="G149" i="22"/>
  <c r="G150" i="22"/>
  <c r="G151" i="22"/>
  <c r="G152" i="22"/>
  <c r="G153" i="22"/>
  <c r="G154" i="22"/>
  <c r="G155" i="22"/>
  <c r="G156" i="22"/>
  <c r="G157" i="22"/>
  <c r="G158" i="22"/>
  <c r="G159" i="22"/>
  <c r="G160" i="22"/>
  <c r="G161" i="22"/>
  <c r="G162" i="22"/>
  <c r="G163" i="22"/>
  <c r="G164" i="22"/>
  <c r="G165" i="22"/>
  <c r="G166" i="22"/>
  <c r="G168" i="22"/>
  <c r="G169" i="22"/>
  <c r="G170" i="22"/>
  <c r="G171" i="22"/>
  <c r="G172" i="22"/>
  <c r="G173" i="22"/>
  <c r="G174" i="22"/>
  <c r="G175" i="22"/>
  <c r="G176" i="22"/>
  <c r="G177" i="22"/>
  <c r="G178" i="22"/>
  <c r="G179" i="22"/>
  <c r="G180" i="22"/>
  <c r="G181" i="22"/>
  <c r="G182" i="22"/>
  <c r="G183" i="22"/>
  <c r="G33" i="22"/>
  <c r="G39" i="22"/>
  <c r="G40" i="22"/>
  <c r="G41" i="22"/>
  <c r="G42" i="22"/>
  <c r="G43" i="22"/>
  <c r="G54" i="22"/>
  <c r="G55" i="22"/>
  <c r="G56" i="22"/>
  <c r="G57" i="22"/>
  <c r="G58" i="22"/>
  <c r="G59" i="22"/>
  <c r="G60" i="22"/>
  <c r="G61" i="22"/>
  <c r="G62" i="22"/>
  <c r="G63" i="22"/>
  <c r="G64" i="22"/>
  <c r="G65" i="22"/>
  <c r="G66" i="22"/>
  <c r="G67" i="22"/>
  <c r="G68" i="22"/>
  <c r="G69" i="22"/>
  <c r="G70" i="22"/>
  <c r="G71" i="22"/>
  <c r="G72" i="22"/>
  <c r="G73" i="22"/>
  <c r="G74" i="22"/>
  <c r="G75" i="22"/>
  <c r="G76" i="22"/>
  <c r="G77" i="22"/>
  <c r="G78" i="22"/>
  <c r="G79" i="22"/>
  <c r="G80" i="22"/>
  <c r="G81" i="22"/>
  <c r="G82" i="22"/>
  <c r="G83" i="22"/>
  <c r="G84" i="22"/>
  <c r="AF208" i="22"/>
  <c r="C208" i="22"/>
  <c r="D208" i="22"/>
  <c r="E208" i="22"/>
  <c r="B208" i="22"/>
  <c r="H85" i="22" l="1"/>
  <c r="J85" i="22" s="1"/>
  <c r="H132" i="22"/>
  <c r="J132" i="22" s="1"/>
  <c r="H205" i="22"/>
  <c r="J205" i="22" s="1"/>
  <c r="H180" i="22"/>
  <c r="J180" i="22" s="1"/>
  <c r="H156" i="22"/>
  <c r="J156" i="22" s="1"/>
  <c r="H58" i="22"/>
  <c r="J58" i="22" s="1"/>
  <c r="H139" i="22"/>
  <c r="J139" i="22" s="1"/>
  <c r="H164" i="22"/>
  <c r="J164" i="22" s="1"/>
  <c r="H148" i="22"/>
  <c r="J148" i="22" s="1"/>
  <c r="H76" i="22"/>
  <c r="J76" i="22" s="1"/>
  <c r="H155" i="22"/>
  <c r="J155" i="22" s="1"/>
  <c r="H147" i="22"/>
  <c r="J147" i="22" s="1"/>
  <c r="H131" i="22"/>
  <c r="J131" i="22" s="1"/>
  <c r="H204" i="22"/>
  <c r="J204" i="22" s="1"/>
  <c r="H83" i="22"/>
  <c r="J83" i="22" s="1"/>
  <c r="H75" i="22"/>
  <c r="J75" i="22" s="1"/>
  <c r="H57" i="22"/>
  <c r="J57" i="22" s="1"/>
  <c r="H178" i="22"/>
  <c r="J178" i="22" s="1"/>
  <c r="H170" i="22"/>
  <c r="J170" i="22" s="1"/>
  <c r="H162" i="22"/>
  <c r="J162" i="22" s="1"/>
  <c r="H154" i="22"/>
  <c r="J154" i="22" s="1"/>
  <c r="H146" i="22"/>
  <c r="J146" i="22" s="1"/>
  <c r="H138" i="22"/>
  <c r="J138" i="22" s="1"/>
  <c r="H130" i="22"/>
  <c r="J130" i="22" s="1"/>
  <c r="J203" i="22"/>
  <c r="H84" i="22"/>
  <c r="J84" i="22" s="1"/>
  <c r="H74" i="22"/>
  <c r="J74" i="22" s="1"/>
  <c r="H153" i="22"/>
  <c r="J153" i="22" s="1"/>
  <c r="H202" i="22"/>
  <c r="H81" i="22"/>
  <c r="J81" i="22" s="1"/>
  <c r="H73" i="22"/>
  <c r="J73" i="22" s="1"/>
  <c r="H55" i="22"/>
  <c r="J55" i="22" s="1"/>
  <c r="H176" i="22"/>
  <c r="J176" i="22" s="1"/>
  <c r="H168" i="22"/>
  <c r="J168" i="22" s="1"/>
  <c r="H160" i="22"/>
  <c r="J160" i="22" s="1"/>
  <c r="H152" i="22"/>
  <c r="J152" i="22" s="1"/>
  <c r="H144" i="22"/>
  <c r="J144" i="22" s="1"/>
  <c r="H136" i="22"/>
  <c r="J136" i="22" s="1"/>
  <c r="H128" i="22"/>
  <c r="J128" i="22" s="1"/>
  <c r="H201" i="22"/>
  <c r="J201" i="22" s="1"/>
  <c r="H63" i="22"/>
  <c r="J63" i="22" s="1"/>
  <c r="H64" i="22"/>
  <c r="J64" i="22" s="1"/>
  <c r="H65" i="22"/>
  <c r="J65" i="22" s="1"/>
  <c r="H66" i="22"/>
  <c r="J66" i="22" s="1"/>
  <c r="H59" i="22"/>
  <c r="J59" i="22" s="1"/>
  <c r="H67" i="22"/>
  <c r="J67" i="22" s="1"/>
  <c r="H60" i="22"/>
  <c r="J60" i="22" s="1"/>
  <c r="H68" i="22"/>
  <c r="J68" i="22" s="1"/>
  <c r="H61" i="22"/>
  <c r="J61" i="22" s="1"/>
  <c r="H69" i="22"/>
  <c r="J69" i="22" s="1"/>
  <c r="H62" i="22"/>
  <c r="J62" i="22" s="1"/>
  <c r="H172" i="22"/>
  <c r="J172" i="22" s="1"/>
  <c r="H140" i="22"/>
  <c r="J140" i="22" s="1"/>
  <c r="H179" i="22"/>
  <c r="J179" i="22" s="1"/>
  <c r="H177" i="22"/>
  <c r="J177" i="22" s="1"/>
  <c r="H145" i="22"/>
  <c r="J145" i="22" s="1"/>
  <c r="H80" i="22"/>
  <c r="J80" i="22" s="1"/>
  <c r="H72" i="22"/>
  <c r="J72" i="22" s="1"/>
  <c r="H49" i="22"/>
  <c r="J49" i="22" s="1"/>
  <c r="H50" i="22"/>
  <c r="J50" i="22" s="1"/>
  <c r="H51" i="22"/>
  <c r="J51" i="22" s="1"/>
  <c r="H52" i="22"/>
  <c r="J52" i="22" s="1"/>
  <c r="H53" i="22"/>
  <c r="J53" i="22" s="1"/>
  <c r="H54" i="22"/>
  <c r="J54" i="22" s="1"/>
  <c r="H175" i="22"/>
  <c r="J175" i="22" s="1"/>
  <c r="H167" i="22"/>
  <c r="J167" i="22" s="1"/>
  <c r="H159" i="22"/>
  <c r="J159" i="22" s="1"/>
  <c r="H151" i="22"/>
  <c r="J151" i="22" s="1"/>
  <c r="H143" i="22"/>
  <c r="J143" i="22" s="1"/>
  <c r="H135" i="22"/>
  <c r="J135" i="22" s="1"/>
  <c r="H124" i="22"/>
  <c r="J124" i="22" s="1"/>
  <c r="H117" i="22"/>
  <c r="J117" i="22" s="1"/>
  <c r="H125" i="22"/>
  <c r="J125" i="22" s="1"/>
  <c r="H118" i="22"/>
  <c r="J118" i="22" s="1"/>
  <c r="H126" i="22"/>
  <c r="J126" i="22" s="1"/>
  <c r="H119" i="22"/>
  <c r="J119" i="22" s="1"/>
  <c r="H127" i="22"/>
  <c r="J127" i="22" s="1"/>
  <c r="H120" i="22"/>
  <c r="J120" i="22" s="1"/>
  <c r="H121" i="22"/>
  <c r="J121" i="22" s="1"/>
  <c r="H116" i="22"/>
  <c r="J116" i="22" s="1"/>
  <c r="H122" i="22"/>
  <c r="J122" i="22" s="1"/>
  <c r="H123" i="22"/>
  <c r="J123" i="22" s="1"/>
  <c r="H200" i="22"/>
  <c r="J200" i="22" s="1"/>
  <c r="H77" i="22"/>
  <c r="J77" i="22" s="1"/>
  <c r="H163" i="22"/>
  <c r="J163" i="22" s="1"/>
  <c r="H56" i="22"/>
  <c r="J56" i="22" s="1"/>
  <c r="H169" i="22"/>
  <c r="J169" i="22" s="1"/>
  <c r="H129" i="22"/>
  <c r="J129" i="22" s="1"/>
  <c r="H79" i="22"/>
  <c r="J79" i="22" s="1"/>
  <c r="H71" i="22"/>
  <c r="J71" i="22" s="1"/>
  <c r="H48" i="22"/>
  <c r="J48" i="22" s="1"/>
  <c r="H47" i="22"/>
  <c r="J47" i="22" s="1"/>
  <c r="H42" i="22"/>
  <c r="J42" i="22" s="1"/>
  <c r="H28" i="22"/>
  <c r="J28" i="22" s="1"/>
  <c r="H32" i="22"/>
  <c r="J32" i="22" s="1"/>
  <c r="H36" i="22"/>
  <c r="J36" i="22" s="1"/>
  <c r="H35" i="22"/>
  <c r="J35" i="22" s="1"/>
  <c r="H27" i="22"/>
  <c r="J27" i="22" s="1"/>
  <c r="H26" i="22"/>
  <c r="J26" i="22" s="1"/>
  <c r="H39" i="22"/>
  <c r="J39" i="22" s="1"/>
  <c r="H40" i="22"/>
  <c r="J40" i="22" s="1"/>
  <c r="H38" i="22"/>
  <c r="J38" i="22" s="1"/>
  <c r="H25" i="22"/>
  <c r="J25" i="22" s="1"/>
  <c r="H31" i="22"/>
  <c r="J31" i="22" s="1"/>
  <c r="H41" i="22"/>
  <c r="J41" i="22" s="1"/>
  <c r="H34" i="22"/>
  <c r="J34" i="22" s="1"/>
  <c r="H33" i="22"/>
  <c r="J33" i="22" s="1"/>
  <c r="H46" i="22"/>
  <c r="J46" i="22" s="1"/>
  <c r="H29" i="22"/>
  <c r="J29" i="22" s="1"/>
  <c r="H37" i="22"/>
  <c r="J37" i="22" s="1"/>
  <c r="H44" i="22"/>
  <c r="J44" i="22" s="1"/>
  <c r="H24" i="22"/>
  <c r="J24" i="22" s="1"/>
  <c r="H43" i="22"/>
  <c r="J43" i="22" s="1"/>
  <c r="H45" i="22"/>
  <c r="J45" i="22" s="1"/>
  <c r="H30" i="22"/>
  <c r="J30" i="22" s="1"/>
  <c r="H183" i="22"/>
  <c r="J183" i="22" s="1"/>
  <c r="H182" i="22"/>
  <c r="J182" i="22" s="1"/>
  <c r="H174" i="22"/>
  <c r="J174" i="22" s="1"/>
  <c r="H166" i="22"/>
  <c r="J166" i="22" s="1"/>
  <c r="H158" i="22"/>
  <c r="J158" i="22" s="1"/>
  <c r="H150" i="22"/>
  <c r="J150" i="22" s="1"/>
  <c r="H142" i="22"/>
  <c r="J142" i="22" s="1"/>
  <c r="H134" i="22"/>
  <c r="J134" i="22" s="1"/>
  <c r="H199" i="22"/>
  <c r="J199" i="22" s="1"/>
  <c r="H171" i="22"/>
  <c r="J171" i="22" s="1"/>
  <c r="H82" i="22"/>
  <c r="J82" i="22" s="1"/>
  <c r="H161" i="22"/>
  <c r="J161" i="22" s="1"/>
  <c r="H137" i="22"/>
  <c r="J137" i="22" s="1"/>
  <c r="H78" i="22"/>
  <c r="J78" i="22" s="1"/>
  <c r="H70" i="22"/>
  <c r="J70" i="22" s="1"/>
  <c r="H181" i="22"/>
  <c r="J181" i="22" s="1"/>
  <c r="H173" i="22"/>
  <c r="J173" i="22" s="1"/>
  <c r="H165" i="22"/>
  <c r="J165" i="22" s="1"/>
  <c r="H157" i="22"/>
  <c r="J157" i="22" s="1"/>
  <c r="H149" i="22"/>
  <c r="J149" i="22" s="1"/>
  <c r="H141" i="22"/>
  <c r="J141" i="22" s="1"/>
  <c r="H133" i="22"/>
  <c r="J133" i="22" s="1"/>
  <c r="D1527" i="11"/>
  <c r="G1527" i="11" s="1"/>
  <c r="D1528" i="11"/>
  <c r="G1528" i="11" s="1"/>
  <c r="D1529" i="11"/>
  <c r="G1529" i="11" s="1"/>
  <c r="D1530" i="11"/>
  <c r="G1530" i="11" s="1"/>
  <c r="D1531" i="11"/>
  <c r="G1531" i="11" s="1"/>
  <c r="D1532" i="11"/>
  <c r="G1532" i="11" s="1"/>
  <c r="D1533" i="11"/>
  <c r="G1533" i="11" s="1"/>
  <c r="D1534" i="11"/>
  <c r="G1534" i="11" s="1"/>
  <c r="D1535" i="11"/>
  <c r="G1535" i="11" s="1"/>
  <c r="D1536" i="11"/>
  <c r="G1536" i="11" s="1"/>
  <c r="D1537" i="11"/>
  <c r="G1537" i="11" s="1"/>
  <c r="D1538" i="11"/>
  <c r="G1538" i="11" s="1"/>
  <c r="D1539" i="11"/>
  <c r="G1539" i="11" s="1"/>
  <c r="D1540" i="11"/>
  <c r="G1540" i="11" s="1"/>
  <c r="D1541" i="11"/>
  <c r="G1541" i="11" s="1"/>
  <c r="D1542" i="11"/>
  <c r="G1542" i="11" s="1"/>
  <c r="D1543" i="11"/>
  <c r="G1543" i="11" s="1"/>
  <c r="D1544" i="11"/>
  <c r="G1544" i="11" s="1"/>
  <c r="D1545" i="11"/>
  <c r="G1545" i="11" s="1"/>
  <c r="D1546" i="11"/>
  <c r="G1546" i="11" s="1"/>
  <c r="D1547" i="11"/>
  <c r="G1547" i="11" s="1"/>
  <c r="D1548" i="11"/>
  <c r="G1548" i="11" s="1"/>
  <c r="D1549" i="11"/>
  <c r="G1549" i="11" s="1"/>
  <c r="D1550" i="11"/>
  <c r="G1550" i="11" s="1"/>
  <c r="D1551" i="11"/>
  <c r="G1551" i="11" s="1"/>
  <c r="D1552" i="11"/>
  <c r="G1552" i="11" s="1"/>
  <c r="D1553" i="11"/>
  <c r="G1553" i="11" s="1"/>
  <c r="D1554" i="11"/>
  <c r="G1554" i="11" s="1"/>
  <c r="D1555" i="11"/>
  <c r="G1555" i="11" s="1"/>
  <c r="D1556" i="11"/>
  <c r="G1556" i="11" s="1"/>
  <c r="D1557" i="11"/>
  <c r="G1557" i="11" s="1"/>
  <c r="J208" i="22" l="1"/>
  <c r="D1467" i="11"/>
  <c r="G1467" i="11" s="1"/>
  <c r="D1468" i="11"/>
  <c r="G1468" i="11" s="1"/>
  <c r="D1469" i="11"/>
  <c r="G1469" i="11" s="1"/>
  <c r="D1470" i="11"/>
  <c r="G1470" i="11" s="1"/>
  <c r="D1471" i="11"/>
  <c r="G1471" i="11" s="1"/>
  <c r="D1472" i="11"/>
  <c r="G1472" i="11" s="1"/>
  <c r="D1473" i="11"/>
  <c r="G1473" i="11" s="1"/>
  <c r="D1474" i="11"/>
  <c r="G1474" i="11" s="1"/>
  <c r="D1475" i="11"/>
  <c r="G1475" i="11" s="1"/>
  <c r="D1476" i="11"/>
  <c r="G1476" i="11" s="1"/>
  <c r="D1477" i="11"/>
  <c r="G1477" i="11" s="1"/>
  <c r="D1478" i="11"/>
  <c r="G1478" i="11" s="1"/>
  <c r="D1479" i="11"/>
  <c r="G1479" i="11" s="1"/>
  <c r="D1480" i="11"/>
  <c r="G1480" i="11" s="1"/>
  <c r="D1481" i="11"/>
  <c r="G1481" i="11" s="1"/>
  <c r="D1482" i="11"/>
  <c r="G1482" i="11" s="1"/>
  <c r="D1483" i="11"/>
  <c r="G1483" i="11" s="1"/>
  <c r="D1484" i="11"/>
  <c r="G1484" i="11" s="1"/>
  <c r="D1485" i="11"/>
  <c r="G1485" i="11" s="1"/>
  <c r="D1486" i="11"/>
  <c r="G1486" i="11" s="1"/>
  <c r="D1487" i="11"/>
  <c r="G1487" i="11" s="1"/>
  <c r="D1488" i="11"/>
  <c r="G1488" i="11" s="1"/>
  <c r="D1489" i="11"/>
  <c r="G1489" i="11" s="1"/>
  <c r="D1490" i="11"/>
  <c r="G1490" i="11" s="1"/>
  <c r="D1491" i="11"/>
  <c r="G1491" i="11" s="1"/>
  <c r="D1492" i="11"/>
  <c r="G1492" i="11" s="1"/>
  <c r="D1493" i="11"/>
  <c r="G1493" i="11" s="1"/>
  <c r="D1494" i="11"/>
  <c r="G1494" i="11" s="1"/>
  <c r="D1495" i="11"/>
  <c r="G1495" i="11" s="1"/>
  <c r="D1496" i="11"/>
  <c r="G1496" i="11" s="1"/>
  <c r="D1497" i="11"/>
  <c r="G1497" i="11" s="1"/>
  <c r="D1498" i="11"/>
  <c r="G1498" i="11" s="1"/>
  <c r="D1499" i="11"/>
  <c r="G1499" i="11" s="1"/>
  <c r="D1500" i="11"/>
  <c r="G1500" i="11" s="1"/>
  <c r="D1501" i="11"/>
  <c r="G1501" i="11" s="1"/>
  <c r="D1502" i="11"/>
  <c r="G1502" i="11" s="1"/>
  <c r="D1503" i="11"/>
  <c r="G1503" i="11" s="1"/>
  <c r="D1504" i="11"/>
  <c r="G1504" i="11" s="1"/>
  <c r="D1505" i="11"/>
  <c r="G1505" i="11" s="1"/>
  <c r="D1506" i="11"/>
  <c r="G1506" i="11" s="1"/>
  <c r="D1507" i="11"/>
  <c r="G1507" i="11" s="1"/>
  <c r="D1508" i="11"/>
  <c r="G1508" i="11" s="1"/>
  <c r="D1509" i="11"/>
  <c r="G1509" i="11" s="1"/>
  <c r="D1510" i="11"/>
  <c r="G1510" i="11" s="1"/>
  <c r="D1511" i="11"/>
  <c r="G1511" i="11" s="1"/>
  <c r="D1512" i="11"/>
  <c r="G1512" i="11" s="1"/>
  <c r="D1513" i="11"/>
  <c r="G1513" i="11" s="1"/>
  <c r="D1514" i="11"/>
  <c r="G1514" i="11" s="1"/>
  <c r="D1515" i="11"/>
  <c r="G1515" i="11" s="1"/>
  <c r="D1516" i="11"/>
  <c r="G1516" i="11" s="1"/>
  <c r="D1517" i="11"/>
  <c r="G1517" i="11" s="1"/>
  <c r="D1518" i="11"/>
  <c r="G1518" i="11" s="1"/>
  <c r="D1519" i="11"/>
  <c r="G1519" i="11" s="1"/>
  <c r="D1520" i="11"/>
  <c r="G1520" i="11" s="1"/>
  <c r="D1521" i="11"/>
  <c r="G1521" i="11" s="1"/>
  <c r="D1522" i="11"/>
  <c r="G1522" i="11" s="1"/>
  <c r="D1523" i="11"/>
  <c r="G1523" i="11" s="1"/>
  <c r="D1524" i="11"/>
  <c r="G1524" i="11" s="1"/>
  <c r="D1525" i="11"/>
  <c r="G1525" i="11" s="1"/>
  <c r="D1526" i="11"/>
  <c r="G1526" i="11" s="1"/>
  <c r="D1171" i="11" l="1"/>
  <c r="G1171" i="11"/>
  <c r="D1172" i="11"/>
  <c r="G1172" i="11" s="1"/>
  <c r="D1173" i="11"/>
  <c r="G1173" i="11" s="1"/>
  <c r="D1174" i="11"/>
  <c r="G1174" i="11" s="1"/>
  <c r="D1175" i="11"/>
  <c r="G1175" i="11" s="1"/>
  <c r="D1176" i="11"/>
  <c r="G1176" i="11" s="1"/>
  <c r="D1177" i="11"/>
  <c r="G1177" i="11" s="1"/>
  <c r="D1178" i="11"/>
  <c r="G1178" i="11" s="1"/>
  <c r="D1179" i="11"/>
  <c r="G1179" i="11" s="1"/>
  <c r="D1180" i="11"/>
  <c r="G1180" i="11" s="1"/>
  <c r="D1181" i="11"/>
  <c r="G1181" i="11" s="1"/>
  <c r="D1182" i="11"/>
  <c r="G1182" i="11" s="1"/>
  <c r="D1183" i="11"/>
  <c r="G1183" i="11" s="1"/>
  <c r="D1184" i="11"/>
  <c r="G1184" i="11" s="1"/>
  <c r="D1185" i="11"/>
  <c r="G1185" i="11" s="1"/>
  <c r="D1186" i="11"/>
  <c r="G1186" i="11" s="1"/>
  <c r="D1187" i="11"/>
  <c r="G1187" i="11" s="1"/>
  <c r="D1188" i="11"/>
  <c r="G1188" i="11" s="1"/>
  <c r="D1189" i="11"/>
  <c r="G1189" i="11" s="1"/>
  <c r="D1190" i="11"/>
  <c r="G1190" i="11" s="1"/>
  <c r="D1191" i="11"/>
  <c r="G1191" i="11" s="1"/>
  <c r="D1192" i="11"/>
  <c r="G1192" i="11" s="1"/>
  <c r="D1193" i="11"/>
  <c r="G1193" i="11" s="1"/>
  <c r="D1194" i="11"/>
  <c r="G1194" i="11" s="1"/>
  <c r="D1195" i="11"/>
  <c r="G1195" i="11" s="1"/>
  <c r="D1196" i="11"/>
  <c r="G1196" i="11" s="1"/>
  <c r="D1197" i="11"/>
  <c r="G1197" i="11" s="1"/>
  <c r="D1198" i="11"/>
  <c r="G1198" i="11" s="1"/>
  <c r="D1199" i="11"/>
  <c r="G1199" i="11" s="1"/>
  <c r="D1200" i="11"/>
  <c r="G1200" i="11" s="1"/>
  <c r="D1201" i="11"/>
  <c r="G1201" i="11" s="1"/>
  <c r="D1202" i="11"/>
  <c r="G1202" i="11" s="1"/>
  <c r="D1203" i="11"/>
  <c r="G1203" i="11" s="1"/>
  <c r="D1204" i="11"/>
  <c r="G1204" i="11" s="1"/>
  <c r="D1205" i="11"/>
  <c r="G1205" i="11" s="1"/>
  <c r="D1206" i="11"/>
  <c r="G1206" i="11" s="1"/>
  <c r="D1207" i="11"/>
  <c r="G1207" i="11" s="1"/>
  <c r="D1208" i="11"/>
  <c r="G1208" i="11" s="1"/>
  <c r="D1209" i="11"/>
  <c r="G1209" i="11" s="1"/>
  <c r="D1210" i="11"/>
  <c r="G1210" i="11" s="1"/>
  <c r="D1211" i="11"/>
  <c r="G1211" i="11" s="1"/>
  <c r="D1212" i="11"/>
  <c r="G1212" i="11" s="1"/>
  <c r="D1213" i="11"/>
  <c r="G1213" i="11" s="1"/>
  <c r="D1214" i="11"/>
  <c r="G1214" i="11" s="1"/>
  <c r="D1215" i="11"/>
  <c r="G1215" i="11" s="1"/>
  <c r="D1216" i="11"/>
  <c r="G1216" i="11" s="1"/>
  <c r="D1217" i="11"/>
  <c r="G1217" i="11" s="1"/>
  <c r="D1218" i="11"/>
  <c r="G1218" i="11" s="1"/>
  <c r="D1219" i="11"/>
  <c r="G1219" i="11" s="1"/>
  <c r="D1220" i="11"/>
  <c r="G1220" i="11" s="1"/>
  <c r="D1221" i="11"/>
  <c r="G1221" i="11" s="1"/>
  <c r="D1222" i="11"/>
  <c r="G1222" i="11" s="1"/>
  <c r="D1223" i="11"/>
  <c r="G1223" i="11" s="1"/>
  <c r="D1224" i="11"/>
  <c r="G1224" i="11" s="1"/>
  <c r="D1225" i="11"/>
  <c r="G1225" i="11" s="1"/>
  <c r="D1226" i="11"/>
  <c r="G1226" i="11" s="1"/>
  <c r="D1227" i="11"/>
  <c r="G1227" i="11" s="1"/>
  <c r="D1228" i="11"/>
  <c r="G1228" i="11" s="1"/>
  <c r="D1229" i="11"/>
  <c r="G1229" i="11" s="1"/>
  <c r="D1230" i="11"/>
  <c r="G1230" i="11" s="1"/>
  <c r="D1231" i="11"/>
  <c r="G1231" i="11" s="1"/>
  <c r="D1232" i="11"/>
  <c r="G1232" i="11" s="1"/>
  <c r="D1233" i="11"/>
  <c r="G1233" i="11" s="1"/>
  <c r="D1234" i="11"/>
  <c r="G1234" i="11" s="1"/>
  <c r="D1235" i="11"/>
  <c r="G1235" i="11" s="1"/>
  <c r="D1236" i="11"/>
  <c r="G1236" i="11" s="1"/>
  <c r="D1237" i="11"/>
  <c r="G1237" i="11" s="1"/>
  <c r="D1238" i="11"/>
  <c r="G1238" i="11" s="1"/>
  <c r="D1239" i="11"/>
  <c r="G1239" i="11" s="1"/>
  <c r="D1240" i="11"/>
  <c r="G1240" i="11" s="1"/>
  <c r="D1241" i="11"/>
  <c r="G1241" i="11" s="1"/>
  <c r="D1242" i="11"/>
  <c r="G1242" i="11" s="1"/>
  <c r="D1243" i="11"/>
  <c r="G1243" i="11" s="1"/>
  <c r="D1244" i="11"/>
  <c r="G1244" i="11" s="1"/>
  <c r="D1245" i="11"/>
  <c r="G1245" i="11" s="1"/>
  <c r="D1246" i="11"/>
  <c r="G1246" i="11" s="1"/>
  <c r="D1247" i="11"/>
  <c r="G1247" i="11" s="1"/>
  <c r="D1248" i="11"/>
  <c r="G1248" i="11" s="1"/>
  <c r="D1249" i="11"/>
  <c r="G1249" i="11" s="1"/>
  <c r="D1250" i="11"/>
  <c r="G1250" i="11" s="1"/>
  <c r="D1251" i="11"/>
  <c r="G1251" i="11" s="1"/>
  <c r="D1252" i="11"/>
  <c r="G1252" i="11" s="1"/>
  <c r="D1253" i="11"/>
  <c r="G1253" i="11" s="1"/>
  <c r="D1254" i="11"/>
  <c r="G1254" i="11" s="1"/>
  <c r="D1255" i="11"/>
  <c r="G1255" i="11" s="1"/>
  <c r="D1256" i="11"/>
  <c r="G1256" i="11" s="1"/>
  <c r="D1257" i="11"/>
  <c r="G1257" i="11" s="1"/>
  <c r="D1258" i="11"/>
  <c r="G1258" i="11" s="1"/>
  <c r="D1259" i="11"/>
  <c r="G1259" i="11" s="1"/>
  <c r="D1260" i="11"/>
  <c r="G1260" i="11" s="1"/>
  <c r="D1261" i="11"/>
  <c r="G1261" i="11" s="1"/>
  <c r="D1262" i="11"/>
  <c r="G1262" i="11" s="1"/>
  <c r="D1263" i="11"/>
  <c r="G1263" i="11" s="1"/>
  <c r="D1264" i="11"/>
  <c r="G1264" i="11" s="1"/>
  <c r="D1265" i="11"/>
  <c r="G1265" i="11" s="1"/>
  <c r="D1266" i="11"/>
  <c r="G1266" i="11" s="1"/>
  <c r="D1267" i="11"/>
  <c r="G1267" i="11" s="1"/>
  <c r="D1268" i="11"/>
  <c r="G1268" i="11" s="1"/>
  <c r="D1269" i="11"/>
  <c r="G1269" i="11" s="1"/>
  <c r="D1270" i="11"/>
  <c r="G1270" i="11" s="1"/>
  <c r="D1271" i="11"/>
  <c r="G1271" i="11" s="1"/>
  <c r="D1272" i="11"/>
  <c r="G1272" i="11" s="1"/>
  <c r="D1273" i="11"/>
  <c r="G1273" i="11" s="1"/>
  <c r="D1274" i="11"/>
  <c r="G1274" i="11" s="1"/>
  <c r="D1275" i="11"/>
  <c r="G1275" i="11" s="1"/>
  <c r="D1276" i="11"/>
  <c r="G1276" i="11" s="1"/>
  <c r="D1277" i="11"/>
  <c r="G1277" i="11" s="1"/>
  <c r="D1278" i="11"/>
  <c r="G1278" i="11" s="1"/>
  <c r="D1279" i="11"/>
  <c r="G1279" i="11" s="1"/>
  <c r="D1280" i="11"/>
  <c r="G1280" i="11" s="1"/>
  <c r="D1281" i="11"/>
  <c r="G1281" i="11" s="1"/>
  <c r="D1282" i="11"/>
  <c r="G1282" i="11" s="1"/>
  <c r="D1283" i="11"/>
  <c r="G1283" i="11" s="1"/>
  <c r="D1284" i="11"/>
  <c r="G1284" i="11" s="1"/>
  <c r="D1285" i="11"/>
  <c r="G1285" i="11" s="1"/>
  <c r="D1286" i="11"/>
  <c r="G1286" i="11" s="1"/>
  <c r="D1287" i="11"/>
  <c r="G1287" i="11" s="1"/>
  <c r="D1288" i="11"/>
  <c r="G1288" i="11" s="1"/>
  <c r="D1289" i="11"/>
  <c r="G1289" i="11" s="1"/>
  <c r="D1290" i="11"/>
  <c r="G1290" i="11" s="1"/>
  <c r="D1291" i="11"/>
  <c r="G1291" i="11" s="1"/>
  <c r="D1292" i="11"/>
  <c r="G1292" i="11" s="1"/>
  <c r="D1293" i="11"/>
  <c r="G1293" i="11" s="1"/>
  <c r="D1294" i="11"/>
  <c r="G1294" i="11" s="1"/>
  <c r="D1295" i="11"/>
  <c r="G1295" i="11" s="1"/>
  <c r="D1296" i="11"/>
  <c r="G1296" i="11" s="1"/>
  <c r="D1297" i="11"/>
  <c r="G1297" i="11" s="1"/>
  <c r="D1298" i="11"/>
  <c r="G1298" i="11" s="1"/>
  <c r="D1299" i="11"/>
  <c r="G1299" i="11" s="1"/>
  <c r="D1300" i="11"/>
  <c r="G1300" i="11" s="1"/>
  <c r="D1301" i="11"/>
  <c r="G1301" i="11" s="1"/>
  <c r="D1302" i="11"/>
  <c r="G1302" i="11" s="1"/>
  <c r="D1303" i="11"/>
  <c r="G1303" i="11" s="1"/>
  <c r="D1304" i="11"/>
  <c r="G1304" i="11" s="1"/>
  <c r="D1305" i="11"/>
  <c r="G1305" i="11" s="1"/>
  <c r="D1306" i="11"/>
  <c r="G1306" i="11" s="1"/>
  <c r="D1307" i="11"/>
  <c r="G1307" i="11" s="1"/>
  <c r="D1308" i="11"/>
  <c r="G1308" i="11" s="1"/>
  <c r="D1309" i="11"/>
  <c r="G1309" i="11" s="1"/>
  <c r="D1310" i="11"/>
  <c r="G1310" i="11" s="1"/>
  <c r="D1311" i="11"/>
  <c r="G1311" i="11" s="1"/>
  <c r="D1312" i="11"/>
  <c r="G1312" i="11" s="1"/>
  <c r="D1313" i="11"/>
  <c r="G1313" i="11" s="1"/>
  <c r="D1314" i="11"/>
  <c r="G1314" i="11" s="1"/>
  <c r="D1315" i="11"/>
  <c r="G1315" i="11" s="1"/>
  <c r="D1316" i="11"/>
  <c r="G1316" i="11" s="1"/>
  <c r="D1317" i="11"/>
  <c r="G1317" i="11" s="1"/>
  <c r="D1318" i="11"/>
  <c r="G1318" i="11" s="1"/>
  <c r="D1319" i="11"/>
  <c r="G1319" i="11" s="1"/>
  <c r="D1320" i="11"/>
  <c r="G1320" i="11" s="1"/>
  <c r="D1321" i="11"/>
  <c r="G1321" i="11" s="1"/>
  <c r="D1322" i="11"/>
  <c r="G1322" i="11" s="1"/>
  <c r="D1323" i="11"/>
  <c r="G1323" i="11" s="1"/>
  <c r="D1324" i="11"/>
  <c r="G1324" i="11" s="1"/>
  <c r="D1325" i="11"/>
  <c r="G1325" i="11" s="1"/>
  <c r="D1326" i="11"/>
  <c r="G1326" i="11" s="1"/>
  <c r="D1327" i="11"/>
  <c r="G1327" i="11" s="1"/>
  <c r="D1328" i="11"/>
  <c r="G1328" i="11" s="1"/>
  <c r="D1329" i="11"/>
  <c r="G1329" i="11" s="1"/>
  <c r="D1330" i="11"/>
  <c r="G1330" i="11" s="1"/>
  <c r="D1331" i="11"/>
  <c r="G1331" i="11" s="1"/>
  <c r="D1332" i="11"/>
  <c r="G1332" i="11" s="1"/>
  <c r="D1333" i="11"/>
  <c r="G1333" i="11" s="1"/>
  <c r="D1334" i="11"/>
  <c r="G1334" i="11" s="1"/>
  <c r="D1335" i="11"/>
  <c r="G1335" i="11" s="1"/>
  <c r="D1336" i="11"/>
  <c r="G1336" i="11" s="1"/>
  <c r="D1337" i="11"/>
  <c r="G1337" i="11" s="1"/>
  <c r="D1338" i="11"/>
  <c r="G1338" i="11" s="1"/>
  <c r="D1339" i="11"/>
  <c r="G1339" i="11" s="1"/>
  <c r="D1340" i="11"/>
  <c r="G1340" i="11" s="1"/>
  <c r="D1341" i="11"/>
  <c r="G1341" i="11" s="1"/>
  <c r="D1342" i="11"/>
  <c r="G1342" i="11" s="1"/>
  <c r="D1343" i="11"/>
  <c r="G1343" i="11" s="1"/>
  <c r="D1344" i="11"/>
  <c r="G1344" i="11" s="1"/>
  <c r="D1345" i="11"/>
  <c r="G1345" i="11" s="1"/>
  <c r="D1346" i="11"/>
  <c r="G1346" i="11" s="1"/>
  <c r="D1347" i="11"/>
  <c r="G1347" i="11" s="1"/>
  <c r="D1348" i="11"/>
  <c r="G1348" i="11" s="1"/>
  <c r="D1349" i="11"/>
  <c r="G1349" i="11" s="1"/>
  <c r="D1350" i="11"/>
  <c r="G1350" i="11" s="1"/>
  <c r="D1351" i="11"/>
  <c r="G1351" i="11" s="1"/>
  <c r="D1352" i="11"/>
  <c r="G1352" i="11" s="1"/>
  <c r="D1353" i="11"/>
  <c r="G1353" i="11" s="1"/>
  <c r="D1354" i="11"/>
  <c r="G1354" i="11" s="1"/>
  <c r="D1355" i="11"/>
  <c r="G1355" i="11" s="1"/>
  <c r="D1356" i="11"/>
  <c r="G1356" i="11" s="1"/>
  <c r="D1357" i="11"/>
  <c r="G1357" i="11" s="1"/>
  <c r="D1358" i="11"/>
  <c r="G1358" i="11" s="1"/>
  <c r="D1359" i="11"/>
  <c r="G1359" i="11" s="1"/>
  <c r="D1360" i="11"/>
  <c r="G1360" i="11" s="1"/>
  <c r="D1361" i="11"/>
  <c r="G1361" i="11" s="1"/>
  <c r="D1362" i="11"/>
  <c r="G1362" i="11" s="1"/>
  <c r="D1363" i="11"/>
  <c r="G1363" i="11" s="1"/>
  <c r="D1364" i="11"/>
  <c r="G1364" i="11" s="1"/>
  <c r="D1365" i="11"/>
  <c r="G1365" i="11" s="1"/>
  <c r="D1366" i="11"/>
  <c r="G1366" i="11" s="1"/>
  <c r="D1367" i="11"/>
  <c r="G1367" i="11" s="1"/>
  <c r="D1368" i="11"/>
  <c r="G1368" i="11" s="1"/>
  <c r="D1369" i="11"/>
  <c r="G1369" i="11" s="1"/>
  <c r="D1370" i="11"/>
  <c r="G1370" i="11" s="1"/>
  <c r="D1371" i="11"/>
  <c r="G1371" i="11" s="1"/>
  <c r="D1372" i="11"/>
  <c r="G1372" i="11" s="1"/>
  <c r="D1373" i="11"/>
  <c r="G1373" i="11" s="1"/>
  <c r="D1374" i="11"/>
  <c r="G1374" i="11" s="1"/>
  <c r="D1375" i="11"/>
  <c r="G1375" i="11" s="1"/>
  <c r="D1376" i="11"/>
  <c r="G1376" i="11" s="1"/>
  <c r="D1377" i="11"/>
  <c r="G1377" i="11" s="1"/>
  <c r="D1378" i="11"/>
  <c r="G1378" i="11" s="1"/>
  <c r="D1379" i="11"/>
  <c r="G1379" i="11" s="1"/>
  <c r="D1380" i="11"/>
  <c r="G1380" i="11" s="1"/>
  <c r="D1381" i="11"/>
  <c r="G1381" i="11" s="1"/>
  <c r="D1382" i="11"/>
  <c r="G1382" i="11" s="1"/>
  <c r="D1383" i="11"/>
  <c r="G1383" i="11" s="1"/>
  <c r="D1384" i="11"/>
  <c r="G1384" i="11" s="1"/>
  <c r="D1385" i="11"/>
  <c r="G1385" i="11" s="1"/>
  <c r="D1386" i="11"/>
  <c r="G1386" i="11" s="1"/>
  <c r="D1387" i="11"/>
  <c r="G1387" i="11" s="1"/>
  <c r="D1388" i="11"/>
  <c r="G1388" i="11" s="1"/>
  <c r="D1389" i="11"/>
  <c r="G1389" i="11" s="1"/>
  <c r="D1390" i="11"/>
  <c r="G1390" i="11" s="1"/>
  <c r="D1391" i="11"/>
  <c r="G1391" i="11" s="1"/>
  <c r="D1392" i="11"/>
  <c r="G1392" i="11" s="1"/>
  <c r="D1393" i="11"/>
  <c r="G1393" i="11" s="1"/>
  <c r="D1394" i="11"/>
  <c r="G1394" i="11" s="1"/>
  <c r="D1395" i="11"/>
  <c r="G1395" i="11" s="1"/>
  <c r="D1396" i="11"/>
  <c r="G1396" i="11" s="1"/>
  <c r="D1397" i="11"/>
  <c r="G1397" i="11" s="1"/>
  <c r="D1398" i="11"/>
  <c r="G1398" i="11" s="1"/>
  <c r="D1399" i="11"/>
  <c r="G1399" i="11" s="1"/>
  <c r="D1400" i="11"/>
  <c r="G1400" i="11" s="1"/>
  <c r="D1401" i="11"/>
  <c r="G1401" i="11" s="1"/>
  <c r="D1402" i="11"/>
  <c r="G1402" i="11" s="1"/>
  <c r="D1403" i="11"/>
  <c r="G1403" i="11" s="1"/>
  <c r="D1404" i="11"/>
  <c r="G1404" i="11" s="1"/>
  <c r="D1405" i="11"/>
  <c r="G1405" i="11" s="1"/>
  <c r="D1406" i="11"/>
  <c r="G1406" i="11" s="1"/>
  <c r="D1407" i="11"/>
  <c r="G1407" i="11" s="1"/>
  <c r="D1408" i="11"/>
  <c r="G1408" i="11" s="1"/>
  <c r="D1409" i="11"/>
  <c r="G1409" i="11" s="1"/>
  <c r="D1410" i="11"/>
  <c r="G1410" i="11" s="1"/>
  <c r="D1411" i="11"/>
  <c r="G1411" i="11" s="1"/>
  <c r="D1412" i="11"/>
  <c r="G1412" i="11" s="1"/>
  <c r="D1413" i="11"/>
  <c r="G1413" i="11" s="1"/>
  <c r="D1414" i="11"/>
  <c r="G1414" i="11" s="1"/>
  <c r="D1415" i="11"/>
  <c r="G1415" i="11" s="1"/>
  <c r="D1416" i="11"/>
  <c r="G1416" i="11" s="1"/>
  <c r="D1417" i="11"/>
  <c r="G1417" i="11" s="1"/>
  <c r="D1418" i="11"/>
  <c r="G1418" i="11" s="1"/>
  <c r="D1419" i="11"/>
  <c r="G1419" i="11" s="1"/>
  <c r="D1420" i="11"/>
  <c r="G1420" i="11" s="1"/>
  <c r="D1421" i="11"/>
  <c r="G1421" i="11" s="1"/>
  <c r="D1422" i="11"/>
  <c r="G1422" i="11" s="1"/>
  <c r="D1423" i="11"/>
  <c r="G1423" i="11" s="1"/>
  <c r="D1424" i="11"/>
  <c r="G1424" i="11" s="1"/>
  <c r="D1425" i="11"/>
  <c r="G1425" i="11" s="1"/>
  <c r="D1426" i="11"/>
  <c r="G1426" i="11" s="1"/>
  <c r="D1427" i="11"/>
  <c r="G1427" i="11" s="1"/>
  <c r="D1428" i="11"/>
  <c r="G1428" i="11" s="1"/>
  <c r="D1429" i="11"/>
  <c r="G1429" i="11" s="1"/>
  <c r="D1430" i="11"/>
  <c r="G1430" i="11" s="1"/>
  <c r="D1431" i="11"/>
  <c r="G1431" i="11" s="1"/>
  <c r="D1432" i="11"/>
  <c r="G1432" i="11" s="1"/>
  <c r="D1433" i="11"/>
  <c r="G1433" i="11" s="1"/>
  <c r="D1434" i="11"/>
  <c r="G1434" i="11" s="1"/>
  <c r="D1435" i="11"/>
  <c r="G1435" i="11" s="1"/>
  <c r="D1436" i="11"/>
  <c r="G1436" i="11" s="1"/>
  <c r="D1437" i="11"/>
  <c r="G1437" i="11" s="1"/>
  <c r="D1438" i="11"/>
  <c r="G1438" i="11" s="1"/>
  <c r="D1439" i="11"/>
  <c r="G1439" i="11" s="1"/>
  <c r="D1440" i="11"/>
  <c r="G1440" i="11" s="1"/>
  <c r="D1441" i="11"/>
  <c r="G1441" i="11" s="1"/>
  <c r="D1442" i="11"/>
  <c r="G1442" i="11" s="1"/>
  <c r="D1443" i="11"/>
  <c r="G1443" i="11" s="1"/>
  <c r="D1444" i="11"/>
  <c r="G1444" i="11" s="1"/>
  <c r="D1445" i="11"/>
  <c r="G1445" i="11" s="1"/>
  <c r="D1446" i="11"/>
  <c r="G1446" i="11" s="1"/>
  <c r="D1447" i="11"/>
  <c r="G1447" i="11" s="1"/>
  <c r="D1448" i="11"/>
  <c r="G1448" i="11" s="1"/>
  <c r="D1449" i="11"/>
  <c r="G1449" i="11" s="1"/>
  <c r="D1450" i="11"/>
  <c r="G1450" i="11" s="1"/>
  <c r="D1451" i="11"/>
  <c r="G1451" i="11" s="1"/>
  <c r="D1452" i="11"/>
  <c r="G1452" i="11" s="1"/>
  <c r="D1453" i="11"/>
  <c r="G1453" i="11" s="1"/>
  <c r="D1454" i="11"/>
  <c r="G1454" i="11" s="1"/>
  <c r="D1455" i="11"/>
  <c r="G1455" i="11" s="1"/>
  <c r="D1456" i="11"/>
  <c r="G1456" i="11" s="1"/>
  <c r="D1457" i="11"/>
  <c r="G1457" i="11" s="1"/>
  <c r="D1458" i="11"/>
  <c r="G1458" i="11" s="1"/>
  <c r="D1459" i="11"/>
  <c r="G1459" i="11" s="1"/>
  <c r="D1460" i="11"/>
  <c r="G1460" i="11" s="1"/>
  <c r="D1461" i="11"/>
  <c r="G1461" i="11" s="1"/>
  <c r="D1462" i="11"/>
  <c r="G1462" i="11" s="1"/>
  <c r="D1463" i="11"/>
  <c r="G1463" i="11" s="1"/>
  <c r="D1464" i="11"/>
  <c r="G1464" i="11" s="1"/>
  <c r="D1465" i="11"/>
  <c r="G1465" i="11" s="1"/>
  <c r="D1466" i="11"/>
  <c r="G1466" i="11" s="1"/>
  <c r="D1101" i="11" l="1"/>
  <c r="D1100" i="11"/>
  <c r="D1099" i="11"/>
  <c r="D1098" i="11"/>
  <c r="D1097" i="11"/>
  <c r="D1096" i="11"/>
  <c r="D1095" i="11"/>
  <c r="D1094" i="11"/>
  <c r="D1093" i="11"/>
  <c r="D1092" i="11"/>
  <c r="D1091" i="11"/>
  <c r="D1090" i="11"/>
  <c r="D1089" i="11"/>
  <c r="D1088" i="11"/>
  <c r="D1087" i="11"/>
  <c r="D1086" i="11"/>
  <c r="D1085" i="11"/>
  <c r="D1084" i="11"/>
  <c r="D1083" i="11"/>
  <c r="D1082" i="11"/>
  <c r="D1081" i="11"/>
  <c r="D1080" i="11"/>
  <c r="D1079" i="11"/>
  <c r="D1078" i="11"/>
  <c r="D1077" i="11"/>
  <c r="D1076" i="11"/>
  <c r="D1075" i="11"/>
  <c r="D1074" i="11"/>
  <c r="D1073" i="11"/>
  <c r="D1072" i="11"/>
  <c r="D1071" i="11"/>
  <c r="D1070" i="11"/>
  <c r="D1069" i="11"/>
  <c r="D1068" i="11"/>
  <c r="D1067" i="11"/>
  <c r="D1066" i="11"/>
  <c r="D1065" i="11"/>
  <c r="D1064" i="11"/>
  <c r="D1063" i="11"/>
  <c r="D1062" i="11"/>
  <c r="D1061" i="11"/>
  <c r="D1060" i="11"/>
  <c r="D1059" i="11"/>
  <c r="D1058" i="11"/>
  <c r="D1057" i="11"/>
  <c r="D1056" i="11"/>
  <c r="D1055" i="11"/>
  <c r="D1054" i="11"/>
  <c r="D1053" i="11"/>
  <c r="D1052" i="11"/>
  <c r="D1051" i="11"/>
  <c r="D1050" i="11"/>
  <c r="D1049" i="11"/>
  <c r="D1048" i="11"/>
  <c r="D1047" i="11"/>
  <c r="D1046" i="11"/>
  <c r="D1045" i="11"/>
  <c r="D1044" i="11"/>
  <c r="D1043" i="11"/>
  <c r="D1042" i="11"/>
  <c r="D1041" i="11"/>
  <c r="D1040" i="11"/>
  <c r="D1039" i="11"/>
  <c r="D1038" i="11"/>
  <c r="D1037" i="11"/>
  <c r="D1036" i="11"/>
  <c r="D1035" i="11"/>
  <c r="D1034" i="11"/>
  <c r="D1033" i="11"/>
  <c r="D1032" i="11"/>
  <c r="D1031" i="11"/>
  <c r="D1030" i="11"/>
  <c r="D1029" i="11"/>
  <c r="D1028" i="11"/>
  <c r="D1027" i="11"/>
  <c r="D1026" i="11"/>
  <c r="D1025" i="11"/>
  <c r="D1024" i="11"/>
  <c r="D1023" i="11"/>
  <c r="D1022" i="11"/>
  <c r="D1021" i="11"/>
  <c r="D1020" i="11"/>
  <c r="D1019" i="11"/>
  <c r="D1018" i="11"/>
  <c r="D1017" i="11"/>
  <c r="D1016" i="11"/>
  <c r="D1015" i="11"/>
  <c r="D1014" i="11"/>
  <c r="D1013" i="11"/>
  <c r="D1012" i="11"/>
  <c r="D1011" i="11"/>
  <c r="D1010" i="11"/>
  <c r="D1009" i="11"/>
  <c r="D1008" i="11"/>
  <c r="D1007" i="11"/>
  <c r="D1006" i="11"/>
  <c r="D1005" i="11"/>
  <c r="D1004" i="11"/>
  <c r="D1003" i="11"/>
  <c r="D1002" i="11"/>
  <c r="D1001" i="11"/>
  <c r="D1000" i="11"/>
  <c r="D999" i="11"/>
  <c r="D998" i="11"/>
  <c r="D997" i="11"/>
  <c r="D996" i="11"/>
  <c r="D995" i="11"/>
  <c r="D994" i="11"/>
  <c r="D993" i="11"/>
  <c r="D992" i="11"/>
  <c r="D991" i="11"/>
  <c r="D990" i="11"/>
  <c r="D989" i="11"/>
  <c r="D988" i="11"/>
  <c r="D987" i="11"/>
  <c r="D986" i="11"/>
  <c r="D985" i="11"/>
  <c r="D984" i="11"/>
  <c r="D983" i="11"/>
  <c r="D982" i="11"/>
  <c r="D981" i="11"/>
  <c r="D980" i="11"/>
  <c r="D979" i="11"/>
  <c r="D978" i="11"/>
  <c r="D977" i="11"/>
  <c r="D976" i="11"/>
  <c r="D975" i="11"/>
  <c r="D974" i="11"/>
  <c r="D973" i="11"/>
  <c r="D972" i="11"/>
  <c r="D971" i="11"/>
  <c r="D970" i="11"/>
  <c r="D969" i="11"/>
  <c r="D968" i="11"/>
  <c r="D967" i="11"/>
  <c r="D966" i="11"/>
  <c r="D965" i="11"/>
  <c r="D964" i="11"/>
  <c r="D963" i="11"/>
  <c r="D962" i="11"/>
  <c r="D961" i="11"/>
  <c r="D960" i="11"/>
  <c r="D959" i="11"/>
  <c r="D958" i="11"/>
  <c r="D957" i="11"/>
  <c r="D956" i="11"/>
  <c r="D955" i="11"/>
  <c r="D954" i="11"/>
  <c r="D953" i="11"/>
  <c r="D952" i="11"/>
  <c r="D951" i="11"/>
  <c r="D950" i="11"/>
  <c r="D949" i="11"/>
  <c r="D948" i="11"/>
  <c r="D947" i="11"/>
  <c r="D946" i="11"/>
  <c r="D945" i="11"/>
  <c r="D944" i="11"/>
  <c r="D943" i="11"/>
  <c r="D942" i="11"/>
  <c r="D941" i="11"/>
  <c r="D940" i="11"/>
  <c r="D939" i="11"/>
  <c r="D938" i="11"/>
  <c r="D937" i="11"/>
  <c r="D936" i="11"/>
  <c r="D935" i="11"/>
  <c r="D934" i="11"/>
  <c r="D933" i="11"/>
  <c r="D932" i="11"/>
  <c r="D931" i="11"/>
  <c r="D930" i="11"/>
  <c r="D929" i="11"/>
  <c r="D928" i="11"/>
  <c r="D927" i="11"/>
  <c r="D926" i="11"/>
  <c r="D925" i="11"/>
  <c r="D924" i="11"/>
  <c r="D923" i="11"/>
  <c r="D922" i="11"/>
  <c r="D921" i="11"/>
  <c r="D920" i="11"/>
  <c r="D919" i="11"/>
  <c r="D918" i="11"/>
  <c r="D917" i="11"/>
  <c r="D916" i="11"/>
  <c r="D915" i="11"/>
  <c r="D914" i="11"/>
  <c r="D913" i="11"/>
  <c r="D912" i="11"/>
  <c r="D911" i="11"/>
  <c r="D910" i="11"/>
  <c r="D909" i="11"/>
  <c r="D908" i="11"/>
  <c r="D907" i="11"/>
  <c r="D906" i="11"/>
  <c r="D905" i="11"/>
  <c r="D904" i="11"/>
  <c r="D903" i="11"/>
  <c r="D902" i="11"/>
  <c r="D901" i="11"/>
  <c r="D900" i="11"/>
  <c r="D899" i="11"/>
  <c r="D898" i="11"/>
  <c r="D897" i="11"/>
  <c r="D896" i="11"/>
  <c r="D895" i="11"/>
  <c r="D894" i="11"/>
  <c r="D893" i="11"/>
  <c r="D892" i="11"/>
  <c r="D891" i="11"/>
  <c r="D890" i="11"/>
  <c r="D889" i="11"/>
  <c r="D888" i="11"/>
  <c r="D887" i="11"/>
  <c r="D886" i="11"/>
  <c r="D885" i="11"/>
  <c r="D884" i="11"/>
  <c r="D883" i="11"/>
  <c r="D882" i="11"/>
  <c r="D881" i="11"/>
  <c r="D880" i="11"/>
  <c r="D879" i="11"/>
  <c r="D878" i="11"/>
  <c r="D877" i="11"/>
  <c r="D876" i="11"/>
  <c r="D875" i="11"/>
  <c r="D874" i="11"/>
  <c r="D873" i="11"/>
  <c r="D872" i="11"/>
  <c r="D871" i="11"/>
  <c r="D870" i="11"/>
  <c r="D869" i="11"/>
  <c r="D868" i="11"/>
  <c r="D867" i="11"/>
  <c r="D866" i="11"/>
  <c r="D865" i="11"/>
  <c r="D864" i="11"/>
  <c r="D863" i="11"/>
  <c r="D862" i="11"/>
  <c r="D861" i="11"/>
  <c r="D860" i="11"/>
  <c r="D859" i="11"/>
  <c r="D858" i="11"/>
  <c r="D857" i="11"/>
  <c r="D856" i="11"/>
  <c r="D855" i="11"/>
  <c r="D854" i="11"/>
  <c r="D853" i="11"/>
  <c r="D852" i="11"/>
  <c r="D851" i="11"/>
  <c r="D850" i="11"/>
  <c r="D849" i="11"/>
  <c r="D848" i="11"/>
  <c r="D847" i="11"/>
  <c r="D846" i="11"/>
  <c r="D845" i="11"/>
  <c r="D844" i="11"/>
  <c r="D843" i="11"/>
  <c r="D842" i="11"/>
  <c r="D841" i="11"/>
  <c r="D840" i="11"/>
  <c r="D839" i="11"/>
  <c r="D838" i="11"/>
  <c r="D837" i="11"/>
  <c r="D836" i="11"/>
  <c r="D835" i="11"/>
  <c r="D834" i="11"/>
  <c r="D833" i="11"/>
  <c r="D832" i="11"/>
  <c r="D831" i="11"/>
  <c r="D830" i="11"/>
  <c r="D829" i="11"/>
  <c r="D828" i="11"/>
  <c r="D827" i="11"/>
  <c r="D826" i="11"/>
  <c r="D825" i="11"/>
  <c r="D824" i="11"/>
  <c r="D823" i="11"/>
  <c r="D822" i="11"/>
  <c r="D821" i="11"/>
  <c r="D820" i="11"/>
  <c r="D819" i="11"/>
  <c r="D818" i="11"/>
  <c r="D817" i="11"/>
  <c r="D816" i="11"/>
  <c r="D815" i="11"/>
  <c r="D814" i="11"/>
  <c r="D813" i="11"/>
  <c r="D812" i="11"/>
  <c r="D811" i="11"/>
  <c r="D810" i="11"/>
  <c r="D809" i="11"/>
  <c r="D808" i="11"/>
  <c r="D807" i="11"/>
  <c r="D806" i="11"/>
  <c r="D805" i="11"/>
  <c r="D804" i="11"/>
  <c r="D803" i="11"/>
  <c r="D802" i="11"/>
  <c r="D801" i="11"/>
  <c r="D800" i="11"/>
  <c r="D799" i="11"/>
  <c r="D798" i="11"/>
  <c r="D797" i="11"/>
  <c r="D796" i="11"/>
  <c r="D795" i="11"/>
  <c r="D794" i="11"/>
  <c r="D793" i="11"/>
  <c r="D792" i="11"/>
  <c r="D791" i="11"/>
  <c r="D790" i="11"/>
  <c r="D789" i="11"/>
  <c r="D788" i="11"/>
  <c r="D787" i="11"/>
  <c r="D786" i="11"/>
  <c r="D785" i="11"/>
  <c r="D784" i="11"/>
  <c r="D783" i="11"/>
  <c r="D782" i="11"/>
  <c r="D781" i="11"/>
  <c r="D780" i="11"/>
  <c r="D779" i="11"/>
  <c r="D778" i="11"/>
  <c r="D777" i="11"/>
  <c r="D776" i="11"/>
  <c r="D775" i="11"/>
  <c r="D774" i="11"/>
  <c r="D773" i="11"/>
  <c r="D772" i="11"/>
  <c r="D771" i="11"/>
  <c r="D770" i="11"/>
  <c r="D769" i="11"/>
  <c r="D768" i="11"/>
  <c r="D767" i="11"/>
  <c r="D766" i="11"/>
  <c r="D765" i="11"/>
  <c r="D764" i="11"/>
  <c r="D763" i="11"/>
  <c r="D762" i="11"/>
  <c r="D761" i="11"/>
  <c r="D760" i="11"/>
  <c r="D759" i="11"/>
  <c r="D758" i="11"/>
  <c r="D757" i="11"/>
  <c r="D756" i="11"/>
  <c r="D755" i="11"/>
  <c r="D754" i="11"/>
  <c r="D753" i="11"/>
  <c r="D752" i="11"/>
  <c r="D751" i="11"/>
  <c r="D750" i="11"/>
  <c r="D749" i="11"/>
  <c r="D748" i="11"/>
  <c r="D747" i="11"/>
  <c r="D746" i="11"/>
  <c r="D745" i="11"/>
  <c r="D744" i="11"/>
  <c r="D743" i="11"/>
  <c r="D742" i="11"/>
  <c r="D741" i="11"/>
  <c r="D740" i="11"/>
  <c r="D739" i="11"/>
  <c r="D738" i="11"/>
  <c r="D737" i="11"/>
  <c r="D736" i="11"/>
  <c r="D735" i="11"/>
  <c r="D734" i="11"/>
  <c r="D733" i="11"/>
  <c r="D732" i="11"/>
  <c r="D731" i="11"/>
  <c r="D730" i="11"/>
  <c r="D729" i="11"/>
  <c r="D728" i="11"/>
  <c r="D727" i="11"/>
  <c r="D726" i="11"/>
  <c r="D725" i="11"/>
  <c r="D724" i="11"/>
  <c r="D723" i="11"/>
  <c r="D722" i="11"/>
  <c r="D721" i="11"/>
  <c r="D720" i="11"/>
  <c r="D719" i="11"/>
  <c r="D718" i="11"/>
  <c r="D717" i="11"/>
  <c r="D716" i="11"/>
  <c r="D715" i="11"/>
  <c r="D714" i="11"/>
  <c r="D713" i="11"/>
  <c r="D712" i="11"/>
  <c r="D711" i="11"/>
  <c r="D710" i="11"/>
  <c r="D709" i="11"/>
  <c r="D708" i="11"/>
  <c r="D707" i="11"/>
  <c r="D706" i="11"/>
  <c r="D705" i="11"/>
  <c r="D704" i="11"/>
  <c r="D703" i="11"/>
  <c r="D702" i="11"/>
  <c r="D701" i="11"/>
  <c r="D700" i="11"/>
  <c r="D699" i="11"/>
  <c r="D698" i="11"/>
  <c r="D697" i="11"/>
  <c r="D696" i="11"/>
  <c r="D695" i="11"/>
  <c r="D694" i="11"/>
  <c r="D693" i="11"/>
  <c r="D692" i="11"/>
  <c r="D691" i="11"/>
  <c r="D690" i="11"/>
  <c r="D689" i="11"/>
  <c r="D688" i="11"/>
  <c r="D687" i="11"/>
  <c r="D686" i="11"/>
  <c r="D685" i="11"/>
  <c r="D684" i="11"/>
  <c r="D683" i="11"/>
  <c r="D682" i="11"/>
  <c r="D681" i="11"/>
  <c r="D680" i="11"/>
  <c r="D679" i="11"/>
  <c r="D678" i="11"/>
  <c r="D677" i="11"/>
  <c r="D676" i="11"/>
  <c r="D675" i="11"/>
  <c r="D674" i="11"/>
  <c r="D673" i="11"/>
  <c r="D672" i="11"/>
  <c r="D671" i="11"/>
  <c r="D670" i="11"/>
  <c r="D669" i="11"/>
  <c r="D668" i="11"/>
  <c r="D667" i="11"/>
  <c r="D666" i="11"/>
  <c r="D665" i="11"/>
  <c r="D664" i="11"/>
  <c r="D663" i="11"/>
  <c r="D662" i="11"/>
  <c r="D661" i="11"/>
  <c r="D660" i="11"/>
  <c r="D659" i="11"/>
  <c r="D658" i="11"/>
  <c r="D657" i="11"/>
  <c r="D656" i="11"/>
  <c r="D655" i="11"/>
  <c r="D654" i="11"/>
  <c r="D653" i="11"/>
  <c r="D652" i="11"/>
  <c r="D651" i="11"/>
  <c r="D650" i="11"/>
  <c r="D649" i="11"/>
  <c r="D648" i="11"/>
  <c r="D647" i="11"/>
  <c r="D646" i="11"/>
  <c r="D645" i="11"/>
  <c r="D644" i="11"/>
  <c r="D643" i="11"/>
  <c r="D642" i="11"/>
  <c r="D641" i="11"/>
  <c r="D640" i="11"/>
  <c r="D639" i="11"/>
  <c r="D638" i="11"/>
  <c r="D637" i="11"/>
  <c r="D636" i="11"/>
  <c r="D635" i="11"/>
  <c r="D634" i="11"/>
  <c r="D633" i="11"/>
  <c r="D632" i="11"/>
  <c r="D631" i="11"/>
  <c r="D630" i="11"/>
  <c r="D629" i="11"/>
  <c r="D628" i="11"/>
  <c r="D627" i="11"/>
  <c r="D626" i="11"/>
  <c r="D625" i="11"/>
  <c r="D624" i="11"/>
  <c r="D623" i="11"/>
  <c r="D622" i="11"/>
  <c r="D621" i="11"/>
  <c r="D620" i="11"/>
  <c r="D619" i="11"/>
  <c r="D618" i="11"/>
  <c r="D617" i="11"/>
  <c r="D616" i="11"/>
  <c r="D615" i="11"/>
  <c r="D614" i="11"/>
  <c r="D613" i="11"/>
  <c r="D612" i="11"/>
  <c r="D611" i="11"/>
  <c r="D610" i="11"/>
  <c r="D609" i="11"/>
  <c r="D608" i="11"/>
  <c r="D607" i="11"/>
  <c r="D606" i="11"/>
  <c r="D605" i="11"/>
  <c r="D604" i="11"/>
  <c r="D603" i="11"/>
  <c r="D602" i="11"/>
  <c r="D601" i="11"/>
  <c r="D600" i="11"/>
  <c r="D599" i="11"/>
  <c r="D598" i="11"/>
  <c r="D597" i="11"/>
  <c r="D596" i="11"/>
  <c r="D595" i="11"/>
  <c r="D594" i="11"/>
  <c r="D593" i="11"/>
  <c r="D592" i="11"/>
  <c r="D591" i="11"/>
  <c r="D590" i="11"/>
  <c r="D589" i="11"/>
  <c r="D588" i="11"/>
  <c r="D587" i="11"/>
  <c r="D586" i="11"/>
  <c r="D585" i="11"/>
  <c r="D584" i="11"/>
  <c r="D583" i="11"/>
  <c r="D582" i="11"/>
  <c r="D581" i="11"/>
  <c r="D580" i="11"/>
  <c r="D579" i="11"/>
  <c r="D578" i="11"/>
  <c r="D577" i="11"/>
  <c r="D576" i="11"/>
  <c r="D575" i="11"/>
  <c r="D574" i="11"/>
  <c r="D573" i="11"/>
  <c r="D572" i="11"/>
  <c r="D571" i="11"/>
  <c r="D570" i="11"/>
  <c r="D569" i="11"/>
  <c r="D568" i="11"/>
  <c r="D567" i="11"/>
  <c r="D566" i="11"/>
  <c r="D565" i="11"/>
  <c r="D564" i="11"/>
  <c r="D563" i="11"/>
  <c r="D562" i="11"/>
  <c r="D561" i="11"/>
  <c r="D560" i="11"/>
  <c r="D559" i="11"/>
  <c r="D558" i="11"/>
  <c r="D557" i="11"/>
  <c r="D556" i="11"/>
  <c r="D555" i="11"/>
  <c r="D554" i="11"/>
  <c r="D553" i="11"/>
  <c r="D552" i="11"/>
  <c r="D551" i="11"/>
  <c r="D550" i="11"/>
  <c r="D549" i="11"/>
  <c r="D548" i="11"/>
  <c r="D547" i="11"/>
  <c r="D546" i="11"/>
  <c r="D545" i="11"/>
  <c r="D544" i="11"/>
  <c r="D543" i="11"/>
  <c r="D542" i="11"/>
  <c r="D541" i="11"/>
  <c r="D540" i="11"/>
  <c r="D539" i="11"/>
  <c r="D538" i="11"/>
  <c r="D537" i="11"/>
  <c r="D536" i="11"/>
  <c r="D535" i="11"/>
  <c r="D534" i="11"/>
  <c r="D533" i="11"/>
  <c r="D532" i="11"/>
  <c r="D531" i="11"/>
  <c r="D530" i="11"/>
  <c r="D529" i="11"/>
  <c r="D528" i="11"/>
  <c r="D527" i="11"/>
  <c r="D526" i="11"/>
  <c r="D525" i="11"/>
  <c r="D524" i="11"/>
  <c r="D523" i="11"/>
  <c r="D522" i="11"/>
  <c r="D521" i="11"/>
  <c r="D520" i="11"/>
  <c r="D519" i="11"/>
  <c r="D518" i="11"/>
  <c r="D517" i="11"/>
  <c r="D516" i="11"/>
  <c r="D515" i="11"/>
  <c r="D514" i="11"/>
  <c r="D513" i="11"/>
  <c r="D512" i="11"/>
  <c r="D511" i="11"/>
  <c r="D510" i="11"/>
  <c r="D509" i="11"/>
  <c r="D508" i="11"/>
  <c r="D507" i="11"/>
  <c r="D506" i="11"/>
  <c r="D505" i="11"/>
  <c r="D504" i="11"/>
  <c r="D503" i="11"/>
  <c r="D502" i="11"/>
  <c r="D501" i="11"/>
  <c r="D500" i="11"/>
  <c r="D499" i="11"/>
  <c r="D498" i="11"/>
  <c r="D497" i="11"/>
  <c r="D496" i="11"/>
  <c r="D495" i="11"/>
  <c r="D494" i="11"/>
  <c r="D493" i="11"/>
  <c r="D492" i="11"/>
  <c r="D491" i="11"/>
  <c r="D490" i="11"/>
  <c r="D489" i="11"/>
  <c r="D488" i="11"/>
  <c r="D487" i="11"/>
  <c r="D486" i="11"/>
  <c r="D485" i="11"/>
  <c r="D484" i="11"/>
  <c r="D483" i="11"/>
  <c r="D482" i="11"/>
  <c r="D481" i="11"/>
  <c r="D480" i="11"/>
  <c r="D479" i="11"/>
  <c r="D478" i="11"/>
  <c r="D477" i="11"/>
  <c r="D476" i="11"/>
  <c r="D475" i="11"/>
  <c r="D474" i="11"/>
  <c r="D473" i="11"/>
  <c r="D472" i="11"/>
  <c r="D471" i="11"/>
  <c r="D470" i="11"/>
  <c r="D469" i="11"/>
  <c r="D468" i="11"/>
  <c r="D467" i="11"/>
  <c r="D466" i="11"/>
  <c r="D465" i="11"/>
  <c r="D464" i="11"/>
  <c r="D463" i="11"/>
  <c r="D462" i="11"/>
  <c r="D461" i="11"/>
  <c r="D460" i="11"/>
  <c r="D459" i="11"/>
  <c r="D458" i="11"/>
  <c r="D457" i="11"/>
  <c r="D456" i="11"/>
  <c r="D455" i="11"/>
  <c r="D454" i="11"/>
  <c r="D453" i="11"/>
  <c r="D452" i="11"/>
  <c r="D451" i="11"/>
  <c r="D450" i="11"/>
  <c r="D449" i="11"/>
  <c r="D448" i="11"/>
  <c r="D447" i="11"/>
  <c r="D446" i="11"/>
  <c r="D445" i="11"/>
  <c r="D444" i="11"/>
  <c r="D443" i="11"/>
  <c r="D442" i="11"/>
  <c r="D441" i="11"/>
  <c r="D440" i="11"/>
  <c r="D439" i="11"/>
  <c r="D438" i="11"/>
  <c r="D437" i="11"/>
  <c r="D436" i="11"/>
  <c r="D435" i="11"/>
  <c r="D434" i="11"/>
  <c r="D433" i="11"/>
  <c r="D432" i="11"/>
  <c r="D431" i="11"/>
  <c r="D430" i="11"/>
  <c r="D429" i="11"/>
  <c r="D428" i="11"/>
  <c r="D427" i="11"/>
  <c r="D426" i="11"/>
  <c r="D425" i="11"/>
  <c r="D424" i="11"/>
  <c r="D423" i="11"/>
  <c r="D422" i="11"/>
  <c r="D421" i="11"/>
  <c r="D420" i="11"/>
  <c r="D419" i="11"/>
  <c r="D418" i="11"/>
  <c r="D417" i="11"/>
  <c r="D416" i="11"/>
  <c r="D415" i="11"/>
  <c r="D414" i="11"/>
  <c r="D413" i="11"/>
  <c r="D412" i="11"/>
  <c r="D411" i="11"/>
  <c r="D410" i="11"/>
  <c r="D409" i="11"/>
  <c r="D408" i="11"/>
  <c r="D407" i="11"/>
  <c r="D406" i="11"/>
  <c r="D405" i="11"/>
  <c r="D404" i="11"/>
  <c r="D403" i="11"/>
  <c r="D402" i="11"/>
  <c r="D401" i="11"/>
  <c r="D400" i="11"/>
  <c r="D399" i="11"/>
  <c r="D398" i="11"/>
  <c r="D397" i="11"/>
  <c r="D396" i="11"/>
  <c r="D395" i="11"/>
  <c r="D394" i="11"/>
  <c r="D393" i="11"/>
  <c r="D392" i="11"/>
  <c r="D391" i="11"/>
  <c r="D390" i="11"/>
  <c r="D389" i="11"/>
  <c r="D388" i="11"/>
  <c r="D387" i="11"/>
  <c r="D386" i="11"/>
  <c r="D385" i="11"/>
  <c r="D384" i="11"/>
  <c r="D383" i="11"/>
  <c r="D382" i="11"/>
  <c r="D381" i="11"/>
  <c r="D380" i="11"/>
  <c r="D379" i="11"/>
  <c r="D378" i="11"/>
  <c r="D377" i="11"/>
  <c r="D376" i="11"/>
  <c r="D375" i="11"/>
  <c r="D374" i="11"/>
  <c r="D373" i="11"/>
  <c r="D372" i="11"/>
  <c r="D371" i="11"/>
  <c r="D370" i="11"/>
  <c r="D369" i="11"/>
  <c r="D368" i="11"/>
  <c r="D367" i="11"/>
  <c r="D366" i="11"/>
  <c r="D365" i="11"/>
  <c r="D364" i="11"/>
  <c r="D363" i="11"/>
  <c r="D362" i="11"/>
  <c r="D361" i="11"/>
  <c r="D360" i="11"/>
  <c r="D359" i="11"/>
  <c r="D358" i="11"/>
  <c r="D357" i="11"/>
  <c r="D356" i="11"/>
  <c r="D355" i="11"/>
  <c r="D354" i="11"/>
  <c r="D353" i="11"/>
  <c r="D352" i="11"/>
  <c r="D351" i="11"/>
  <c r="D350" i="11"/>
  <c r="D349" i="11"/>
  <c r="D348" i="11"/>
  <c r="D347" i="11"/>
  <c r="D346" i="11"/>
  <c r="D345" i="11"/>
  <c r="D344" i="11"/>
  <c r="D343" i="11"/>
  <c r="D342" i="11"/>
  <c r="D341" i="11"/>
  <c r="D340" i="11"/>
  <c r="D339" i="11"/>
  <c r="D338" i="11"/>
  <c r="D337" i="11"/>
  <c r="D336" i="11"/>
  <c r="D335" i="11"/>
  <c r="D334" i="11"/>
  <c r="D333" i="11"/>
  <c r="D332" i="11"/>
  <c r="D331" i="11"/>
  <c r="D330" i="11"/>
  <c r="D329" i="11"/>
  <c r="D328" i="11"/>
  <c r="D327" i="11"/>
  <c r="D326" i="11"/>
  <c r="D325" i="11"/>
  <c r="D324" i="11"/>
  <c r="D323" i="11"/>
  <c r="D322" i="11"/>
  <c r="D321" i="11"/>
  <c r="D320" i="11"/>
  <c r="D319" i="11"/>
  <c r="D318" i="11"/>
  <c r="D317" i="11"/>
  <c r="D316" i="11"/>
  <c r="D315" i="11"/>
  <c r="D314" i="11"/>
  <c r="D313" i="11"/>
  <c r="D312" i="11"/>
  <c r="D311" i="11"/>
  <c r="D310" i="11"/>
  <c r="D309" i="11"/>
  <c r="D308" i="11"/>
  <c r="D307" i="11"/>
  <c r="D306" i="11"/>
  <c r="D305" i="11"/>
  <c r="D304" i="11"/>
  <c r="D303" i="11"/>
  <c r="D302" i="11"/>
  <c r="D301" i="11"/>
  <c r="D300" i="11"/>
  <c r="D299" i="11"/>
  <c r="D298" i="11"/>
  <c r="D297" i="11"/>
  <c r="D296" i="11"/>
  <c r="D295" i="11"/>
  <c r="D294" i="11"/>
  <c r="D293" i="11"/>
  <c r="D292" i="11"/>
  <c r="D291" i="11"/>
  <c r="D290" i="11"/>
  <c r="D289" i="11"/>
  <c r="D288" i="11"/>
  <c r="D287" i="11"/>
  <c r="D286" i="11"/>
  <c r="D285" i="11"/>
  <c r="D284" i="11"/>
  <c r="D283" i="11"/>
  <c r="D282" i="11"/>
  <c r="D281" i="11"/>
  <c r="D280" i="11"/>
  <c r="D279" i="11"/>
  <c r="D278" i="11"/>
  <c r="D277" i="11"/>
  <c r="D276" i="11"/>
  <c r="D275" i="11"/>
  <c r="D274" i="11"/>
  <c r="D273" i="11"/>
  <c r="D272" i="11"/>
  <c r="D271" i="11"/>
  <c r="D270" i="11"/>
  <c r="D269" i="11"/>
  <c r="D268" i="11"/>
  <c r="D267" i="11"/>
  <c r="D266" i="11"/>
  <c r="D265" i="11"/>
  <c r="D264" i="11"/>
  <c r="D263" i="11"/>
  <c r="D262" i="11"/>
  <c r="D261" i="11"/>
  <c r="D260" i="11"/>
  <c r="D259" i="11"/>
  <c r="D258" i="11"/>
  <c r="D257" i="11"/>
  <c r="D256" i="11"/>
  <c r="D255" i="11"/>
  <c r="D254" i="11"/>
  <c r="D253" i="11"/>
  <c r="D252" i="11"/>
  <c r="D251" i="11"/>
  <c r="D250" i="11"/>
  <c r="D249" i="11"/>
  <c r="D248" i="11"/>
  <c r="D247" i="11"/>
  <c r="D246" i="11"/>
  <c r="D245" i="11"/>
  <c r="D244" i="11"/>
  <c r="D243" i="11"/>
  <c r="D242" i="11"/>
  <c r="D241" i="11"/>
  <c r="D240" i="11"/>
  <c r="D239" i="11"/>
  <c r="D238" i="11"/>
  <c r="D237" i="11"/>
  <c r="D236" i="11"/>
  <c r="D235" i="11"/>
  <c r="D234" i="11"/>
  <c r="D233" i="11"/>
  <c r="D232" i="11"/>
  <c r="D231" i="11"/>
  <c r="D230" i="11"/>
  <c r="D229" i="11"/>
  <c r="D228" i="11"/>
  <c r="D227" i="11"/>
  <c r="D226" i="11"/>
  <c r="D225" i="11"/>
  <c r="D224" i="11"/>
  <c r="D223" i="11"/>
  <c r="D222" i="11"/>
  <c r="D221" i="11"/>
  <c r="D220" i="11"/>
  <c r="D219" i="11"/>
  <c r="D218" i="11"/>
  <c r="D217" i="11"/>
  <c r="D216" i="11"/>
  <c r="D215" i="11"/>
  <c r="D214" i="11"/>
  <c r="D213" i="11"/>
  <c r="D212" i="11"/>
  <c r="D211" i="11"/>
  <c r="D210" i="11"/>
  <c r="D209" i="11"/>
  <c r="D208" i="11"/>
  <c r="D207" i="11"/>
  <c r="D206" i="11"/>
  <c r="D205" i="11"/>
  <c r="D204" i="11"/>
  <c r="D203" i="11"/>
  <c r="D202" i="11"/>
  <c r="D201" i="11"/>
  <c r="D200" i="11"/>
  <c r="D199" i="11"/>
  <c r="D198" i="11"/>
  <c r="D197" i="11"/>
  <c r="D196" i="11"/>
  <c r="D195" i="11"/>
  <c r="D194" i="11"/>
  <c r="D193" i="11"/>
  <c r="D192" i="11"/>
  <c r="D191" i="11"/>
  <c r="D190" i="11"/>
  <c r="D189" i="11"/>
  <c r="D188" i="11"/>
  <c r="D187" i="11"/>
  <c r="D186" i="11"/>
  <c r="D185" i="11"/>
  <c r="D184" i="11"/>
  <c r="D183" i="11"/>
  <c r="D182" i="11"/>
  <c r="D181" i="11"/>
  <c r="D180" i="11"/>
  <c r="D179" i="11"/>
  <c r="D178" i="11"/>
  <c r="D177" i="11"/>
  <c r="D176" i="11"/>
  <c r="D175" i="11"/>
  <c r="D174" i="11"/>
  <c r="D173" i="11"/>
  <c r="D172" i="11"/>
  <c r="D171" i="11"/>
  <c r="D170" i="11"/>
  <c r="D169" i="11"/>
  <c r="D168" i="11"/>
  <c r="D167" i="11"/>
  <c r="D166" i="11"/>
  <c r="D165" i="11"/>
  <c r="D164" i="11"/>
  <c r="D163" i="11"/>
  <c r="D162" i="11"/>
  <c r="D161" i="11"/>
  <c r="D160" i="11"/>
  <c r="D159" i="11"/>
  <c r="D158" i="11"/>
  <c r="D157" i="11"/>
  <c r="D156" i="11"/>
  <c r="D155" i="11"/>
  <c r="D154" i="11"/>
  <c r="D153" i="11"/>
  <c r="D152" i="11"/>
  <c r="D151" i="11"/>
  <c r="D150" i="11"/>
  <c r="D149" i="11"/>
  <c r="D148" i="11"/>
  <c r="D147" i="11"/>
  <c r="D146" i="11"/>
  <c r="D145" i="11"/>
  <c r="D144" i="11"/>
  <c r="D143" i="11"/>
  <c r="D142" i="11"/>
  <c r="D141" i="11"/>
  <c r="D140" i="11"/>
  <c r="D139" i="11"/>
  <c r="D138" i="11"/>
  <c r="D137" i="11"/>
  <c r="D136" i="11"/>
  <c r="D135" i="11"/>
  <c r="D134" i="11"/>
  <c r="D133" i="11"/>
  <c r="D132" i="11"/>
  <c r="D131" i="11"/>
  <c r="D130" i="11"/>
  <c r="D129" i="11"/>
  <c r="D128" i="11"/>
  <c r="D127" i="11"/>
  <c r="D126" i="11"/>
  <c r="D125" i="11"/>
  <c r="D124" i="11"/>
  <c r="D123" i="11"/>
  <c r="D122" i="11"/>
  <c r="D121" i="11"/>
  <c r="D120" i="11"/>
  <c r="D119" i="11"/>
  <c r="D118" i="11"/>
  <c r="D117" i="11"/>
  <c r="D116" i="11"/>
  <c r="D115" i="11"/>
  <c r="D114" i="11"/>
  <c r="D113" i="11"/>
  <c r="D112" i="11"/>
  <c r="D111" i="11"/>
  <c r="D110" i="11"/>
  <c r="D109" i="11"/>
  <c r="D108" i="11"/>
  <c r="D107" i="11"/>
  <c r="D106" i="11"/>
  <c r="D105" i="11"/>
  <c r="D104" i="11"/>
  <c r="D103" i="11"/>
  <c r="D102" i="11"/>
  <c r="D101" i="11"/>
  <c r="D100" i="11"/>
  <c r="D99" i="11"/>
  <c r="D98" i="11"/>
  <c r="D97" i="11"/>
  <c r="D96" i="11"/>
  <c r="D95" i="11"/>
  <c r="D94" i="11"/>
  <c r="D93" i="11"/>
  <c r="D92" i="11"/>
  <c r="D91" i="11"/>
  <c r="D90" i="11"/>
  <c r="D89" i="11"/>
  <c r="D88" i="11"/>
  <c r="D87" i="11"/>
  <c r="D86" i="11"/>
  <c r="D85" i="11"/>
  <c r="D84" i="11"/>
  <c r="D83" i="11"/>
  <c r="D82" i="11"/>
  <c r="D81" i="11"/>
  <c r="D80" i="11"/>
  <c r="D79" i="11"/>
  <c r="D78" i="11"/>
  <c r="D77" i="11"/>
  <c r="D76" i="11"/>
  <c r="D75" i="11"/>
  <c r="D74" i="11"/>
  <c r="D73" i="11"/>
  <c r="D72" i="11"/>
  <c r="D71" i="11"/>
  <c r="D70" i="11"/>
  <c r="D69" i="11"/>
  <c r="D68" i="11"/>
  <c r="D67" i="11"/>
  <c r="D66" i="11"/>
  <c r="D65" i="11"/>
  <c r="D64" i="11"/>
  <c r="D63" i="11"/>
  <c r="D6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K224" i="27" l="1"/>
  <c r="K225" i="27" l="1"/>
  <c r="K226" i="27" l="1"/>
  <c r="K227" i="27" l="1"/>
  <c r="K228" i="27" l="1"/>
  <c r="K229" i="27" l="1"/>
  <c r="K230" i="27" l="1"/>
  <c r="K231" i="27" l="1"/>
  <c r="K232" i="27" l="1"/>
  <c r="K233" i="27" l="1"/>
  <c r="K234" i="27" l="1"/>
  <c r="K235" i="27" l="1"/>
  <c r="K236" i="27" l="1"/>
  <c r="K237" i="27" l="1"/>
  <c r="K238" i="27" l="1"/>
  <c r="K239" i="27" l="1"/>
  <c r="K240" i="27" l="1"/>
  <c r="K241" i="27" l="1"/>
  <c r="K242" i="27" l="1"/>
  <c r="K243" i="27" l="1"/>
  <c r="K244" i="27" l="1"/>
  <c r="K245" i="27" l="1"/>
  <c r="K246" i="27" l="1"/>
  <c r="K247" i="27" l="1"/>
  <c r="K248" i="27" l="1"/>
  <c r="K249" i="27" l="1"/>
  <c r="K250" i="27" l="1"/>
  <c r="K251" i="27" l="1"/>
  <c r="K252" i="27" l="1"/>
  <c r="K253" i="27" l="1"/>
  <c r="K254" i="2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National Grid</author>
  </authors>
  <commentList>
    <comment ref="A269" authorId="0" shapeId="0" xr:uid="{00000000-0006-0000-0700-000001000000}">
      <text>
        <r>
          <rPr>
            <b/>
            <sz val="9"/>
            <color indexed="81"/>
            <rFont val="Tahoma"/>
            <family val="2"/>
          </rPr>
          <t>National Grid:</t>
        </r>
        <r>
          <rPr>
            <sz val="9"/>
            <color indexed="81"/>
            <rFont val="Tahoma"/>
            <family val="2"/>
          </rPr>
          <t xml:space="preserve">
29th July - 20th Sept is now validated (CMS) Fusion Data</t>
        </r>
      </text>
    </comment>
    <comment ref="E597" authorId="0" shapeId="0" xr:uid="{00000000-0006-0000-0700-000002000000}">
      <text>
        <r>
          <rPr>
            <b/>
            <sz val="9"/>
            <color indexed="81"/>
            <rFont val="Tahoma"/>
            <family val="2"/>
          </rPr>
          <t>National Grid:</t>
        </r>
        <r>
          <rPr>
            <sz val="9"/>
            <color indexed="81"/>
            <rFont val="Tahoma"/>
            <family val="2"/>
          </rPr>
          <t xml:space="preserve">
Manually corrected from Fusion</t>
        </r>
      </text>
    </comment>
    <comment ref="F597" authorId="0" shapeId="0" xr:uid="{00000000-0006-0000-0700-000003000000}">
      <text>
        <r>
          <rPr>
            <b/>
            <sz val="9"/>
            <color indexed="81"/>
            <rFont val="Tahoma"/>
            <family val="2"/>
          </rPr>
          <t>National Grid:</t>
        </r>
        <r>
          <rPr>
            <sz val="9"/>
            <color indexed="81"/>
            <rFont val="Tahoma"/>
            <family val="2"/>
          </rPr>
          <t xml:space="preserve">
Manually corrected from Fusion</t>
        </r>
      </text>
    </comment>
    <comment ref="G597" authorId="0" shapeId="0" xr:uid="{00000000-0006-0000-0700-000004000000}">
      <text>
        <r>
          <rPr>
            <b/>
            <sz val="9"/>
            <color indexed="81"/>
            <rFont val="Tahoma"/>
            <family val="2"/>
          </rPr>
          <t>National Grid:</t>
        </r>
        <r>
          <rPr>
            <sz val="9"/>
            <color indexed="81"/>
            <rFont val="Tahoma"/>
            <family val="2"/>
          </rPr>
          <t xml:space="preserve">
Manually corrected from Fusion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Jay Chandarana</author>
  </authors>
  <commentList>
    <comment ref="J4" authorId="0" shapeId="0" xr:uid="{00000000-0006-0000-0200-000001000000}">
      <text>
        <r>
          <rPr>
            <b/>
            <sz val="9"/>
            <color indexed="81"/>
            <rFont val="Tahoma"/>
            <family val="2"/>
          </rPr>
          <t>Jay Chandarana:</t>
        </r>
        <r>
          <rPr>
            <sz val="9"/>
            <color indexed="81"/>
            <rFont val="Tahoma"/>
            <family val="2"/>
          </rPr>
          <t xml:space="preserve">
Calculation to smooth the Original Projection line
</t>
        </r>
      </text>
    </comment>
  </commentList>
</comments>
</file>

<file path=xl/sharedStrings.xml><?xml version="1.0" encoding="utf-8"?>
<sst xmlns="http://schemas.openxmlformats.org/spreadsheetml/2006/main" count="2718" uniqueCount="239">
  <si>
    <t>Summer</t>
  </si>
  <si>
    <t>(bcm)</t>
  </si>
  <si>
    <t>UKCS</t>
  </si>
  <si>
    <t>Norway</t>
  </si>
  <si>
    <t>Continent</t>
  </si>
  <si>
    <t>LNG</t>
  </si>
  <si>
    <t>Storage</t>
  </si>
  <si>
    <t>Total</t>
  </si>
  <si>
    <t>Old Prediction 2021</t>
  </si>
  <si>
    <t>Average Calc</t>
  </si>
  <si>
    <t>Scaling Factor</t>
  </si>
  <si>
    <t>Data from MK3</t>
  </si>
  <si>
    <t>2020 Prediction</t>
  </si>
  <si>
    <t>2020 Prediction (new method)</t>
  </si>
  <si>
    <t>Exports include IUK and BBL, exclude Moffat</t>
  </si>
  <si>
    <t>IUK maintenance</t>
  </si>
  <si>
    <t>BBL maintenance</t>
  </si>
  <si>
    <t>Data from</t>
  </si>
  <si>
    <t>MRS stock level in mcm</t>
  </si>
  <si>
    <t>2015/16</t>
  </si>
  <si>
    <t>2016/17</t>
  </si>
  <si>
    <t>2017/18</t>
  </si>
  <si>
    <t>2018/19</t>
  </si>
  <si>
    <t>2019/20</t>
  </si>
  <si>
    <t>2020/21</t>
  </si>
  <si>
    <t>Original Projection</t>
  </si>
  <si>
    <t>Av Calc</t>
  </si>
  <si>
    <t>30 Day Av</t>
  </si>
  <si>
    <t>Projection</t>
  </si>
  <si>
    <t>Av Calc 2</t>
  </si>
  <si>
    <t>2019/20 Projection</t>
  </si>
  <si>
    <t>Data  from pivot table in UK LNG Imports and re-exports report from Argus Direct portal</t>
  </si>
  <si>
    <t>This shows the content of the boats delivered, but expressed in terms of regasified LNG</t>
  </si>
  <si>
    <t>Sum of Regas Volume</t>
  </si>
  <si>
    <t>Column Labels</t>
  </si>
  <si>
    <t>Row Labels</t>
  </si>
  <si>
    <t>Algeria</t>
  </si>
  <si>
    <t>Angola</t>
  </si>
  <si>
    <t>Austrailia</t>
  </si>
  <si>
    <t>Belgium</t>
  </si>
  <si>
    <t>Cameroon</t>
  </si>
  <si>
    <t>Dominican Republic</t>
  </si>
  <si>
    <t>Egypt</t>
  </si>
  <si>
    <t>Equatorial Guinea</t>
  </si>
  <si>
    <t>France</t>
  </si>
  <si>
    <t>Nigeria</t>
  </si>
  <si>
    <t>Peru</t>
  </si>
  <si>
    <t>Qatar</t>
  </si>
  <si>
    <t>Russia</t>
  </si>
  <si>
    <t>Trinidad</t>
  </si>
  <si>
    <t>US</t>
  </si>
  <si>
    <t>Yemen</t>
  </si>
  <si>
    <t>Date</t>
  </si>
  <si>
    <t>IsleOfGrainST</t>
  </si>
  <si>
    <t>IsleOfGrainST2</t>
  </si>
  <si>
    <t>IOG</t>
  </si>
  <si>
    <t>SouthHookTer</t>
  </si>
  <si>
    <t>DragonTer</t>
  </si>
  <si>
    <t>Sum of IOG</t>
  </si>
  <si>
    <t>Sum of SouthHookTer</t>
  </si>
  <si>
    <t>Sum of DragonTer</t>
  </si>
  <si>
    <t>2016</t>
  </si>
  <si>
    <t>Jan</t>
  </si>
  <si>
    <t>Feb</t>
  </si>
  <si>
    <t>Mar</t>
  </si>
  <si>
    <t>Apr</t>
  </si>
  <si>
    <t>May</t>
  </si>
  <si>
    <t>Jun</t>
  </si>
  <si>
    <t>Jul</t>
  </si>
  <si>
    <t>Aug</t>
  </si>
  <si>
    <t>Sep</t>
  </si>
  <si>
    <t>Oct</t>
  </si>
  <si>
    <t>Nov</t>
  </si>
  <si>
    <t>Dec</t>
  </si>
  <si>
    <t>2016 Total</t>
  </si>
  <si>
    <t>2017</t>
  </si>
  <si>
    <t>2017 Total</t>
  </si>
  <si>
    <t>2018</t>
  </si>
  <si>
    <t>2018 Total</t>
  </si>
  <si>
    <t>2019</t>
  </si>
  <si>
    <t>2019 Total</t>
  </si>
  <si>
    <t>2020</t>
  </si>
  <si>
    <t>2020 Total</t>
  </si>
  <si>
    <t>Grand Total</t>
  </si>
  <si>
    <t>Calendar Years</t>
  </si>
  <si>
    <t>January</t>
  </si>
  <si>
    <t>February</t>
  </si>
  <si>
    <t>March</t>
  </si>
  <si>
    <t>April</t>
  </si>
  <si>
    <t>June</t>
  </si>
  <si>
    <t>July</t>
  </si>
  <si>
    <t>August</t>
  </si>
  <si>
    <t>September</t>
  </si>
  <si>
    <t>October</t>
  </si>
  <si>
    <t>November</t>
  </si>
  <si>
    <t>December</t>
  </si>
  <si>
    <t>Gas Years</t>
  </si>
  <si>
    <t>2020/2021</t>
  </si>
  <si>
    <t>Supply data from MK3 data set from GSO</t>
  </si>
  <si>
    <t>Demand data from ESO Gas Demand team. Demand to include Irish exports, but exclude exports to the continent</t>
  </si>
  <si>
    <t>Total NTS Demand (Data Item Exp)</t>
  </si>
  <si>
    <t>GB demand and Irish exports (domestic demand)</t>
  </si>
  <si>
    <t xml:space="preserve"> Norway</t>
  </si>
  <si>
    <t>Interconnectors</t>
  </si>
  <si>
    <t>The yellow demand line represents total NTS dmand, and has been taken from Data Item Explorer</t>
  </si>
  <si>
    <t>The green demand line represents domestic demand, and the numbers for these have been provided by the gas demand team in the ESO.</t>
  </si>
  <si>
    <t>mcm</t>
  </si>
  <si>
    <t>bcm</t>
  </si>
  <si>
    <t>2021</t>
  </si>
  <si>
    <t>2021 Total</t>
  </si>
  <si>
    <t>2021 prediction</t>
  </si>
  <si>
    <t>Apr-2020</t>
  </si>
  <si>
    <t>May-2020</t>
  </si>
  <si>
    <t>Jun-2020</t>
  </si>
  <si>
    <t>Jul-2020</t>
  </si>
  <si>
    <t>Aug-2020</t>
  </si>
  <si>
    <t>Sep-2020</t>
  </si>
  <si>
    <t>Oct-2020</t>
  </si>
  <si>
    <t>Nov-2020</t>
  </si>
  <si>
    <t>Dec-2020</t>
  </si>
  <si>
    <t>Jan-2021</t>
  </si>
  <si>
    <t>Feb-2021</t>
  </si>
  <si>
    <t>Mar-2021</t>
  </si>
  <si>
    <t>Apr-2021</t>
  </si>
  <si>
    <t>TTF/NBP Spread</t>
  </si>
  <si>
    <t>midpoint</t>
  </si>
  <si>
    <t>range</t>
  </si>
  <si>
    <t>Timing</t>
  </si>
  <si>
    <t>Natural gas TTF month 1
London close, p/th</t>
  </si>
  <si>
    <t>Natural gas NBP p/th month 1
London close, p/th</t>
  </si>
  <si>
    <t/>
  </si>
  <si>
    <t>2019/2020</t>
  </si>
  <si>
    <t>2018/2019</t>
  </si>
  <si>
    <t>2017/2018</t>
  </si>
  <si>
    <t>2016/2017</t>
  </si>
  <si>
    <t>2015/2016</t>
  </si>
  <si>
    <t>2014/2015</t>
  </si>
  <si>
    <t>2013/2014</t>
  </si>
  <si>
    <t>2012/2013</t>
  </si>
  <si>
    <t>2011/2012</t>
  </si>
  <si>
    <t>2010/2011</t>
  </si>
  <si>
    <t>71 to 80</t>
  </si>
  <si>
    <t>61 to 70</t>
  </si>
  <si>
    <t>51 to 60</t>
  </si>
  <si>
    <t>41 to 50</t>
  </si>
  <si>
    <t>31 to 40</t>
  </si>
  <si>
    <t>21 to 30</t>
  </si>
  <si>
    <t>11 to 20</t>
  </si>
  <si>
    <t>0 to 10</t>
  </si>
  <si>
    <t>Max</t>
  </si>
  <si>
    <t>Min</t>
  </si>
  <si>
    <t>Table from Supply data (bcm)</t>
  </si>
  <si>
    <t>South Hook Sub-terminal</t>
  </si>
  <si>
    <t>Dragon Sub-terminal</t>
  </si>
  <si>
    <t>Day of Gas Day</t>
  </si>
  <si>
    <t>Gas Year</t>
  </si>
  <si>
    <t>Total (bcm)</t>
  </si>
  <si>
    <t>Summer year</t>
  </si>
  <si>
    <t>Season  /  Site Name (group)</t>
  </si>
  <si>
    <t>Mipi actual Demand</t>
  </si>
  <si>
    <t>IUK/BBL physical exports</t>
  </si>
  <si>
    <t>Storage injection</t>
  </si>
  <si>
    <t>Electricity generation</t>
  </si>
  <si>
    <t>Non daily metered</t>
  </si>
  <si>
    <t>Daily metered</t>
  </si>
  <si>
    <t>Exports to Ireland</t>
  </si>
  <si>
    <t>11/12</t>
  </si>
  <si>
    <t>12/13</t>
  </si>
  <si>
    <t>13/14</t>
  </si>
  <si>
    <t>14/15</t>
  </si>
  <si>
    <t>15/16</t>
  </si>
  <si>
    <t>16/17</t>
  </si>
  <si>
    <t>17/18</t>
  </si>
  <si>
    <t>18/19</t>
  </si>
  <si>
    <t>19/20</t>
  </si>
  <si>
    <t>20/21</t>
  </si>
  <si>
    <t>Max Difference</t>
  </si>
  <si>
    <t>10/11</t>
  </si>
  <si>
    <t>BCM</t>
  </si>
  <si>
    <t>TWh</t>
  </si>
  <si>
    <t>Global excess Liquifaction Capacity</t>
  </si>
  <si>
    <t>Global Liquifaction Capacity over Global LNG Demand</t>
  </si>
  <si>
    <t>West Africa</t>
  </si>
  <si>
    <t>South America</t>
  </si>
  <si>
    <t>South &amp; East Africa</t>
  </si>
  <si>
    <t>North America</t>
  </si>
  <si>
    <t>North Africa</t>
  </si>
  <si>
    <t>Middle East</t>
  </si>
  <si>
    <t>Global Boil Off</t>
  </si>
  <si>
    <t>FSU</t>
  </si>
  <si>
    <t>Europe</t>
  </si>
  <si>
    <t>Asia Pacific</t>
  </si>
  <si>
    <t>Africa</t>
  </si>
  <si>
    <t>Liquefaction Capacity</t>
  </si>
  <si>
    <t>bcm/yr (s)</t>
  </si>
  <si>
    <t>Series</t>
  </si>
  <si>
    <t>Data from Wood Mackenzie 04/03/2021</t>
  </si>
  <si>
    <t>Seasonal normal forecast demand</t>
  </si>
  <si>
    <t>Actual demand</t>
  </si>
  <si>
    <t>Tableau</t>
  </si>
  <si>
    <t>Ireland</t>
  </si>
  <si>
    <t>Export to mainland Europe</t>
  </si>
  <si>
    <t>Storage Injection</t>
  </si>
  <si>
    <t>(TWh)</t>
  </si>
  <si>
    <t>2019 actual</t>
  </si>
  <si>
    <t>2020 forecast</t>
  </si>
  <si>
    <t>2020 actual</t>
  </si>
  <si>
    <t>2021 forecast</t>
  </si>
  <si>
    <t>2020 weather corrected actual</t>
  </si>
  <si>
    <t>Non-daily metered demand (NDM)</t>
  </si>
  <si>
    <t>GB gas demand</t>
  </si>
  <si>
    <t>Total gas demand</t>
  </si>
  <si>
    <t>Daily metered (DM) and industrial demand</t>
  </si>
  <si>
    <t>2011/12</t>
  </si>
  <si>
    <t>2012/13</t>
  </si>
  <si>
    <t>2013/14</t>
  </si>
  <si>
    <t>2014/15</t>
  </si>
  <si>
    <t>Gas Gas Demand</t>
  </si>
  <si>
    <t>Export gas demand</t>
  </si>
  <si>
    <t>Key statistics – historical (2020) and forecast (2021)</t>
  </si>
  <si>
    <t>Weather corrected historical- and forecast-gas demands for the 2020 and 2021 summers</t>
  </si>
  <si>
    <t>respectively. Please note the difference in GB gas demand and total gas demand will not be</t>
  </si>
  <si>
    <t xml:space="preserve">equal in value to export gas demand due to shrinkage . </t>
  </si>
  <si>
    <t>Forecast total gas demand (bcm) for summer 2020 and 2021, and historical (2015–2020)1</t>
  </si>
  <si>
    <t>1 All totals include NTS shrinkage and will therefore not tally.</t>
  </si>
  <si>
    <t>2 Data provided from Gas Summer Outlook 2020.</t>
  </si>
  <si>
    <t>2020 forecast 2</t>
  </si>
  <si>
    <t>Note: forecasts for 2020 and 2021 do not account for any potential impact due to COVID-19</t>
  </si>
  <si>
    <t>control measures. A version of table 1.2 with values in TWh can be found in the appendix.</t>
  </si>
  <si>
    <t>Forecast seasonal normal total demand vs. actual total demand for summer 2020.</t>
  </si>
  <si>
    <t>2 This chart has been developed by National</t>
  </si>
  <si>
    <t>Grid using confidential proprietary data from</t>
  </si>
  <si>
    <t>the Argus Media Group under licence. Argus</t>
  </si>
  <si>
    <t>shall not be liable for any loss or damage arising</t>
  </si>
  <si>
    <t>from any party’s reliance on this data.</t>
  </si>
  <si>
    <t>Summer gas supply volumes (bcm) by source – historical (2016–2020) and forecast for 2020 and 2021</t>
  </si>
  <si>
    <t>Historical price difference (spread) between the Dutch energy market (TFF) and GB market (NBP) (March 2020 to current date).2</t>
  </si>
  <si>
    <t>'3 This chart has been developed by National Grid using confidential proprietary data from the Wood Mackenzie under licence. Wood Mackenzie shall not be liable for any loss or damage arising from any party’s reliance on this data.'</t>
  </si>
  <si>
    <t>Daily seasonal normal demand forecast for summer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</si>
</sst>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3" formatCode="_-* #,##0.00_-;\-* #,##0.00_-;_-* &quot;-&quot;??_-;_-@_-"/>
    <numFmt numFmtId="164" formatCode="0.0"/>
    <numFmt numFmtId="165" formatCode="dd\ mmm"/>
    <numFmt numFmtId="166" formatCode="d\ mmm\ yyyy"/>
    <numFmt numFmtId="167" formatCode="0.0000"/>
    <numFmt numFmtId="168" formatCode="#,##0.0000"/>
    <numFmt numFmtId="169" formatCode="#,##0.000"/>
    <numFmt numFmtId="170" formatCode="dd\ mmm\ yyyy"/>
  </numFmts>
  <fonts count="66" x14ac:knownFonts="1">
    <font>
      <sz val="11"/>
      <color theme="1"/>
      <name val="Calibri"/>
      <family val="2"/>
      <scheme val="minor"/>
    </font>
    <font>
      <sz val="11"/>
      <color theme="1"/>
      <name val="Calibri"/>
      <family val="2"/>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u/>
      <sz val="10"/>
      <color theme="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Arial"/>
      <family val="2"/>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8"/>
      <name val="Tahoma"/>
      <family val="2"/>
    </font>
    <font>
      <b/>
      <sz val="11"/>
      <color indexed="63"/>
      <name val="Calibri"/>
      <family val="2"/>
    </font>
    <font>
      <b/>
      <sz val="18"/>
      <color indexed="62"/>
      <name val="Cambria"/>
      <family val="2"/>
    </font>
    <font>
      <b/>
      <sz val="18"/>
      <color indexed="56"/>
      <name val="Cambria"/>
      <family val="2"/>
    </font>
    <font>
      <b/>
      <sz val="11"/>
      <color indexed="8"/>
      <name val="Calibri"/>
      <family val="2"/>
    </font>
    <font>
      <sz val="11"/>
      <color indexed="10"/>
      <name val="Calibri"/>
      <family val="2"/>
    </font>
    <font>
      <b/>
      <sz val="11"/>
      <color rgb="FF4F81BD"/>
      <name val="Arial"/>
      <family val="2"/>
    </font>
    <font>
      <sz val="10"/>
      <name val="Tahoma"/>
      <family val="2"/>
    </font>
    <font>
      <b/>
      <sz val="16"/>
      <color indexed="8"/>
      <name val="Tahoma"/>
      <family val="2"/>
    </font>
    <font>
      <b/>
      <sz val="9"/>
      <color indexed="81"/>
      <name val="Tahoma"/>
      <family val="2"/>
    </font>
    <font>
      <sz val="9"/>
      <color indexed="81"/>
      <name val="Tahoma"/>
      <family val="2"/>
    </font>
    <font>
      <u/>
      <sz val="5.5"/>
      <color theme="10"/>
      <name val="Calibri"/>
      <family val="2"/>
    </font>
    <font>
      <u/>
      <sz val="10"/>
      <color indexed="12"/>
      <name val="Arial"/>
      <family val="2"/>
    </font>
    <font>
      <b/>
      <sz val="14"/>
      <color theme="1"/>
      <name val="Calibri"/>
      <family val="2"/>
      <scheme val="minor"/>
    </font>
    <font>
      <u/>
      <sz val="11"/>
      <color theme="10"/>
      <name val="Arial"/>
      <family val="2"/>
    </font>
    <font>
      <sz val="10"/>
      <color theme="1"/>
      <name val="Trebuchet MS"/>
      <family val="2"/>
    </font>
    <font>
      <b/>
      <sz val="10"/>
      <name val="Arial"/>
      <family val="2"/>
    </font>
    <font>
      <b/>
      <sz val="10"/>
      <color rgb="FFFFFFFF"/>
      <name val="Arial"/>
      <family val="2"/>
    </font>
    <font>
      <b/>
      <sz val="16"/>
      <color theme="1"/>
      <name val="Calibri"/>
      <family val="2"/>
      <scheme val="minor"/>
    </font>
    <font>
      <b/>
      <sz val="11"/>
      <color rgb="FFFF0000"/>
      <name val="Calibri"/>
      <family val="2"/>
      <scheme val="minor"/>
    </font>
    <font>
      <sz val="10"/>
      <name val="Arial"/>
    </font>
    <font>
      <sz val="11"/>
      <color rgb="FF000000"/>
      <name val="Calibri"/>
      <family val="2"/>
    </font>
    <font>
      <b/>
      <sz val="10"/>
      <color theme="0"/>
      <name val="Arial"/>
      <family val="2"/>
    </font>
    <font>
      <b/>
      <sz val="9"/>
      <color rgb="FF333333"/>
      <name val="Arial"/>
      <family val="2"/>
    </font>
    <font>
      <sz val="10"/>
      <color rgb="FFFFFFFF"/>
      <name val="Arial"/>
      <family val="2"/>
    </font>
    <font>
      <sz val="10"/>
      <name val="Trebuchet MS"/>
      <family val="2"/>
    </font>
    <font>
      <sz val="12"/>
      <name val="Calibri"/>
      <family val="2"/>
      <scheme val="minor"/>
    </font>
    <font>
      <b/>
      <sz val="11"/>
      <name val="Arial"/>
      <family val="2"/>
    </font>
  </fonts>
  <fills count="7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22"/>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23"/>
        <bgColor indexed="64"/>
      </patternFill>
    </fill>
    <fill>
      <patternFill patternType="solid">
        <fgColor indexed="13"/>
        <bgColor indexed="64"/>
      </patternFill>
    </fill>
    <fill>
      <patternFill patternType="solid">
        <fgColor rgb="FFFF0000"/>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rgb="FF92D050"/>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rgb="FF00B0F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002060"/>
        <bgColor rgb="FF000000"/>
      </patternFill>
    </fill>
    <fill>
      <patternFill patternType="solid">
        <fgColor rgb="FF002060"/>
        <bgColor indexed="64"/>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top style="thin">
        <color auto="1"/>
      </top>
      <bottom/>
      <diagonal/>
    </border>
    <border>
      <left style="dashed">
        <color indexed="9"/>
      </left>
      <right style="dashed">
        <color indexed="9"/>
      </right>
      <top style="dashed">
        <color indexed="9"/>
      </top>
      <bottom style="dashed">
        <color indexed="9"/>
      </bottom>
      <diagonal/>
    </border>
    <border>
      <left style="thin">
        <color indexed="9"/>
      </left>
      <right style="thin">
        <color indexed="9"/>
      </right>
      <top style="thin">
        <color indexed="9"/>
      </top>
      <bottom style="thin">
        <color indexed="9"/>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indexed="64"/>
      </left>
      <right style="thin">
        <color indexed="64"/>
      </right>
      <top style="thin">
        <color indexed="64"/>
      </top>
      <bottom style="thin">
        <color indexed="64"/>
      </bottom>
      <diagonal/>
    </border>
  </borders>
  <cellStyleXfs count="399">
    <xf numFmtId="0" fontId="0" fillId="0" borderId="0"/>
    <xf numFmtId="0" fontId="19" fillId="0" borderId="0"/>
    <xf numFmtId="0" fontId="20" fillId="0" borderId="0" applyNumberFormat="0" applyFill="0" applyBorder="0" applyAlignment="0" applyProtection="0"/>
    <xf numFmtId="9" fontId="19" fillId="0" borderId="0" applyFont="0" applyFill="0" applyBorder="0" applyAlignment="0" applyProtection="0"/>
    <xf numFmtId="0" fontId="21" fillId="33" borderId="0" applyNumberFormat="0" applyBorder="0" applyAlignment="0" applyProtection="0"/>
    <xf numFmtId="0" fontId="21" fillId="3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1" fillId="33" borderId="0" applyNumberFormat="0" applyBorder="0" applyAlignment="0" applyProtection="0"/>
    <xf numFmtId="0" fontId="21" fillId="39"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21" fillId="40"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21" fillId="35"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1" fillId="33" borderId="0" applyNumberFormat="0" applyBorder="0" applyAlignment="0" applyProtection="0"/>
    <xf numFmtId="0" fontId="21" fillId="4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21" fillId="42"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1" fillId="33" borderId="0" applyNumberFormat="0" applyBorder="0" applyAlignment="0" applyProtection="0"/>
    <xf numFmtId="0" fontId="21" fillId="3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21" fillId="4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1" fillId="35" borderId="0" applyNumberFormat="0" applyBorder="0" applyAlignment="0" applyProtection="0"/>
    <xf numFmtId="0" fontId="21" fillId="45"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22" fillId="42"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22" fillId="46"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22" fillId="35" borderId="0" applyNumberFormat="0" applyBorder="0" applyAlignment="0" applyProtection="0"/>
    <xf numFmtId="0" fontId="22" fillId="50"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22" fillId="46" borderId="0" applyNumberFormat="0" applyBorder="0" applyAlignment="0" applyProtection="0"/>
    <xf numFmtId="0" fontId="22" fillId="51"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22" fillId="5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22" fillId="5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22" fillId="54" borderId="0" applyNumberFormat="0" applyBorder="0" applyAlignment="0" applyProtection="0"/>
    <xf numFmtId="0" fontId="22" fillId="49"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22" fillId="46"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22" fillId="5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9" fillId="3" borderId="0" applyNumberFormat="0" applyBorder="0" applyAlignment="0" applyProtection="0"/>
    <xf numFmtId="0" fontId="23" fillId="36"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24" fillId="33" borderId="10" applyNumberFormat="0" applyAlignment="0" applyProtection="0"/>
    <xf numFmtId="0" fontId="24" fillId="48" borderId="10" applyNumberFormat="0" applyAlignment="0" applyProtection="0"/>
    <xf numFmtId="0" fontId="13" fillId="6" borderId="4" applyNumberFormat="0" applyAlignment="0" applyProtection="0"/>
    <xf numFmtId="0" fontId="13" fillId="6" borderId="4" applyNumberFormat="0" applyAlignment="0" applyProtection="0"/>
    <xf numFmtId="0" fontId="13" fillId="6" borderId="4" applyNumberFormat="0" applyAlignment="0" applyProtection="0"/>
    <xf numFmtId="0" fontId="15" fillId="7" borderId="7" applyNumberFormat="0" applyAlignment="0" applyProtection="0"/>
    <xf numFmtId="0" fontId="25" fillId="56" borderId="11" applyNumberFormat="0" applyAlignment="0" applyProtection="0"/>
    <xf numFmtId="0" fontId="15" fillId="7" borderId="7" applyNumberFormat="0" applyAlignment="0" applyProtection="0"/>
    <xf numFmtId="0" fontId="15" fillId="7" borderId="7" applyNumberFormat="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17" fillId="0" borderId="0" applyNumberFormat="0" applyFill="0" applyBorder="0" applyAlignment="0" applyProtection="0"/>
    <xf numFmtId="0" fontId="2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8" fillId="2" borderId="0" applyNumberFormat="0" applyBorder="0" applyAlignment="0" applyProtection="0"/>
    <xf numFmtId="0" fontId="28" fillId="38"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29" fillId="0" borderId="12" applyNumberFormat="0" applyFill="0" applyAlignment="0" applyProtection="0"/>
    <xf numFmtId="0" fontId="30" fillId="0" borderId="13" applyNumberFormat="0" applyFill="0" applyAlignment="0" applyProtection="0"/>
    <xf numFmtId="0" fontId="5" fillId="0" borderId="1" applyNumberFormat="0" applyFill="0" applyAlignment="0" applyProtection="0"/>
    <xf numFmtId="0" fontId="5" fillId="0" borderId="1" applyNumberFormat="0" applyFill="0" applyAlignment="0" applyProtection="0"/>
    <xf numFmtId="0" fontId="5" fillId="0" borderId="1" applyNumberFormat="0" applyFill="0" applyAlignment="0" applyProtection="0"/>
    <xf numFmtId="0" fontId="31" fillId="0" borderId="14" applyNumberFormat="0" applyFill="0" applyAlignment="0" applyProtection="0"/>
    <xf numFmtId="0" fontId="32" fillId="0" borderId="14"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33" fillId="0" borderId="15" applyNumberFormat="0" applyFill="0" applyAlignment="0" applyProtection="0"/>
    <xf numFmtId="0" fontId="34" fillId="0" borderId="16"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1" fillId="5" borderId="4" applyNumberFormat="0" applyAlignment="0" applyProtection="0"/>
    <xf numFmtId="0" fontId="35" fillId="35" borderId="10" applyNumberFormat="0" applyAlignment="0" applyProtection="0"/>
    <xf numFmtId="0" fontId="11" fillId="5" borderId="4" applyNumberFormat="0" applyAlignment="0" applyProtection="0"/>
    <xf numFmtId="0" fontId="11" fillId="5" borderId="4" applyNumberFormat="0" applyAlignment="0" applyProtection="0"/>
    <xf numFmtId="0" fontId="14" fillId="0" borderId="6" applyNumberFormat="0" applyFill="0" applyAlignment="0" applyProtection="0"/>
    <xf numFmtId="0" fontId="36" fillId="0" borderId="17"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0" fillId="4" borderId="0" applyNumberFormat="0" applyBorder="0" applyAlignment="0" applyProtection="0"/>
    <xf numFmtId="0" fontId="37" fillId="4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9" fillId="0" borderId="0"/>
    <xf numFmtId="0" fontId="26" fillId="0" borderId="0"/>
    <xf numFmtId="0" fontId="19" fillId="0" borderId="0"/>
    <xf numFmtId="0" fontId="19" fillId="0" borderId="0"/>
    <xf numFmtId="0" fontId="3" fillId="0" borderId="0"/>
    <xf numFmtId="0" fontId="3" fillId="0" borderId="0"/>
    <xf numFmtId="0" fontId="3" fillId="0" borderId="0"/>
    <xf numFmtId="0" fontId="3" fillId="0" borderId="0"/>
    <xf numFmtId="0" fontId="19" fillId="0" borderId="0"/>
    <xf numFmtId="0" fontId="26" fillId="0" borderId="0"/>
    <xf numFmtId="0" fontId="26" fillId="0" borderId="0"/>
    <xf numFmtId="0" fontId="19" fillId="0" borderId="0"/>
    <xf numFmtId="0" fontId="19" fillId="0" borderId="0"/>
    <xf numFmtId="0" fontId="19" fillId="0" borderId="0"/>
    <xf numFmtId="0" fontId="19" fillId="0" borderId="0"/>
    <xf numFmtId="0" fontId="19" fillId="0" borderId="0"/>
    <xf numFmtId="0" fontId="38"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19" fillId="0" borderId="0"/>
    <xf numFmtId="0" fontId="3" fillId="8" borderId="8" applyNumberFormat="0" applyFont="0" applyAlignment="0" applyProtection="0"/>
    <xf numFmtId="0" fontId="19" fillId="37" borderId="18" applyNumberFormat="0" applyFont="0" applyAlignment="0" applyProtection="0"/>
    <xf numFmtId="0" fontId="19" fillId="37" borderId="18" applyNumberFormat="0" applyFont="0" applyAlignment="0" applyProtection="0"/>
    <xf numFmtId="0" fontId="19" fillId="37" borderId="18" applyNumberFormat="0" applyFont="0" applyAlignment="0" applyProtection="0"/>
    <xf numFmtId="0" fontId="19" fillId="37" borderId="18" applyNumberFormat="0" applyFont="0" applyAlignment="0" applyProtection="0"/>
    <xf numFmtId="0" fontId="19" fillId="37" borderId="1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1" fillId="37" borderId="18" applyNumberFormat="0" applyFont="0" applyAlignment="0" applyProtection="0"/>
    <xf numFmtId="0" fontId="19" fillId="37" borderId="18" applyNumberFormat="0" applyFont="0" applyAlignment="0" applyProtection="0"/>
    <xf numFmtId="0" fontId="19" fillId="37" borderId="18" applyNumberFormat="0" applyFont="0" applyAlignment="0" applyProtection="0"/>
    <xf numFmtId="0" fontId="19" fillId="37" borderId="18" applyNumberFormat="0" applyFont="0" applyAlignment="0" applyProtection="0"/>
    <xf numFmtId="0" fontId="19" fillId="37" borderId="18" applyNumberFormat="0" applyFont="0" applyAlignment="0" applyProtection="0"/>
    <xf numFmtId="0" fontId="19" fillId="37" borderId="18" applyNumberFormat="0" applyFont="0" applyAlignment="0" applyProtection="0"/>
    <xf numFmtId="0" fontId="39" fillId="33" borderId="19" applyNumberFormat="0" applyAlignment="0" applyProtection="0"/>
    <xf numFmtId="0" fontId="39" fillId="48" borderId="19" applyNumberFormat="0" applyAlignment="0" applyProtection="0"/>
    <xf numFmtId="0" fontId="12" fillId="6" borderId="5" applyNumberFormat="0" applyAlignment="0" applyProtection="0"/>
    <xf numFmtId="0" fontId="12" fillId="6" borderId="5" applyNumberFormat="0" applyAlignment="0" applyProtection="0"/>
    <xf numFmtId="0" fontId="12" fillId="6" borderId="5"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19"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2" fillId="0" borderId="20" applyNumberFormat="0" applyFill="0" applyAlignment="0" applyProtection="0"/>
    <xf numFmtId="0" fontId="42" fillId="0" borderId="21"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16" fillId="0" borderId="0" applyNumberFormat="0" applyFill="0" applyBorder="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 fillId="0" borderId="0"/>
    <xf numFmtId="0" fontId="45" fillId="0" borderId="0"/>
    <xf numFmtId="0" fontId="19" fillId="0" borderId="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2" fillId="0" borderId="9" applyNumberFormat="0" applyFill="0" applyAlignment="0" applyProtection="0"/>
    <xf numFmtId="0" fontId="18"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8"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8"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8"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8"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8"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9" fontId="21" fillId="0" borderId="0" applyFont="0" applyFill="0" applyBorder="0" applyAlignment="0" applyProtection="0"/>
    <xf numFmtId="0" fontId="49" fillId="0" borderId="0" applyNumberFormat="0" applyFill="0" applyBorder="0" applyAlignment="0" applyProtection="0">
      <alignment vertical="top"/>
      <protection locked="0"/>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applyFont="0" applyFill="0" applyBorder="0"/>
    <xf numFmtId="0" fontId="3" fillId="0" borderId="0" applyFont="0" applyFill="0" applyBorder="0"/>
    <xf numFmtId="0" fontId="3" fillId="0" borderId="0" applyFont="0" applyFill="0" applyBorder="0"/>
    <xf numFmtId="0" fontId="3" fillId="0" borderId="0" applyFont="0" applyFill="0" applyBorder="0"/>
    <xf numFmtId="0" fontId="3" fillId="0" borderId="0" applyFont="0" applyFill="0" applyBorder="0"/>
    <xf numFmtId="0" fontId="3" fillId="0" borderId="0" applyFont="0" applyFill="0" applyBorder="0"/>
    <xf numFmtId="0" fontId="3" fillId="0" borderId="0" applyFont="0" applyFill="0" applyBorder="0"/>
    <xf numFmtId="0" fontId="3" fillId="0" borderId="0" applyFont="0" applyFill="0" applyBorder="0"/>
    <xf numFmtId="0" fontId="3" fillId="0" borderId="0" applyFont="0" applyFill="0" applyBorder="0"/>
    <xf numFmtId="0" fontId="3" fillId="0" borderId="0" applyFont="0" applyFill="0" applyBorder="0"/>
    <xf numFmtId="0" fontId="3" fillId="0" borderId="0" applyFont="0" applyFill="0" applyBorder="0"/>
    <xf numFmtId="0" fontId="3" fillId="0" borderId="0" applyFont="0" applyFill="0" applyBorder="0"/>
    <xf numFmtId="0" fontId="3" fillId="0" borderId="0" applyFont="0" applyFill="0" applyBorder="0"/>
    <xf numFmtId="0" fontId="3" fillId="0" borderId="0" applyFont="0" applyFill="0" applyBorder="0"/>
    <xf numFmtId="0" fontId="3" fillId="0" borderId="0" applyFont="0" applyFill="0" applyBorder="0"/>
    <xf numFmtId="0" fontId="3" fillId="0" borderId="0" applyFont="0" applyFill="0" applyBorder="0"/>
    <xf numFmtId="0" fontId="3" fillId="0" borderId="0" applyFont="0" applyFill="0" applyBorder="0"/>
    <xf numFmtId="0" fontId="3" fillId="0" borderId="0" applyFont="0" applyFill="0" applyBorder="0"/>
    <xf numFmtId="0" fontId="3" fillId="0" borderId="0" applyFont="0" applyFill="0" applyBorder="0"/>
    <xf numFmtId="0" fontId="3" fillId="0" borderId="0" applyFont="0" applyFill="0" applyBorder="0"/>
    <xf numFmtId="0" fontId="21" fillId="34" borderId="0" applyNumberFormat="0" applyBorder="0" applyAlignment="0" applyProtection="0"/>
    <xf numFmtId="0" fontId="21" fillId="36"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35" borderId="0" applyNumberFormat="0" applyBorder="0" applyAlignment="0" applyProtection="0"/>
    <xf numFmtId="0" fontId="21" fillId="41" borderId="0" applyNumberFormat="0" applyBorder="0" applyAlignment="0" applyProtection="0"/>
    <xf numFmtId="0" fontId="21" fillId="42" borderId="0" applyNumberFormat="0" applyBorder="0" applyAlignment="0" applyProtection="0"/>
    <xf numFmtId="0" fontId="21" fillId="44" borderId="0" applyNumberFormat="0" applyBorder="0" applyAlignment="0" applyProtection="0"/>
    <xf numFmtId="0" fontId="21" fillId="39" borderId="0" applyNumberFormat="0" applyBorder="0" applyAlignment="0" applyProtection="0"/>
    <xf numFmtId="0" fontId="21" fillId="41" borderId="0" applyNumberFormat="0" applyBorder="0" applyAlignment="0" applyProtection="0"/>
    <xf numFmtId="0" fontId="21" fillId="45" borderId="0" applyNumberFormat="0" applyBorder="0" applyAlignment="0" applyProtection="0"/>
    <xf numFmtId="0" fontId="22" fillId="47" borderId="0" applyNumberFormat="0" applyBorder="0" applyAlignment="0" applyProtection="0"/>
    <xf numFmtId="0" fontId="22" fillId="42" borderId="0" applyNumberFormat="0" applyBorder="0" applyAlignment="0" applyProtection="0"/>
    <xf numFmtId="0" fontId="22" fillId="44" borderId="0" applyNumberFormat="0" applyBorder="0" applyAlignment="0" applyProtection="0"/>
    <xf numFmtId="0" fontId="22" fillId="49" borderId="0" applyNumberFormat="0" applyBorder="0" applyAlignment="0" applyProtection="0"/>
    <xf numFmtId="0" fontId="22" fillId="46"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49" borderId="0" applyNumberFormat="0" applyBorder="0" applyAlignment="0" applyProtection="0"/>
    <xf numFmtId="0" fontId="22" fillId="46" borderId="0" applyNumberFormat="0" applyBorder="0" applyAlignment="0" applyProtection="0"/>
    <xf numFmtId="0" fontId="22" fillId="55" borderId="0" applyNumberFormat="0" applyBorder="0" applyAlignment="0" applyProtection="0"/>
    <xf numFmtId="0" fontId="23" fillId="36" borderId="0" applyNumberFormat="0" applyBorder="0" applyAlignment="0" applyProtection="0"/>
    <xf numFmtId="0" fontId="24" fillId="48" borderId="23" applyNumberFormat="0" applyAlignment="0" applyProtection="0"/>
    <xf numFmtId="0" fontId="24" fillId="48" borderId="23" applyNumberFormat="0" applyAlignment="0" applyProtection="0"/>
    <xf numFmtId="0" fontId="25" fillId="56" borderId="11" applyNumberFormat="0" applyAlignment="0" applyProtection="0"/>
    <xf numFmtId="0" fontId="27" fillId="0" borderId="0" applyNumberFormat="0" applyFill="0" applyBorder="0" applyAlignment="0" applyProtection="0"/>
    <xf numFmtId="0" fontId="28" fillId="38" borderId="0" applyNumberFormat="0" applyBorder="0" applyAlignment="0" applyProtection="0"/>
    <xf numFmtId="0" fontId="30" fillId="0" borderId="13" applyNumberFormat="0" applyFill="0" applyAlignment="0" applyProtection="0"/>
    <xf numFmtId="0" fontId="32" fillId="0" borderId="14" applyNumberFormat="0" applyFill="0" applyAlignment="0" applyProtection="0"/>
    <xf numFmtId="0" fontId="34" fillId="0" borderId="16" applyNumberFormat="0" applyFill="0" applyAlignment="0" applyProtection="0"/>
    <xf numFmtId="0" fontId="34" fillId="0" borderId="0" applyNumberFormat="0" applyFill="0" applyBorder="0" applyAlignment="0" applyProtection="0"/>
    <xf numFmtId="0" fontId="50" fillId="0" borderId="0" applyNumberFormat="0" applyFill="0" applyBorder="0" applyAlignment="0" applyProtection="0">
      <alignment vertical="top"/>
      <protection locked="0"/>
    </xf>
    <xf numFmtId="0" fontId="35" fillId="35" borderId="23" applyNumberFormat="0" applyAlignment="0" applyProtection="0"/>
    <xf numFmtId="0" fontId="35" fillId="35" borderId="23" applyNumberFormat="0" applyAlignment="0" applyProtection="0"/>
    <xf numFmtId="0" fontId="36" fillId="0" borderId="17" applyNumberFormat="0" applyFill="0" applyAlignment="0" applyProtection="0"/>
    <xf numFmtId="0" fontId="37" fillId="43" borderId="0" applyNumberFormat="0" applyBorder="0" applyAlignment="0" applyProtection="0"/>
    <xf numFmtId="0" fontId="3" fillId="0" borderId="0"/>
    <xf numFmtId="0" fontId="38" fillId="0" borderId="0"/>
    <xf numFmtId="0" fontId="19" fillId="37" borderId="24"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9" fillId="37" borderId="24" applyNumberFormat="0" applyFont="0" applyAlignment="0" applyProtection="0"/>
    <xf numFmtId="0" fontId="39" fillId="48" borderId="25" applyNumberFormat="0" applyAlignment="0" applyProtection="0"/>
    <xf numFmtId="0" fontId="39" fillId="48" borderId="25" applyNumberFormat="0" applyAlignment="0" applyProtection="0"/>
    <xf numFmtId="0" fontId="41" fillId="0" borderId="0" applyNumberFormat="0" applyFill="0" applyBorder="0" applyAlignment="0" applyProtection="0"/>
    <xf numFmtId="0" fontId="42" fillId="0" borderId="26" applyNumberFormat="0" applyFill="0" applyAlignment="0" applyProtection="0"/>
    <xf numFmtId="0" fontId="42" fillId="0" borderId="26" applyNumberFormat="0" applyFill="0" applyAlignment="0" applyProtection="0"/>
    <xf numFmtId="0" fontId="43" fillId="0" borderId="0" applyNumberFormat="0" applyFill="0" applyBorder="0" applyAlignment="0" applyProtection="0"/>
    <xf numFmtId="0" fontId="52" fillId="0" borderId="0" applyNumberFormat="0" applyFill="0" applyBorder="0" applyAlignment="0" applyProtection="0"/>
    <xf numFmtId="0" fontId="53" fillId="0" borderId="0"/>
    <xf numFmtId="0" fontId="58" fillId="0" borderId="0"/>
    <xf numFmtId="9"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cellStyleXfs>
  <cellXfs count="148">
    <xf numFmtId="0" fontId="0" fillId="0" borderId="0" xfId="0"/>
    <xf numFmtId="14" fontId="0" fillId="0" borderId="0" xfId="0" applyNumberFormat="1"/>
    <xf numFmtId="0" fontId="2" fillId="0" borderId="0" xfId="0" applyFont="1"/>
    <xf numFmtId="1" fontId="0" fillId="0" borderId="0" xfId="0" applyNumberFormat="1"/>
    <xf numFmtId="0" fontId="44" fillId="0" borderId="0" xfId="0" applyFont="1" applyAlignment="1">
      <alignment vertical="center"/>
    </xf>
    <xf numFmtId="0" fontId="20" fillId="0" borderId="0" xfId="2"/>
    <xf numFmtId="0" fontId="0" fillId="0" borderId="0" xfId="0" applyNumberFormat="1"/>
    <xf numFmtId="0" fontId="0" fillId="0" borderId="0" xfId="0" applyNumberFormat="1" applyFill="1"/>
    <xf numFmtId="14" fontId="0" fillId="0" borderId="0" xfId="0" applyNumberFormat="1" applyProtection="1">
      <protection locked="0"/>
    </xf>
    <xf numFmtId="0" fontId="0" fillId="0" borderId="0" xfId="0" applyNumberFormat="1" applyProtection="1">
      <protection locked="0"/>
    </xf>
    <xf numFmtId="14" fontId="0" fillId="0" borderId="0" xfId="0" applyNumberFormat="1" applyFill="1"/>
    <xf numFmtId="0" fontId="0" fillId="0" borderId="0" xfId="0" applyProtection="1">
      <protection locked="0"/>
    </xf>
    <xf numFmtId="0" fontId="19" fillId="0" borderId="0" xfId="275"/>
    <xf numFmtId="0" fontId="19" fillId="0" borderId="0" xfId="275" applyFont="1"/>
    <xf numFmtId="0" fontId="0" fillId="60" borderId="0" xfId="0" applyNumberFormat="1" applyFill="1"/>
    <xf numFmtId="14" fontId="0" fillId="60" borderId="0" xfId="0" applyNumberFormat="1" applyFill="1"/>
    <xf numFmtId="0" fontId="0" fillId="0" borderId="0" xfId="0" applyAlignment="1">
      <alignment horizontal="left"/>
    </xf>
    <xf numFmtId="14" fontId="42" fillId="0" borderId="0" xfId="0" applyNumberFormat="1" applyFont="1" applyProtection="1">
      <protection locked="0"/>
    </xf>
    <xf numFmtId="14" fontId="42" fillId="62" borderId="0" xfId="0" applyNumberFormat="1" applyFont="1" applyFill="1" applyProtection="1">
      <protection locked="0"/>
    </xf>
    <xf numFmtId="14" fontId="42" fillId="59" borderId="0" xfId="0" applyNumberFormat="1" applyFont="1" applyFill="1" applyProtection="1">
      <protection locked="0"/>
    </xf>
    <xf numFmtId="164" fontId="0" fillId="0" borderId="0" xfId="0" applyNumberFormat="1" applyFont="1" applyFill="1" applyAlignment="1" applyProtection="1">
      <alignment horizontal="right"/>
      <protection locked="0"/>
    </xf>
    <xf numFmtId="164" fontId="0" fillId="0" borderId="0" xfId="0" applyNumberFormat="1" applyFont="1" applyFill="1" applyAlignment="1" applyProtection="1">
      <alignment horizontal="right"/>
    </xf>
    <xf numFmtId="164" fontId="0" fillId="59" borderId="0" xfId="0" applyNumberFormat="1" applyFont="1" applyFill="1" applyAlignment="1" applyProtection="1">
      <alignment horizontal="right"/>
    </xf>
    <xf numFmtId="164" fontId="0" fillId="0" borderId="0" xfId="0" applyNumberFormat="1" applyProtection="1">
      <protection locked="0"/>
    </xf>
    <xf numFmtId="0" fontId="0" fillId="59" borderId="0" xfId="0" applyFill="1" applyProtection="1">
      <protection locked="0"/>
    </xf>
    <xf numFmtId="0" fontId="46" fillId="57" borderId="22" xfId="274" applyFont="1" applyFill="1" applyBorder="1" applyAlignment="1" applyProtection="1">
      <alignment horizontal="center" vertical="center" textRotation="180"/>
      <protection locked="0"/>
    </xf>
    <xf numFmtId="14" fontId="2" fillId="0" borderId="0" xfId="0" applyNumberFormat="1" applyFont="1"/>
    <xf numFmtId="16" fontId="19" fillId="0" borderId="0" xfId="275" applyNumberFormat="1"/>
    <xf numFmtId="3" fontId="19" fillId="0" borderId="0" xfId="275" applyNumberFormat="1"/>
    <xf numFmtId="3" fontId="19" fillId="60" borderId="0" xfId="275" applyNumberFormat="1" applyFill="1"/>
    <xf numFmtId="3" fontId="19" fillId="63" borderId="0" xfId="275" applyNumberFormat="1" applyFill="1"/>
    <xf numFmtId="0" fontId="51" fillId="0" borderId="0" xfId="0" applyFont="1"/>
    <xf numFmtId="0" fontId="0" fillId="0" borderId="0" xfId="0" applyNumberFormat="1" applyFill="1" applyBorder="1"/>
    <xf numFmtId="165" fontId="0" fillId="0" borderId="0" xfId="0" applyNumberFormat="1" applyAlignment="1">
      <alignment horizontal="left"/>
    </xf>
    <xf numFmtId="166" fontId="0" fillId="0" borderId="0" xfId="0" applyNumberFormat="1"/>
    <xf numFmtId="0" fontId="53" fillId="0" borderId="0" xfId="394"/>
    <xf numFmtId="0" fontId="53" fillId="0" borderId="0" xfId="0" applyFont="1" applyFill="1" applyBorder="1"/>
    <xf numFmtId="0" fontId="53" fillId="0" borderId="0" xfId="0" applyNumberFormat="1" applyFont="1" applyFill="1" applyBorder="1"/>
    <xf numFmtId="17" fontId="53" fillId="0" borderId="0" xfId="0" applyNumberFormat="1" applyFont="1" applyFill="1" applyBorder="1" applyAlignment="1">
      <alignment horizontal="left" indent="1"/>
    </xf>
    <xf numFmtId="0" fontId="0" fillId="0" borderId="0" xfId="0" applyAlignment="1">
      <alignment horizontal="left" indent="1"/>
    </xf>
    <xf numFmtId="1" fontId="0" fillId="0" borderId="0" xfId="0" applyNumberFormat="1" applyFill="1"/>
    <xf numFmtId="167" fontId="0" fillId="0" borderId="0" xfId="0" applyNumberFormat="1"/>
    <xf numFmtId="0" fontId="0" fillId="0" borderId="0" xfId="0" applyFill="1"/>
    <xf numFmtId="3" fontId="19" fillId="0" borderId="0" xfId="275" applyNumberFormat="1" applyFill="1"/>
    <xf numFmtId="0" fontId="56" fillId="0" borderId="0" xfId="0" applyFont="1"/>
    <xf numFmtId="3" fontId="54" fillId="0" borderId="0" xfId="275" applyNumberFormat="1" applyFont="1"/>
    <xf numFmtId="164" fontId="0" fillId="64" borderId="0" xfId="0" applyNumberFormat="1" applyFill="1"/>
    <xf numFmtId="0" fontId="0" fillId="64" borderId="0" xfId="0" applyNumberFormat="1" applyFill="1" applyProtection="1">
      <protection locked="0"/>
    </xf>
    <xf numFmtId="0" fontId="0" fillId="64" borderId="0" xfId="0" applyFill="1"/>
    <xf numFmtId="164" fontId="0" fillId="64" borderId="0" xfId="0" applyNumberFormat="1" applyFont="1" applyFill="1" applyProtection="1">
      <protection locked="0"/>
    </xf>
    <xf numFmtId="164" fontId="0" fillId="64" borderId="0" xfId="0" applyNumberFormat="1" applyFont="1" applyFill="1" applyProtection="1"/>
    <xf numFmtId="0" fontId="0" fillId="64" borderId="0" xfId="0" applyFill="1" applyProtection="1">
      <protection locked="0"/>
    </xf>
    <xf numFmtId="0" fontId="0" fillId="64" borderId="0" xfId="0" applyNumberFormat="1" applyFill="1"/>
    <xf numFmtId="0" fontId="46" fillId="57" borderId="27" xfId="274" applyFont="1" applyFill="1" applyBorder="1" applyAlignment="1" applyProtection="1">
      <alignment horizontal="center" vertical="center" textRotation="180"/>
      <protection locked="0"/>
    </xf>
    <xf numFmtId="0" fontId="46" fillId="58" borderId="28" xfId="274" applyFont="1" applyFill="1" applyBorder="1" applyAlignment="1" applyProtection="1">
      <alignment horizontal="center" vertical="center" textRotation="180"/>
      <protection locked="0"/>
    </xf>
    <xf numFmtId="1" fontId="2" fillId="0" borderId="0" xfId="0" applyNumberFormat="1" applyFont="1"/>
    <xf numFmtId="9" fontId="19" fillId="0" borderId="0" xfId="275" applyNumberFormat="1"/>
    <xf numFmtId="1" fontId="55" fillId="0" borderId="0" xfId="275" applyNumberFormat="1" applyFont="1" applyFill="1" applyBorder="1" applyAlignment="1">
      <alignment horizontal="center"/>
    </xf>
    <xf numFmtId="164" fontId="54" fillId="0" borderId="0" xfId="275" applyNumberFormat="1" applyFont="1" applyFill="1" applyBorder="1" applyAlignment="1">
      <alignment horizontal="right"/>
    </xf>
    <xf numFmtId="1" fontId="57" fillId="0" borderId="0" xfId="0" applyNumberFormat="1" applyFont="1"/>
    <xf numFmtId="0" fontId="57" fillId="0" borderId="0" xfId="0" applyFont="1"/>
    <xf numFmtId="0" fontId="57" fillId="0" borderId="0" xfId="0" applyNumberFormat="1" applyFont="1"/>
    <xf numFmtId="0" fontId="2" fillId="61" borderId="0" xfId="0" applyFont="1" applyFill="1" applyBorder="1"/>
    <xf numFmtId="165" fontId="0" fillId="0" borderId="29" xfId="0" applyNumberFormat="1" applyBorder="1" applyAlignment="1">
      <alignment horizontal="left"/>
    </xf>
    <xf numFmtId="0" fontId="0" fillId="0" borderId="29" xfId="0" applyNumberFormat="1" applyBorder="1"/>
    <xf numFmtId="0" fontId="0" fillId="0" borderId="29" xfId="0" applyBorder="1"/>
    <xf numFmtId="0" fontId="0" fillId="0" borderId="29" xfId="0" applyNumberFormat="1" applyFill="1" applyBorder="1"/>
    <xf numFmtId="9" fontId="0" fillId="0" borderId="0" xfId="0" applyNumberFormat="1"/>
    <xf numFmtId="2" fontId="0" fillId="0" borderId="0" xfId="0" applyNumberFormat="1"/>
    <xf numFmtId="2" fontId="0" fillId="65" borderId="0" xfId="0" applyNumberFormat="1" applyFill="1" applyBorder="1"/>
    <xf numFmtId="2" fontId="0" fillId="65" borderId="0" xfId="0" applyNumberFormat="1" applyFill="1"/>
    <xf numFmtId="0" fontId="0" fillId="0" borderId="0" xfId="0" applyFont="1"/>
    <xf numFmtId="0" fontId="2" fillId="0" borderId="0" xfId="0" applyFont="1" applyFill="1"/>
    <xf numFmtId="1" fontId="2" fillId="0" borderId="0" xfId="0" applyNumberFormat="1" applyFont="1" applyFill="1"/>
    <xf numFmtId="0" fontId="2" fillId="0" borderId="0" xfId="0" applyFont="1" applyAlignment="1">
      <alignment horizontal="center" vertical="center"/>
    </xf>
    <xf numFmtId="1" fontId="0" fillId="0" borderId="0" xfId="0" applyNumberFormat="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58" fillId="0" borderId="0" xfId="395" applyFont="1"/>
    <xf numFmtId="0" fontId="0" fillId="66" borderId="32" xfId="0" applyFill="1" applyBorder="1"/>
    <xf numFmtId="0" fontId="0" fillId="66" borderId="33" xfId="0" applyFill="1" applyBorder="1"/>
    <xf numFmtId="0" fontId="0" fillId="66" borderId="34" xfId="0" applyFill="1" applyBorder="1"/>
    <xf numFmtId="0" fontId="0" fillId="66" borderId="35" xfId="0" applyFill="1" applyBorder="1"/>
    <xf numFmtId="0" fontId="0" fillId="66" borderId="0" xfId="0" applyFill="1" applyBorder="1"/>
    <xf numFmtId="0" fontId="0" fillId="66" borderId="36" xfId="0" applyFill="1" applyBorder="1"/>
    <xf numFmtId="0" fontId="0" fillId="66" borderId="37" xfId="0" applyFill="1" applyBorder="1"/>
    <xf numFmtId="0" fontId="0" fillId="66" borderId="38" xfId="0" applyFill="1" applyBorder="1"/>
    <xf numFmtId="0" fontId="0" fillId="66" borderId="39" xfId="0" applyFill="1" applyBorder="1"/>
    <xf numFmtId="0" fontId="0" fillId="0" borderId="37" xfId="0" applyBorder="1"/>
    <xf numFmtId="0" fontId="0" fillId="0" borderId="38" xfId="0" applyBorder="1"/>
    <xf numFmtId="0" fontId="0" fillId="0" borderId="39" xfId="0" applyBorder="1"/>
    <xf numFmtId="2" fontId="0" fillId="67" borderId="35" xfId="0" applyNumberFormat="1" applyFill="1" applyBorder="1"/>
    <xf numFmtId="2" fontId="0" fillId="67" borderId="0" xfId="0" applyNumberFormat="1" applyFill="1" applyBorder="1"/>
    <xf numFmtId="0" fontId="0" fillId="67" borderId="40" xfId="0" applyFill="1" applyBorder="1"/>
    <xf numFmtId="0" fontId="0" fillId="67" borderId="37" xfId="0" applyFill="1" applyBorder="1"/>
    <xf numFmtId="0" fontId="0" fillId="67" borderId="38" xfId="0" applyFill="1" applyBorder="1"/>
    <xf numFmtId="0" fontId="0" fillId="67" borderId="41" xfId="0" applyFill="1" applyBorder="1"/>
    <xf numFmtId="164" fontId="19" fillId="0" borderId="0" xfId="275" applyNumberFormat="1"/>
    <xf numFmtId="0" fontId="59" fillId="0" borderId="0" xfId="275" applyFont="1"/>
    <xf numFmtId="164" fontId="19" fillId="0" borderId="42" xfId="275" applyNumberFormat="1" applyBorder="1" applyAlignment="1">
      <alignment horizontal="center"/>
    </xf>
    <xf numFmtId="14" fontId="19" fillId="0" borderId="42" xfId="275" applyNumberFormat="1" applyBorder="1" applyAlignment="1">
      <alignment horizontal="center"/>
    </xf>
    <xf numFmtId="0" fontId="19" fillId="0" borderId="43" xfId="275" applyFont="1" applyFill="1" applyBorder="1" applyAlignment="1">
      <alignment horizontal="center"/>
    </xf>
    <xf numFmtId="0" fontId="19" fillId="0" borderId="42" xfId="275" applyFont="1" applyBorder="1" applyAlignment="1">
      <alignment horizontal="center"/>
    </xf>
    <xf numFmtId="0" fontId="19" fillId="0" borderId="42" xfId="275" applyBorder="1" applyAlignment="1">
      <alignment horizontal="center"/>
    </xf>
    <xf numFmtId="0" fontId="3" fillId="0" borderId="0" xfId="330"/>
    <xf numFmtId="16" fontId="3" fillId="0" borderId="0" xfId="330" applyNumberFormat="1"/>
    <xf numFmtId="9" fontId="0" fillId="0" borderId="0" xfId="396" applyFont="1"/>
    <xf numFmtId="0" fontId="59" fillId="0" borderId="0" xfId="330" applyFont="1" applyFill="1" applyBorder="1" applyAlignment="1">
      <alignment wrapText="1"/>
    </xf>
    <xf numFmtId="49" fontId="3" fillId="0" borderId="0" xfId="330" applyNumberFormat="1"/>
    <xf numFmtId="0" fontId="2" fillId="0" borderId="0" xfId="330" applyFont="1"/>
    <xf numFmtId="1" fontId="55" fillId="68" borderId="44" xfId="275" applyNumberFormat="1" applyFont="1" applyFill="1" applyBorder="1" applyAlignment="1">
      <alignment horizontal="center"/>
    </xf>
    <xf numFmtId="164" fontId="55" fillId="68" borderId="44" xfId="275" applyNumberFormat="1" applyFont="1" applyFill="1" applyBorder="1" applyAlignment="1">
      <alignment horizontal="left"/>
    </xf>
    <xf numFmtId="1" fontId="60" fillId="68" borderId="45" xfId="275" applyNumberFormat="1" applyFont="1" applyFill="1" applyBorder="1" applyAlignment="1">
      <alignment horizontal="center"/>
    </xf>
    <xf numFmtId="164" fontId="55" fillId="68" borderId="45" xfId="275" applyNumberFormat="1" applyFont="1" applyFill="1" applyBorder="1" applyAlignment="1">
      <alignment horizontal="left"/>
    </xf>
    <xf numFmtId="0" fontId="0" fillId="0" borderId="0" xfId="0"/>
    <xf numFmtId="0" fontId="15" fillId="69" borderId="45" xfId="0" applyFont="1" applyFill="1" applyBorder="1" applyAlignment="1">
      <alignment horizontal="center"/>
    </xf>
    <xf numFmtId="164" fontId="19" fillId="0" borderId="45" xfId="275" applyNumberFormat="1" applyFont="1" applyFill="1" applyBorder="1" applyAlignment="1">
      <alignment horizontal="center"/>
    </xf>
    <xf numFmtId="0" fontId="61" fillId="0" borderId="0" xfId="0" applyFont="1"/>
    <xf numFmtId="164" fontId="19" fillId="0" borderId="44" xfId="275" applyNumberFormat="1" applyFont="1" applyFill="1" applyBorder="1" applyAlignment="1">
      <alignment horizontal="center"/>
    </xf>
    <xf numFmtId="164" fontId="54" fillId="0" borderId="44" xfId="275" applyNumberFormat="1" applyFont="1" applyFill="1" applyBorder="1" applyAlignment="1">
      <alignment horizontal="center"/>
    </xf>
    <xf numFmtId="0" fontId="0" fillId="0" borderId="0" xfId="0" applyAlignment="1">
      <alignment horizontal="center"/>
    </xf>
    <xf numFmtId="164" fontId="0" fillId="0" borderId="45" xfId="0" applyNumberFormat="1" applyFont="1" applyBorder="1" applyAlignment="1">
      <alignment horizontal="center"/>
    </xf>
    <xf numFmtId="164" fontId="62" fillId="68" borderId="44" xfId="275" applyNumberFormat="1" applyFont="1" applyFill="1" applyBorder="1" applyAlignment="1">
      <alignment horizontal="left"/>
    </xf>
    <xf numFmtId="164" fontId="62" fillId="68" borderId="45" xfId="275" applyNumberFormat="1" applyFont="1" applyFill="1" applyBorder="1" applyAlignment="1">
      <alignment horizontal="left"/>
    </xf>
    <xf numFmtId="164" fontId="54" fillId="0" borderId="45" xfId="275" applyNumberFormat="1" applyFont="1" applyFill="1" applyBorder="1" applyAlignment="1">
      <alignment horizontal="center"/>
    </xf>
    <xf numFmtId="164" fontId="2" fillId="0" borderId="45" xfId="0" applyNumberFormat="1" applyFont="1" applyBorder="1" applyAlignment="1">
      <alignment horizontal="center"/>
    </xf>
    <xf numFmtId="49" fontId="0" fillId="0" borderId="0" xfId="330" applyNumberFormat="1" applyFont="1"/>
    <xf numFmtId="0" fontId="0" fillId="0" borderId="0" xfId="330" applyFont="1"/>
    <xf numFmtId="0" fontId="19" fillId="0" borderId="0" xfId="207"/>
    <xf numFmtId="0" fontId="19" fillId="0" borderId="42" xfId="207" applyFont="1" applyBorder="1" applyAlignment="1">
      <alignment horizontal="center"/>
    </xf>
    <xf numFmtId="14" fontId="19" fillId="0" borderId="42" xfId="207" applyNumberFormat="1" applyBorder="1" applyAlignment="1">
      <alignment horizontal="center"/>
    </xf>
    <xf numFmtId="164" fontId="19" fillId="0" borderId="42" xfId="207" applyNumberFormat="1" applyBorder="1" applyAlignment="1">
      <alignment horizontal="center"/>
    </xf>
    <xf numFmtId="0" fontId="19" fillId="0" borderId="42" xfId="207" applyBorder="1" applyAlignment="1">
      <alignment horizontal="center"/>
    </xf>
    <xf numFmtId="0" fontId="63" fillId="0" borderId="31" xfId="395" applyFont="1" applyFill="1" applyBorder="1" applyAlignment="1">
      <alignment horizontal="center" vertical="center" wrapText="1"/>
    </xf>
    <xf numFmtId="0" fontId="19" fillId="0" borderId="0" xfId="395" applyFont="1" applyFill="1"/>
    <xf numFmtId="170" fontId="63" fillId="0" borderId="30" xfId="395" applyNumberFormat="1" applyFont="1" applyFill="1" applyBorder="1" applyAlignment="1">
      <alignment horizontal="left" vertical="center" wrapText="1"/>
    </xf>
    <xf numFmtId="0" fontId="63" fillId="0" borderId="30" xfId="395" applyFont="1" applyFill="1" applyBorder="1" applyAlignment="1">
      <alignment horizontal="center" vertical="center" wrapText="1"/>
    </xf>
    <xf numFmtId="169" fontId="63" fillId="0" borderId="30" xfId="395" applyNumberFormat="1" applyFont="1" applyFill="1" applyBorder="1" applyAlignment="1">
      <alignment horizontal="center" vertical="center" wrapText="1"/>
    </xf>
    <xf numFmtId="168" fontId="63" fillId="0" borderId="30" xfId="395" applyNumberFormat="1" applyFont="1" applyFill="1" applyBorder="1" applyAlignment="1">
      <alignment horizontal="center" vertical="center" wrapText="1"/>
    </xf>
    <xf numFmtId="168" fontId="19" fillId="0" borderId="0" xfId="395" applyNumberFormat="1" applyFont="1" applyFill="1"/>
    <xf numFmtId="0" fontId="54" fillId="0" borderId="0" xfId="395" applyFont="1"/>
    <xf numFmtId="0" fontId="5" fillId="0" borderId="0" xfId="178" applyBorder="1" applyAlignment="1">
      <alignment horizontal="center"/>
    </xf>
    <xf numFmtId="0" fontId="65" fillId="0" borderId="0" xfId="275" applyFont="1"/>
    <xf numFmtId="0" fontId="17" fillId="0" borderId="0" xfId="167" applyAlignment="1">
      <alignment horizontal="center"/>
    </xf>
    <xf numFmtId="0" fontId="63" fillId="0" borderId="31" xfId="395" applyFont="1" applyFill="1" applyBorder="1" applyAlignment="1">
      <alignment horizontal="center" vertical="center" wrapText="1"/>
    </xf>
    <xf numFmtId="0" fontId="2" fillId="0" borderId="0" xfId="0" applyFont="1" applyAlignment="1">
      <alignment horizontal="center"/>
    </xf>
    <xf numFmtId="0" fontId="64" fillId="0" borderId="0" xfId="178" applyFont="1" applyBorder="1" applyAlignment="1">
      <alignment horizontal="left"/>
    </xf>
    <xf numFmtId="0" fontId="64" fillId="0" borderId="0" xfId="0" applyFont="1" applyAlignment="1">
      <alignment horizontal="left"/>
    </xf>
  </cellXfs>
  <cellStyles count="399">
    <cellStyle name="=C:\WINNT\SYSTEM32\COMMAND.COM" xfId="312" xr:uid="{00000000-0005-0000-0000-000000000000}"/>
    <cellStyle name="=C:\WINNT\SYSTEM32\COMMAND.COM 2" xfId="313" xr:uid="{00000000-0005-0000-0000-000001000000}"/>
    <cellStyle name="=C:\WINNT\SYSTEM32\COMMAND.COM 3" xfId="314" xr:uid="{00000000-0005-0000-0000-000002000000}"/>
    <cellStyle name="=C:\WINNT\SYSTEM32\COMMAND.COM 3 2" xfId="315" xr:uid="{00000000-0005-0000-0000-000003000000}"/>
    <cellStyle name="=C:\WINNT\SYSTEM32\COMMAND.COM 3_D-1 QPR" xfId="316" xr:uid="{00000000-0005-0000-0000-000004000000}"/>
    <cellStyle name="=C:\WINNT\SYSTEM32\COMMAND.COM 4" xfId="317" xr:uid="{00000000-0005-0000-0000-000005000000}"/>
    <cellStyle name="=C:\WINNT\SYSTEM32\COMMAND.COM 4 2" xfId="318" xr:uid="{00000000-0005-0000-0000-000006000000}"/>
    <cellStyle name="=C:\WINNT\SYSTEM32\COMMAND.COM 5" xfId="319" xr:uid="{00000000-0005-0000-0000-000007000000}"/>
    <cellStyle name="=C:\WINNT\SYSTEM32\COMMAND.COM_Reports" xfId="320" xr:uid="{00000000-0005-0000-0000-000008000000}"/>
    <cellStyle name="20% - Accent1" xfId="292" builtinId="30" customBuiltin="1"/>
    <cellStyle name="20% - Accent1 2" xfId="4" xr:uid="{00000000-0005-0000-0000-00000A000000}"/>
    <cellStyle name="20% - Accent1 2 2" xfId="5" xr:uid="{00000000-0005-0000-0000-00000B000000}"/>
    <cellStyle name="20% - Accent1 2 3" xfId="6" xr:uid="{00000000-0005-0000-0000-00000C000000}"/>
    <cellStyle name="20% - Accent1 2 4" xfId="7" xr:uid="{00000000-0005-0000-0000-00000D000000}"/>
    <cellStyle name="20% - Accent1 3" xfId="8" xr:uid="{00000000-0005-0000-0000-00000E000000}"/>
    <cellStyle name="20% - Accent1 3 2" xfId="9" xr:uid="{00000000-0005-0000-0000-00000F000000}"/>
    <cellStyle name="20% - Accent1 3 3" xfId="342" xr:uid="{00000000-0005-0000-0000-000010000000}"/>
    <cellStyle name="20% - Accent1 4" xfId="10" xr:uid="{00000000-0005-0000-0000-000011000000}"/>
    <cellStyle name="20% - Accent1 5" xfId="11" xr:uid="{00000000-0005-0000-0000-000012000000}"/>
    <cellStyle name="20% - Accent2" xfId="295" builtinId="34" customBuiltin="1"/>
    <cellStyle name="20% - Accent2 2" xfId="12" xr:uid="{00000000-0005-0000-0000-000014000000}"/>
    <cellStyle name="20% - Accent2 2 2" xfId="13" xr:uid="{00000000-0005-0000-0000-000015000000}"/>
    <cellStyle name="20% - Accent2 2 3" xfId="14" xr:uid="{00000000-0005-0000-0000-000016000000}"/>
    <cellStyle name="20% - Accent2 2 4" xfId="15" xr:uid="{00000000-0005-0000-0000-000017000000}"/>
    <cellStyle name="20% - Accent2 3" xfId="16" xr:uid="{00000000-0005-0000-0000-000018000000}"/>
    <cellStyle name="20% - Accent2 3 2" xfId="17" xr:uid="{00000000-0005-0000-0000-000019000000}"/>
    <cellStyle name="20% - Accent2 3 3" xfId="343" xr:uid="{00000000-0005-0000-0000-00001A000000}"/>
    <cellStyle name="20% - Accent2 4" xfId="18" xr:uid="{00000000-0005-0000-0000-00001B000000}"/>
    <cellStyle name="20% - Accent2 5" xfId="19" xr:uid="{00000000-0005-0000-0000-00001C000000}"/>
    <cellStyle name="20% - Accent3" xfId="298" builtinId="38" customBuiltin="1"/>
    <cellStyle name="20% - Accent3 2" xfId="20" xr:uid="{00000000-0005-0000-0000-00001E000000}"/>
    <cellStyle name="20% - Accent3 2 2" xfId="21" xr:uid="{00000000-0005-0000-0000-00001F000000}"/>
    <cellStyle name="20% - Accent3 2 3" xfId="22" xr:uid="{00000000-0005-0000-0000-000020000000}"/>
    <cellStyle name="20% - Accent3 2 4" xfId="23" xr:uid="{00000000-0005-0000-0000-000021000000}"/>
    <cellStyle name="20% - Accent3 3" xfId="24" xr:uid="{00000000-0005-0000-0000-000022000000}"/>
    <cellStyle name="20% - Accent3 3 2" xfId="25" xr:uid="{00000000-0005-0000-0000-000023000000}"/>
    <cellStyle name="20% - Accent3 3 3" xfId="344" xr:uid="{00000000-0005-0000-0000-000024000000}"/>
    <cellStyle name="20% - Accent3 4" xfId="26" xr:uid="{00000000-0005-0000-0000-000025000000}"/>
    <cellStyle name="20% - Accent3 5" xfId="27" xr:uid="{00000000-0005-0000-0000-000026000000}"/>
    <cellStyle name="20% - Accent4" xfId="301" builtinId="42" customBuiltin="1"/>
    <cellStyle name="20% - Accent4 2" xfId="28" xr:uid="{00000000-0005-0000-0000-000028000000}"/>
    <cellStyle name="20% - Accent4 2 2" xfId="29" xr:uid="{00000000-0005-0000-0000-000029000000}"/>
    <cellStyle name="20% - Accent4 2 3" xfId="30" xr:uid="{00000000-0005-0000-0000-00002A000000}"/>
    <cellStyle name="20% - Accent4 2 4" xfId="31" xr:uid="{00000000-0005-0000-0000-00002B000000}"/>
    <cellStyle name="20% - Accent4 3" xfId="32" xr:uid="{00000000-0005-0000-0000-00002C000000}"/>
    <cellStyle name="20% - Accent4 3 2" xfId="33" xr:uid="{00000000-0005-0000-0000-00002D000000}"/>
    <cellStyle name="20% - Accent4 3 3" xfId="345" xr:uid="{00000000-0005-0000-0000-00002E000000}"/>
    <cellStyle name="20% - Accent4 4" xfId="34" xr:uid="{00000000-0005-0000-0000-00002F000000}"/>
    <cellStyle name="20% - Accent4 5" xfId="35" xr:uid="{00000000-0005-0000-0000-000030000000}"/>
    <cellStyle name="20% - Accent5" xfId="304" builtinId="46" customBuiltin="1"/>
    <cellStyle name="20% - Accent5 2" xfId="36" xr:uid="{00000000-0005-0000-0000-000032000000}"/>
    <cellStyle name="20% - Accent5 2 2" xfId="37" xr:uid="{00000000-0005-0000-0000-000033000000}"/>
    <cellStyle name="20% - Accent5 2 3" xfId="38" xr:uid="{00000000-0005-0000-0000-000034000000}"/>
    <cellStyle name="20% - Accent5 3" xfId="39" xr:uid="{00000000-0005-0000-0000-000035000000}"/>
    <cellStyle name="20% - Accent5 3 2" xfId="40" xr:uid="{00000000-0005-0000-0000-000036000000}"/>
    <cellStyle name="20% - Accent5 3 3" xfId="346" xr:uid="{00000000-0005-0000-0000-000037000000}"/>
    <cellStyle name="20% - Accent5 4" xfId="41" xr:uid="{00000000-0005-0000-0000-000038000000}"/>
    <cellStyle name="20% - Accent5 5" xfId="42" xr:uid="{00000000-0005-0000-0000-000039000000}"/>
    <cellStyle name="20% - Accent6" xfId="307" builtinId="50" customBuiltin="1"/>
    <cellStyle name="20% - Accent6 2" xfId="43" xr:uid="{00000000-0005-0000-0000-00003B000000}"/>
    <cellStyle name="20% - Accent6 2 2" xfId="44" xr:uid="{00000000-0005-0000-0000-00003C000000}"/>
    <cellStyle name="20% - Accent6 2 3" xfId="45" xr:uid="{00000000-0005-0000-0000-00003D000000}"/>
    <cellStyle name="20% - Accent6 3" xfId="46" xr:uid="{00000000-0005-0000-0000-00003E000000}"/>
    <cellStyle name="20% - Accent6 3 2" xfId="47" xr:uid="{00000000-0005-0000-0000-00003F000000}"/>
    <cellStyle name="20% - Accent6 3 3" xfId="347" xr:uid="{00000000-0005-0000-0000-000040000000}"/>
    <cellStyle name="20% - Accent6 4" xfId="48" xr:uid="{00000000-0005-0000-0000-000041000000}"/>
    <cellStyle name="20% - Accent6 5" xfId="49" xr:uid="{00000000-0005-0000-0000-000042000000}"/>
    <cellStyle name="40% - Accent1" xfId="293" builtinId="31" customBuiltin="1"/>
    <cellStyle name="40% - Accent1 2" xfId="50" xr:uid="{00000000-0005-0000-0000-000044000000}"/>
    <cellStyle name="40% - Accent1 2 2" xfId="51" xr:uid="{00000000-0005-0000-0000-000045000000}"/>
    <cellStyle name="40% - Accent1 2 3" xfId="52" xr:uid="{00000000-0005-0000-0000-000046000000}"/>
    <cellStyle name="40% - Accent1 2 4" xfId="53" xr:uid="{00000000-0005-0000-0000-000047000000}"/>
    <cellStyle name="40% - Accent1 3" xfId="54" xr:uid="{00000000-0005-0000-0000-000048000000}"/>
    <cellStyle name="40% - Accent1 3 2" xfId="55" xr:uid="{00000000-0005-0000-0000-000049000000}"/>
    <cellStyle name="40% - Accent1 3 3" xfId="348" xr:uid="{00000000-0005-0000-0000-00004A000000}"/>
    <cellStyle name="40% - Accent1 4" xfId="56" xr:uid="{00000000-0005-0000-0000-00004B000000}"/>
    <cellStyle name="40% - Accent1 5" xfId="57" xr:uid="{00000000-0005-0000-0000-00004C000000}"/>
    <cellStyle name="40% - Accent2" xfId="296" builtinId="35" customBuiltin="1"/>
    <cellStyle name="40% - Accent2 2" xfId="58" xr:uid="{00000000-0005-0000-0000-00004E000000}"/>
    <cellStyle name="40% - Accent2 2 2" xfId="59" xr:uid="{00000000-0005-0000-0000-00004F000000}"/>
    <cellStyle name="40% - Accent2 2 3" xfId="60" xr:uid="{00000000-0005-0000-0000-000050000000}"/>
    <cellStyle name="40% - Accent2 3" xfId="61" xr:uid="{00000000-0005-0000-0000-000051000000}"/>
    <cellStyle name="40% - Accent2 3 2" xfId="62" xr:uid="{00000000-0005-0000-0000-000052000000}"/>
    <cellStyle name="40% - Accent2 3 3" xfId="349" xr:uid="{00000000-0005-0000-0000-000053000000}"/>
    <cellStyle name="40% - Accent2 4" xfId="63" xr:uid="{00000000-0005-0000-0000-000054000000}"/>
    <cellStyle name="40% - Accent2 5" xfId="64" xr:uid="{00000000-0005-0000-0000-000055000000}"/>
    <cellStyle name="40% - Accent3" xfId="299" builtinId="39" customBuiltin="1"/>
    <cellStyle name="40% - Accent3 2" xfId="65" xr:uid="{00000000-0005-0000-0000-000057000000}"/>
    <cellStyle name="40% - Accent3 2 2" xfId="66" xr:uid="{00000000-0005-0000-0000-000058000000}"/>
    <cellStyle name="40% - Accent3 2 3" xfId="67" xr:uid="{00000000-0005-0000-0000-000059000000}"/>
    <cellStyle name="40% - Accent3 2 4" xfId="68" xr:uid="{00000000-0005-0000-0000-00005A000000}"/>
    <cellStyle name="40% - Accent3 3" xfId="69" xr:uid="{00000000-0005-0000-0000-00005B000000}"/>
    <cellStyle name="40% - Accent3 3 2" xfId="70" xr:uid="{00000000-0005-0000-0000-00005C000000}"/>
    <cellStyle name="40% - Accent3 3 3" xfId="350" xr:uid="{00000000-0005-0000-0000-00005D000000}"/>
    <cellStyle name="40% - Accent3 4" xfId="71" xr:uid="{00000000-0005-0000-0000-00005E000000}"/>
    <cellStyle name="40% - Accent3 5" xfId="72" xr:uid="{00000000-0005-0000-0000-00005F000000}"/>
    <cellStyle name="40% - Accent4" xfId="302" builtinId="43" customBuiltin="1"/>
    <cellStyle name="40% - Accent4 2" xfId="73" xr:uid="{00000000-0005-0000-0000-000061000000}"/>
    <cellStyle name="40% - Accent4 2 2" xfId="74" xr:uid="{00000000-0005-0000-0000-000062000000}"/>
    <cellStyle name="40% - Accent4 2 3" xfId="75" xr:uid="{00000000-0005-0000-0000-000063000000}"/>
    <cellStyle name="40% - Accent4 2 4" xfId="76" xr:uid="{00000000-0005-0000-0000-000064000000}"/>
    <cellStyle name="40% - Accent4 3" xfId="77" xr:uid="{00000000-0005-0000-0000-000065000000}"/>
    <cellStyle name="40% - Accent4 3 2" xfId="78" xr:uid="{00000000-0005-0000-0000-000066000000}"/>
    <cellStyle name="40% - Accent4 3 3" xfId="351" xr:uid="{00000000-0005-0000-0000-000067000000}"/>
    <cellStyle name="40% - Accent4 4" xfId="79" xr:uid="{00000000-0005-0000-0000-000068000000}"/>
    <cellStyle name="40% - Accent4 5" xfId="80" xr:uid="{00000000-0005-0000-0000-000069000000}"/>
    <cellStyle name="40% - Accent5" xfId="305" builtinId="47" customBuiltin="1"/>
    <cellStyle name="40% - Accent5 2" xfId="81" xr:uid="{00000000-0005-0000-0000-00006B000000}"/>
    <cellStyle name="40% - Accent5 2 2" xfId="82" xr:uid="{00000000-0005-0000-0000-00006C000000}"/>
    <cellStyle name="40% - Accent5 2 3" xfId="83" xr:uid="{00000000-0005-0000-0000-00006D000000}"/>
    <cellStyle name="40% - Accent5 3" xfId="84" xr:uid="{00000000-0005-0000-0000-00006E000000}"/>
    <cellStyle name="40% - Accent5 3 2" xfId="85" xr:uid="{00000000-0005-0000-0000-00006F000000}"/>
    <cellStyle name="40% - Accent5 3 3" xfId="352" xr:uid="{00000000-0005-0000-0000-000070000000}"/>
    <cellStyle name="40% - Accent5 4" xfId="86" xr:uid="{00000000-0005-0000-0000-000071000000}"/>
    <cellStyle name="40% - Accent5 5" xfId="87" xr:uid="{00000000-0005-0000-0000-000072000000}"/>
    <cellStyle name="40% - Accent6" xfId="308" builtinId="51" customBuiltin="1"/>
    <cellStyle name="40% - Accent6 2" xfId="88" xr:uid="{00000000-0005-0000-0000-000074000000}"/>
    <cellStyle name="40% - Accent6 2 2" xfId="89" xr:uid="{00000000-0005-0000-0000-000075000000}"/>
    <cellStyle name="40% - Accent6 2 3" xfId="90" xr:uid="{00000000-0005-0000-0000-000076000000}"/>
    <cellStyle name="40% - Accent6 2 4" xfId="91" xr:uid="{00000000-0005-0000-0000-000077000000}"/>
    <cellStyle name="40% - Accent6 3" xfId="92" xr:uid="{00000000-0005-0000-0000-000078000000}"/>
    <cellStyle name="40% - Accent6 3 2" xfId="93" xr:uid="{00000000-0005-0000-0000-000079000000}"/>
    <cellStyle name="40% - Accent6 3 3" xfId="353" xr:uid="{00000000-0005-0000-0000-00007A000000}"/>
    <cellStyle name="40% - Accent6 4" xfId="94" xr:uid="{00000000-0005-0000-0000-00007B000000}"/>
    <cellStyle name="40% - Accent6 5" xfId="95" xr:uid="{00000000-0005-0000-0000-00007C000000}"/>
    <cellStyle name="60% - Accent1 2" xfId="96" xr:uid="{00000000-0005-0000-0000-00007D000000}"/>
    <cellStyle name="60% - Accent1 2 2" xfId="97" xr:uid="{00000000-0005-0000-0000-00007E000000}"/>
    <cellStyle name="60% - Accent1 2 3" xfId="98" xr:uid="{00000000-0005-0000-0000-00007F000000}"/>
    <cellStyle name="60% - Accent1 3" xfId="99" xr:uid="{00000000-0005-0000-0000-000080000000}"/>
    <cellStyle name="60% - Accent1 3 2" xfId="354" xr:uid="{00000000-0005-0000-0000-000081000000}"/>
    <cellStyle name="60% - Accent1 4" xfId="100" xr:uid="{00000000-0005-0000-0000-000082000000}"/>
    <cellStyle name="60% - Accent2 2" xfId="101" xr:uid="{00000000-0005-0000-0000-000083000000}"/>
    <cellStyle name="60% - Accent2 2 2" xfId="102" xr:uid="{00000000-0005-0000-0000-000084000000}"/>
    <cellStyle name="60% - Accent2 3" xfId="103" xr:uid="{00000000-0005-0000-0000-000085000000}"/>
    <cellStyle name="60% - Accent2 3 2" xfId="355" xr:uid="{00000000-0005-0000-0000-000086000000}"/>
    <cellStyle name="60% - Accent2 4" xfId="104" xr:uid="{00000000-0005-0000-0000-000087000000}"/>
    <cellStyle name="60% - Accent3 2" xfId="105" xr:uid="{00000000-0005-0000-0000-000088000000}"/>
    <cellStyle name="60% - Accent3 2 2" xfId="106" xr:uid="{00000000-0005-0000-0000-000089000000}"/>
    <cellStyle name="60% - Accent3 2 3" xfId="107" xr:uid="{00000000-0005-0000-0000-00008A000000}"/>
    <cellStyle name="60% - Accent3 3" xfId="108" xr:uid="{00000000-0005-0000-0000-00008B000000}"/>
    <cellStyle name="60% - Accent3 3 2" xfId="356" xr:uid="{00000000-0005-0000-0000-00008C000000}"/>
    <cellStyle name="60% - Accent3 4" xfId="109" xr:uid="{00000000-0005-0000-0000-00008D000000}"/>
    <cellStyle name="60% - Accent4 2" xfId="110" xr:uid="{00000000-0005-0000-0000-00008E000000}"/>
    <cellStyle name="60% - Accent4 2 2" xfId="111" xr:uid="{00000000-0005-0000-0000-00008F000000}"/>
    <cellStyle name="60% - Accent4 2 3" xfId="112" xr:uid="{00000000-0005-0000-0000-000090000000}"/>
    <cellStyle name="60% - Accent4 3" xfId="113" xr:uid="{00000000-0005-0000-0000-000091000000}"/>
    <cellStyle name="60% - Accent4 3 2" xfId="357" xr:uid="{00000000-0005-0000-0000-000092000000}"/>
    <cellStyle name="60% - Accent4 4" xfId="114" xr:uid="{00000000-0005-0000-0000-000093000000}"/>
    <cellStyle name="60% - Accent5 2" xfId="115" xr:uid="{00000000-0005-0000-0000-000094000000}"/>
    <cellStyle name="60% - Accent5 2 2" xfId="116" xr:uid="{00000000-0005-0000-0000-000095000000}"/>
    <cellStyle name="60% - Accent5 3" xfId="117" xr:uid="{00000000-0005-0000-0000-000096000000}"/>
    <cellStyle name="60% - Accent5 3 2" xfId="358" xr:uid="{00000000-0005-0000-0000-000097000000}"/>
    <cellStyle name="60% - Accent5 4" xfId="118" xr:uid="{00000000-0005-0000-0000-000098000000}"/>
    <cellStyle name="60% - Accent6 2" xfId="119" xr:uid="{00000000-0005-0000-0000-000099000000}"/>
    <cellStyle name="60% - Accent6 2 2" xfId="120" xr:uid="{00000000-0005-0000-0000-00009A000000}"/>
    <cellStyle name="60% - Accent6 2 3" xfId="121" xr:uid="{00000000-0005-0000-0000-00009B000000}"/>
    <cellStyle name="60% - Accent6 3" xfId="122" xr:uid="{00000000-0005-0000-0000-00009C000000}"/>
    <cellStyle name="60% - Accent6 3 2" xfId="359" xr:uid="{00000000-0005-0000-0000-00009D000000}"/>
    <cellStyle name="60% - Accent6 4" xfId="123" xr:uid="{00000000-0005-0000-0000-00009E000000}"/>
    <cellStyle name="Accent1" xfId="291" builtinId="29" customBuiltin="1"/>
    <cellStyle name="Accent1 2" xfId="124" xr:uid="{00000000-0005-0000-0000-0000A0000000}"/>
    <cellStyle name="Accent1 2 2" xfId="125" xr:uid="{00000000-0005-0000-0000-0000A1000000}"/>
    <cellStyle name="Accent1 2 3" xfId="126" xr:uid="{00000000-0005-0000-0000-0000A2000000}"/>
    <cellStyle name="Accent1 3" xfId="127" xr:uid="{00000000-0005-0000-0000-0000A3000000}"/>
    <cellStyle name="Accent1 3 2" xfId="360" xr:uid="{00000000-0005-0000-0000-0000A4000000}"/>
    <cellStyle name="Accent1 4" xfId="128" xr:uid="{00000000-0005-0000-0000-0000A5000000}"/>
    <cellStyle name="Accent2" xfId="294" builtinId="33" customBuiltin="1"/>
    <cellStyle name="Accent2 2" xfId="129" xr:uid="{00000000-0005-0000-0000-0000A7000000}"/>
    <cellStyle name="Accent2 2 2" xfId="130" xr:uid="{00000000-0005-0000-0000-0000A8000000}"/>
    <cellStyle name="Accent2 3" xfId="131" xr:uid="{00000000-0005-0000-0000-0000A9000000}"/>
    <cellStyle name="Accent2 3 2" xfId="361" xr:uid="{00000000-0005-0000-0000-0000AA000000}"/>
    <cellStyle name="Accent2 4" xfId="132" xr:uid="{00000000-0005-0000-0000-0000AB000000}"/>
    <cellStyle name="Accent3" xfId="297" builtinId="37" customBuiltin="1"/>
    <cellStyle name="Accent3 2" xfId="133" xr:uid="{00000000-0005-0000-0000-0000AD000000}"/>
    <cellStyle name="Accent3 2 2" xfId="134" xr:uid="{00000000-0005-0000-0000-0000AE000000}"/>
    <cellStyle name="Accent3 3" xfId="135" xr:uid="{00000000-0005-0000-0000-0000AF000000}"/>
    <cellStyle name="Accent3 3 2" xfId="362" xr:uid="{00000000-0005-0000-0000-0000B0000000}"/>
    <cellStyle name="Accent3 4" xfId="136" xr:uid="{00000000-0005-0000-0000-0000B1000000}"/>
    <cellStyle name="Accent4" xfId="300" builtinId="41" customBuiltin="1"/>
    <cellStyle name="Accent4 2" xfId="137" xr:uid="{00000000-0005-0000-0000-0000B3000000}"/>
    <cellStyle name="Accent4 2 2" xfId="138" xr:uid="{00000000-0005-0000-0000-0000B4000000}"/>
    <cellStyle name="Accent4 2 3" xfId="139" xr:uid="{00000000-0005-0000-0000-0000B5000000}"/>
    <cellStyle name="Accent4 3" xfId="140" xr:uid="{00000000-0005-0000-0000-0000B6000000}"/>
    <cellStyle name="Accent4 3 2" xfId="363" xr:uid="{00000000-0005-0000-0000-0000B7000000}"/>
    <cellStyle name="Accent4 4" xfId="141" xr:uid="{00000000-0005-0000-0000-0000B8000000}"/>
    <cellStyle name="Accent5" xfId="303" builtinId="45" customBuiltin="1"/>
    <cellStyle name="Accent5 2" xfId="142" xr:uid="{00000000-0005-0000-0000-0000BA000000}"/>
    <cellStyle name="Accent5 2 2" xfId="143" xr:uid="{00000000-0005-0000-0000-0000BB000000}"/>
    <cellStyle name="Accent5 3" xfId="144" xr:uid="{00000000-0005-0000-0000-0000BC000000}"/>
    <cellStyle name="Accent5 3 2" xfId="364" xr:uid="{00000000-0005-0000-0000-0000BD000000}"/>
    <cellStyle name="Accent5 4" xfId="145" xr:uid="{00000000-0005-0000-0000-0000BE000000}"/>
    <cellStyle name="Accent6" xfId="306" builtinId="49" customBuiltin="1"/>
    <cellStyle name="Accent6 2" xfId="146" xr:uid="{00000000-0005-0000-0000-0000C0000000}"/>
    <cellStyle name="Accent6 2 2" xfId="147" xr:uid="{00000000-0005-0000-0000-0000C1000000}"/>
    <cellStyle name="Accent6 3" xfId="148" xr:uid="{00000000-0005-0000-0000-0000C2000000}"/>
    <cellStyle name="Accent6 3 2" xfId="365" xr:uid="{00000000-0005-0000-0000-0000C3000000}"/>
    <cellStyle name="Accent6 4" xfId="149" xr:uid="{00000000-0005-0000-0000-0000C4000000}"/>
    <cellStyle name="Bad" xfId="281" builtinId="27" customBuiltin="1"/>
    <cellStyle name="Bad 2" xfId="150" xr:uid="{00000000-0005-0000-0000-0000C6000000}"/>
    <cellStyle name="Bad 2 2" xfId="151" xr:uid="{00000000-0005-0000-0000-0000C7000000}"/>
    <cellStyle name="Bad 3" xfId="152" xr:uid="{00000000-0005-0000-0000-0000C8000000}"/>
    <cellStyle name="Bad 3 2" xfId="366" xr:uid="{00000000-0005-0000-0000-0000C9000000}"/>
    <cellStyle name="Bad 4" xfId="153" xr:uid="{00000000-0005-0000-0000-0000CA000000}"/>
    <cellStyle name="Calculation" xfId="284" builtinId="22" customBuiltin="1"/>
    <cellStyle name="Calculation 2" xfId="154" xr:uid="{00000000-0005-0000-0000-0000CC000000}"/>
    <cellStyle name="Calculation 2 2" xfId="155" xr:uid="{00000000-0005-0000-0000-0000CD000000}"/>
    <cellStyle name="Calculation 2 3" xfId="156" xr:uid="{00000000-0005-0000-0000-0000CE000000}"/>
    <cellStyle name="Calculation 2 4" xfId="368" xr:uid="{00000000-0005-0000-0000-0000CF000000}"/>
    <cellStyle name="Calculation 3" xfId="157" xr:uid="{00000000-0005-0000-0000-0000D0000000}"/>
    <cellStyle name="Calculation 3 2" xfId="367" xr:uid="{00000000-0005-0000-0000-0000D1000000}"/>
    <cellStyle name="Calculation 4" xfId="158" xr:uid="{00000000-0005-0000-0000-0000D2000000}"/>
    <cellStyle name="Check Cell" xfId="286" builtinId="23" customBuiltin="1"/>
    <cellStyle name="Check Cell 2" xfId="159" xr:uid="{00000000-0005-0000-0000-0000D4000000}"/>
    <cellStyle name="Check Cell 2 2" xfId="160" xr:uid="{00000000-0005-0000-0000-0000D5000000}"/>
    <cellStyle name="Check Cell 3" xfId="161" xr:uid="{00000000-0005-0000-0000-0000D6000000}"/>
    <cellStyle name="Check Cell 3 2" xfId="369" xr:uid="{00000000-0005-0000-0000-0000D7000000}"/>
    <cellStyle name="Check Cell 4" xfId="162" xr:uid="{00000000-0005-0000-0000-0000D8000000}"/>
    <cellStyle name="Comma 2" xfId="163" xr:uid="{00000000-0005-0000-0000-0000D9000000}"/>
    <cellStyle name="Comma 2 2" xfId="164" xr:uid="{00000000-0005-0000-0000-0000DA000000}"/>
    <cellStyle name="Comma 2 3" xfId="398" xr:uid="{82255FFE-3398-452F-9356-A837F79E57C8}"/>
    <cellStyle name="Comma 3" xfId="165" xr:uid="{00000000-0005-0000-0000-0000DB000000}"/>
    <cellStyle name="Comma 3 2" xfId="166" xr:uid="{00000000-0005-0000-0000-0000DC000000}"/>
    <cellStyle name="Comma 4" xfId="397" xr:uid="{EC4937CA-5F6A-43C0-94F5-CDCFAFADDB41}"/>
    <cellStyle name="Explanatory Text" xfId="289" builtinId="53" customBuiltin="1"/>
    <cellStyle name="Explanatory Text 2" xfId="167" xr:uid="{00000000-0005-0000-0000-0000DE000000}"/>
    <cellStyle name="Explanatory Text 2 2" xfId="168" xr:uid="{00000000-0005-0000-0000-0000DF000000}"/>
    <cellStyle name="Explanatory Text 3" xfId="169" xr:uid="{00000000-0005-0000-0000-0000E0000000}"/>
    <cellStyle name="Explanatory Text 3 2" xfId="370" xr:uid="{00000000-0005-0000-0000-0000E1000000}"/>
    <cellStyle name="Explanatory Text 4" xfId="170" xr:uid="{00000000-0005-0000-0000-0000E2000000}"/>
    <cellStyle name="Good" xfId="280" builtinId="26" customBuiltin="1"/>
    <cellStyle name="Good 2" xfId="171" xr:uid="{00000000-0005-0000-0000-0000E4000000}"/>
    <cellStyle name="Good 2 2" xfId="172" xr:uid="{00000000-0005-0000-0000-0000E5000000}"/>
    <cellStyle name="Good 3" xfId="173" xr:uid="{00000000-0005-0000-0000-0000E6000000}"/>
    <cellStyle name="Good 3 2" xfId="371" xr:uid="{00000000-0005-0000-0000-0000E7000000}"/>
    <cellStyle name="Good 4" xfId="174" xr:uid="{00000000-0005-0000-0000-0000E8000000}"/>
    <cellStyle name="Heading 1" xfId="276" builtinId="16" customBuiltin="1"/>
    <cellStyle name="Heading 1 2" xfId="175" xr:uid="{00000000-0005-0000-0000-0000EA000000}"/>
    <cellStyle name="Heading 1 2 2" xfId="176" xr:uid="{00000000-0005-0000-0000-0000EB000000}"/>
    <cellStyle name="Heading 1 2 3" xfId="177" xr:uid="{00000000-0005-0000-0000-0000EC000000}"/>
    <cellStyle name="Heading 1 3" xfId="178" xr:uid="{00000000-0005-0000-0000-0000ED000000}"/>
    <cellStyle name="Heading 1 3 2" xfId="372" xr:uid="{00000000-0005-0000-0000-0000EE000000}"/>
    <cellStyle name="Heading 1 4" xfId="179" xr:uid="{00000000-0005-0000-0000-0000EF000000}"/>
    <cellStyle name="Heading 2" xfId="277" builtinId="17" customBuiltin="1"/>
    <cellStyle name="Heading 2 2" xfId="180" xr:uid="{00000000-0005-0000-0000-0000F1000000}"/>
    <cellStyle name="Heading 2 2 2" xfId="181" xr:uid="{00000000-0005-0000-0000-0000F2000000}"/>
    <cellStyle name="Heading 2 2 3" xfId="182" xr:uid="{00000000-0005-0000-0000-0000F3000000}"/>
    <cellStyle name="Heading 2 3" xfId="183" xr:uid="{00000000-0005-0000-0000-0000F4000000}"/>
    <cellStyle name="Heading 2 3 2" xfId="373" xr:uid="{00000000-0005-0000-0000-0000F5000000}"/>
    <cellStyle name="Heading 2 4" xfId="184" xr:uid="{00000000-0005-0000-0000-0000F6000000}"/>
    <cellStyle name="Heading 3" xfId="278" builtinId="18" customBuiltin="1"/>
    <cellStyle name="Heading 3 2" xfId="185" xr:uid="{00000000-0005-0000-0000-0000F8000000}"/>
    <cellStyle name="Heading 3 2 2" xfId="186" xr:uid="{00000000-0005-0000-0000-0000F9000000}"/>
    <cellStyle name="Heading 3 2 3" xfId="187" xr:uid="{00000000-0005-0000-0000-0000FA000000}"/>
    <cellStyle name="Heading 3 3" xfId="188" xr:uid="{00000000-0005-0000-0000-0000FB000000}"/>
    <cellStyle name="Heading 3 3 2" xfId="374" xr:uid="{00000000-0005-0000-0000-0000FC000000}"/>
    <cellStyle name="Heading 3 4" xfId="189" xr:uid="{00000000-0005-0000-0000-0000FD000000}"/>
    <cellStyle name="Heading 4" xfId="279" builtinId="19" customBuiltin="1"/>
    <cellStyle name="Heading 4 2" xfId="190" xr:uid="{00000000-0005-0000-0000-0000FF000000}"/>
    <cellStyle name="Heading 4 2 2" xfId="191" xr:uid="{00000000-0005-0000-0000-000000010000}"/>
    <cellStyle name="Heading 4 2 3" xfId="192" xr:uid="{00000000-0005-0000-0000-000001010000}"/>
    <cellStyle name="Heading 4 3" xfId="193" xr:uid="{00000000-0005-0000-0000-000002010000}"/>
    <cellStyle name="Heading 4 3 2" xfId="375" xr:uid="{00000000-0005-0000-0000-000003010000}"/>
    <cellStyle name="Heading 4 4" xfId="194" xr:uid="{00000000-0005-0000-0000-000004010000}"/>
    <cellStyle name="Hyperlink" xfId="2" builtinId="8"/>
    <cellStyle name="Hyperlink 2" xfId="376" xr:uid="{00000000-0005-0000-0000-000006010000}"/>
    <cellStyle name="Hyperlink 3" xfId="310" xr:uid="{00000000-0005-0000-0000-000007010000}"/>
    <cellStyle name="Hyperlink 4" xfId="393" xr:uid="{00000000-0005-0000-0000-000008010000}"/>
    <cellStyle name="Input" xfId="282" builtinId="20" customBuiltin="1"/>
    <cellStyle name="Input 2" xfId="195" xr:uid="{00000000-0005-0000-0000-00000A010000}"/>
    <cellStyle name="Input 2 2" xfId="196" xr:uid="{00000000-0005-0000-0000-00000B010000}"/>
    <cellStyle name="Input 2 3" xfId="378" xr:uid="{00000000-0005-0000-0000-00000C010000}"/>
    <cellStyle name="Input 3" xfId="197" xr:uid="{00000000-0005-0000-0000-00000D010000}"/>
    <cellStyle name="Input 3 2" xfId="377" xr:uid="{00000000-0005-0000-0000-00000E010000}"/>
    <cellStyle name="Input 4" xfId="198" xr:uid="{00000000-0005-0000-0000-00000F010000}"/>
    <cellStyle name="Linked Cell" xfId="285" builtinId="24" customBuiltin="1"/>
    <cellStyle name="Linked Cell 2" xfId="199" xr:uid="{00000000-0005-0000-0000-000011010000}"/>
    <cellStyle name="Linked Cell 2 2" xfId="200" xr:uid="{00000000-0005-0000-0000-000012010000}"/>
    <cellStyle name="Linked Cell 3" xfId="201" xr:uid="{00000000-0005-0000-0000-000013010000}"/>
    <cellStyle name="Linked Cell 3 2" xfId="379" xr:uid="{00000000-0005-0000-0000-000014010000}"/>
    <cellStyle name="Linked Cell 4" xfId="202" xr:uid="{00000000-0005-0000-0000-000015010000}"/>
    <cellStyle name="Neutral 2" xfId="203" xr:uid="{00000000-0005-0000-0000-000016010000}"/>
    <cellStyle name="Neutral 2 2" xfId="204" xr:uid="{00000000-0005-0000-0000-000017010000}"/>
    <cellStyle name="Neutral 3" xfId="205" xr:uid="{00000000-0005-0000-0000-000018010000}"/>
    <cellStyle name="Neutral 3 2" xfId="380" xr:uid="{00000000-0005-0000-0000-000019010000}"/>
    <cellStyle name="Neutral 4" xfId="206" xr:uid="{00000000-0005-0000-0000-00001A010000}"/>
    <cellStyle name="Normal" xfId="0" builtinId="0"/>
    <cellStyle name="Normal 10" xfId="330" xr:uid="{00000000-0005-0000-0000-00001C010000}"/>
    <cellStyle name="Normal 10 2" xfId="275" xr:uid="{00000000-0005-0000-0000-00001D010000}"/>
    <cellStyle name="Normal 11" xfId="329" xr:uid="{00000000-0005-0000-0000-00001E010000}"/>
    <cellStyle name="Normal 12" xfId="331" xr:uid="{00000000-0005-0000-0000-00001F010000}"/>
    <cellStyle name="Normal 13" xfId="332" xr:uid="{00000000-0005-0000-0000-000020010000}"/>
    <cellStyle name="Normal 14" xfId="333" xr:uid="{00000000-0005-0000-0000-000021010000}"/>
    <cellStyle name="Normal 15" xfId="334" xr:uid="{00000000-0005-0000-0000-000022010000}"/>
    <cellStyle name="Normal 16" xfId="335" xr:uid="{00000000-0005-0000-0000-000023010000}"/>
    <cellStyle name="Normal 17" xfId="336" xr:uid="{00000000-0005-0000-0000-000024010000}"/>
    <cellStyle name="Normal 18" xfId="337" xr:uid="{00000000-0005-0000-0000-000025010000}"/>
    <cellStyle name="Normal 19" xfId="338" xr:uid="{00000000-0005-0000-0000-000026010000}"/>
    <cellStyle name="Normal 2" xfId="1" xr:uid="{00000000-0005-0000-0000-000027010000}"/>
    <cellStyle name="Normal 2 2" xfId="207" xr:uid="{00000000-0005-0000-0000-000028010000}"/>
    <cellStyle name="Normal 2 2 10" xfId="311" xr:uid="{00000000-0005-0000-0000-000029010000}"/>
    <cellStyle name="Normal 2 2 2" xfId="208" xr:uid="{00000000-0005-0000-0000-00002A010000}"/>
    <cellStyle name="Normal 2 2 3" xfId="381" xr:uid="{00000000-0005-0000-0000-00002B010000}"/>
    <cellStyle name="Normal 2 3" xfId="209" xr:uid="{00000000-0005-0000-0000-00002C010000}"/>
    <cellStyle name="Normal 2 3 2" xfId="210" xr:uid="{00000000-0005-0000-0000-00002D010000}"/>
    <cellStyle name="Normal 2 4" xfId="211" xr:uid="{00000000-0005-0000-0000-00002E010000}"/>
    <cellStyle name="Normal 2 4 2" xfId="212" xr:uid="{00000000-0005-0000-0000-00002F010000}"/>
    <cellStyle name="Normal 2 5" xfId="213" xr:uid="{00000000-0005-0000-0000-000030010000}"/>
    <cellStyle name="Normal 2 6" xfId="214" xr:uid="{00000000-0005-0000-0000-000031010000}"/>
    <cellStyle name="Normal 2 7" xfId="322" xr:uid="{00000000-0005-0000-0000-000032010000}"/>
    <cellStyle name="Normal 20" xfId="339" xr:uid="{00000000-0005-0000-0000-000033010000}"/>
    <cellStyle name="Normal 21" xfId="340" xr:uid="{00000000-0005-0000-0000-000034010000}"/>
    <cellStyle name="Normal 22" xfId="341" xr:uid="{00000000-0005-0000-0000-000035010000}"/>
    <cellStyle name="Normal 23" xfId="394" xr:uid="{00000000-0005-0000-0000-000036010000}"/>
    <cellStyle name="Normal 24" xfId="395" xr:uid="{886F472D-8F40-4517-8677-9B74FDBD38C1}"/>
    <cellStyle name="Normal 3" xfId="215" xr:uid="{00000000-0005-0000-0000-000037010000}"/>
    <cellStyle name="Normal 3 2" xfId="216" xr:uid="{00000000-0005-0000-0000-000038010000}"/>
    <cellStyle name="Normal 3 2 2" xfId="217" xr:uid="{00000000-0005-0000-0000-000039010000}"/>
    <cellStyle name="Normal 3 2 3" xfId="382" xr:uid="{00000000-0005-0000-0000-00003A010000}"/>
    <cellStyle name="Normal 3 3" xfId="218" xr:uid="{00000000-0005-0000-0000-00003B010000}"/>
    <cellStyle name="Normal 3 3 2" xfId="219" xr:uid="{00000000-0005-0000-0000-00003C010000}"/>
    <cellStyle name="Normal 3 4" xfId="220" xr:uid="{00000000-0005-0000-0000-00003D010000}"/>
    <cellStyle name="Normal 3 4 2" xfId="221" xr:uid="{00000000-0005-0000-0000-00003E010000}"/>
    <cellStyle name="Normal 3 5" xfId="222" xr:uid="{00000000-0005-0000-0000-00003F010000}"/>
    <cellStyle name="Normal 4" xfId="223" xr:uid="{00000000-0005-0000-0000-000040010000}"/>
    <cellStyle name="Normal 4 2" xfId="224" xr:uid="{00000000-0005-0000-0000-000041010000}"/>
    <cellStyle name="Normal 4 3" xfId="225" xr:uid="{00000000-0005-0000-0000-000042010000}"/>
    <cellStyle name="Normal 4 3 2" xfId="321" xr:uid="{00000000-0005-0000-0000-000043010000}"/>
    <cellStyle name="Normal 4 4" xfId="323" xr:uid="{00000000-0005-0000-0000-000044010000}"/>
    <cellStyle name="Normal 5" xfId="226" xr:uid="{00000000-0005-0000-0000-000045010000}"/>
    <cellStyle name="Normal 5 2" xfId="227" xr:uid="{00000000-0005-0000-0000-000046010000}"/>
    <cellStyle name="Normal 5 3" xfId="324" xr:uid="{00000000-0005-0000-0000-000047010000}"/>
    <cellStyle name="Normal 6" xfId="228" xr:uid="{00000000-0005-0000-0000-000048010000}"/>
    <cellStyle name="Normal 6 2" xfId="229" xr:uid="{00000000-0005-0000-0000-000049010000}"/>
    <cellStyle name="Normal 6 2 2" xfId="230" xr:uid="{00000000-0005-0000-0000-00004A010000}"/>
    <cellStyle name="Normal 6 3" xfId="231" xr:uid="{00000000-0005-0000-0000-00004B010000}"/>
    <cellStyle name="Normal 6 3 2" xfId="232" xr:uid="{00000000-0005-0000-0000-00004C010000}"/>
    <cellStyle name="Normal 6 4" xfId="233" xr:uid="{00000000-0005-0000-0000-00004D010000}"/>
    <cellStyle name="Normal 6 5" xfId="325" xr:uid="{00000000-0005-0000-0000-00004E010000}"/>
    <cellStyle name="Normal 7" xfId="273" xr:uid="{00000000-0005-0000-0000-00004F010000}"/>
    <cellStyle name="Normal 7 2" xfId="326" xr:uid="{00000000-0005-0000-0000-000050010000}"/>
    <cellStyle name="Normal 8" xfId="327" xr:uid="{00000000-0005-0000-0000-000051010000}"/>
    <cellStyle name="Normal 9" xfId="328" xr:uid="{00000000-0005-0000-0000-000052010000}"/>
    <cellStyle name="Normal_Weekly situational update  v2_03-08-2011" xfId="274" xr:uid="{00000000-0005-0000-0000-000053010000}"/>
    <cellStyle name="Note" xfId="288" builtinId="10" customBuiltin="1"/>
    <cellStyle name="Note 2" xfId="234" xr:uid="{00000000-0005-0000-0000-000055010000}"/>
    <cellStyle name="Note 2 2" xfId="235" xr:uid="{00000000-0005-0000-0000-000056010000}"/>
    <cellStyle name="Note 2 2 2" xfId="236" xr:uid="{00000000-0005-0000-0000-000057010000}"/>
    <cellStyle name="Note 2 2 2 2" xfId="237" xr:uid="{00000000-0005-0000-0000-000058010000}"/>
    <cellStyle name="Note 2 2 3" xfId="238" xr:uid="{00000000-0005-0000-0000-000059010000}"/>
    <cellStyle name="Note 2 2 4" xfId="239" xr:uid="{00000000-0005-0000-0000-00005A010000}"/>
    <cellStyle name="Note 2 2 5" xfId="385" xr:uid="{00000000-0005-0000-0000-00005B010000}"/>
    <cellStyle name="Note 2 3" xfId="240" xr:uid="{00000000-0005-0000-0000-00005C010000}"/>
    <cellStyle name="Note 2 4" xfId="241" xr:uid="{00000000-0005-0000-0000-00005D010000}"/>
    <cellStyle name="Note 2 5" xfId="384" xr:uid="{00000000-0005-0000-0000-00005E010000}"/>
    <cellStyle name="Note 3" xfId="242" xr:uid="{00000000-0005-0000-0000-00005F010000}"/>
    <cellStyle name="Note 3 2" xfId="243" xr:uid="{00000000-0005-0000-0000-000060010000}"/>
    <cellStyle name="Note 3 3" xfId="386" xr:uid="{00000000-0005-0000-0000-000061010000}"/>
    <cellStyle name="Note 4" xfId="244" xr:uid="{00000000-0005-0000-0000-000062010000}"/>
    <cellStyle name="Note 4 2" xfId="245" xr:uid="{00000000-0005-0000-0000-000063010000}"/>
    <cellStyle name="Note 4 2 2" xfId="246" xr:uid="{00000000-0005-0000-0000-000064010000}"/>
    <cellStyle name="Note 4 3" xfId="247" xr:uid="{00000000-0005-0000-0000-000065010000}"/>
    <cellStyle name="Note 4 4" xfId="248" xr:uid="{00000000-0005-0000-0000-000066010000}"/>
    <cellStyle name="Note 4 5" xfId="383" xr:uid="{00000000-0005-0000-0000-000067010000}"/>
    <cellStyle name="Output" xfId="283" builtinId="21" customBuiltin="1"/>
    <cellStyle name="Output 2" xfId="249" xr:uid="{00000000-0005-0000-0000-000069010000}"/>
    <cellStyle name="Output 2 2" xfId="250" xr:uid="{00000000-0005-0000-0000-00006A010000}"/>
    <cellStyle name="Output 2 3" xfId="251" xr:uid="{00000000-0005-0000-0000-00006B010000}"/>
    <cellStyle name="Output 2 4" xfId="388" xr:uid="{00000000-0005-0000-0000-00006C010000}"/>
    <cellStyle name="Output 3" xfId="252" xr:uid="{00000000-0005-0000-0000-00006D010000}"/>
    <cellStyle name="Output 3 2" xfId="387" xr:uid="{00000000-0005-0000-0000-00006E010000}"/>
    <cellStyle name="Output 4" xfId="253" xr:uid="{00000000-0005-0000-0000-00006F010000}"/>
    <cellStyle name="Percent" xfId="396" builtinId="5"/>
    <cellStyle name="Percent 2" xfId="3" xr:uid="{00000000-0005-0000-0000-000071010000}"/>
    <cellStyle name="Percent 2 2" xfId="254" xr:uid="{00000000-0005-0000-0000-000072010000}"/>
    <cellStyle name="Percent 2 2 2" xfId="255" xr:uid="{00000000-0005-0000-0000-000073010000}"/>
    <cellStyle name="Percent 2 3" xfId="256" xr:uid="{00000000-0005-0000-0000-000074010000}"/>
    <cellStyle name="Percent 3" xfId="257" xr:uid="{00000000-0005-0000-0000-000075010000}"/>
    <cellStyle name="Percent 3 2" xfId="258" xr:uid="{00000000-0005-0000-0000-000076010000}"/>
    <cellStyle name="Percent 3 3" xfId="309" xr:uid="{00000000-0005-0000-0000-000077010000}"/>
    <cellStyle name="Title 2" xfId="259" xr:uid="{00000000-0005-0000-0000-000078010000}"/>
    <cellStyle name="Title 2 2" xfId="260" xr:uid="{00000000-0005-0000-0000-000079010000}"/>
    <cellStyle name="Title 2 3" xfId="261" xr:uid="{00000000-0005-0000-0000-00007A010000}"/>
    <cellStyle name="Title 3" xfId="262" xr:uid="{00000000-0005-0000-0000-00007B010000}"/>
    <cellStyle name="Title 3 2" xfId="389" xr:uid="{00000000-0005-0000-0000-00007C010000}"/>
    <cellStyle name="Title 4" xfId="263" xr:uid="{00000000-0005-0000-0000-00007D010000}"/>
    <cellStyle name="Total" xfId="290" builtinId="25" customBuiltin="1"/>
    <cellStyle name="Total 2" xfId="264" xr:uid="{00000000-0005-0000-0000-00007F010000}"/>
    <cellStyle name="Total 2 2" xfId="265" xr:uid="{00000000-0005-0000-0000-000080010000}"/>
    <cellStyle name="Total 2 3" xfId="266" xr:uid="{00000000-0005-0000-0000-000081010000}"/>
    <cellStyle name="Total 2 4" xfId="391" xr:uid="{00000000-0005-0000-0000-000082010000}"/>
    <cellStyle name="Total 3" xfId="267" xr:uid="{00000000-0005-0000-0000-000083010000}"/>
    <cellStyle name="Total 3 2" xfId="390" xr:uid="{00000000-0005-0000-0000-000084010000}"/>
    <cellStyle name="Total 4" xfId="268" xr:uid="{00000000-0005-0000-0000-000085010000}"/>
    <cellStyle name="Warning Text" xfId="287" builtinId="11" customBuiltin="1"/>
    <cellStyle name="Warning Text 2" xfId="269" xr:uid="{00000000-0005-0000-0000-000087010000}"/>
    <cellStyle name="Warning Text 2 2" xfId="270" xr:uid="{00000000-0005-0000-0000-000088010000}"/>
    <cellStyle name="Warning Text 3" xfId="271" xr:uid="{00000000-0005-0000-0000-000089010000}"/>
    <cellStyle name="Warning Text 3 2" xfId="392" xr:uid="{00000000-0005-0000-0000-00008A010000}"/>
    <cellStyle name="Warning Text 4" xfId="272" xr:uid="{00000000-0005-0000-0000-00008B010000}"/>
  </cellStyles>
  <dxfs count="33">
    <dxf>
      <numFmt numFmtId="19" formatCode="dd/mm/yyyy"/>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ill>
        <patternFill>
          <bgColor rgb="FFFFFF00"/>
        </patternFill>
      </fill>
    </dxf>
    <dxf>
      <fill>
        <patternFill>
          <bgColor rgb="FFFFFF00"/>
        </patternFill>
      </fill>
    </dxf>
    <dxf>
      <fill>
        <patternFill>
          <bgColor rgb="FFFFFF00"/>
        </patternFill>
      </fill>
    </dxf>
    <dxf>
      <border>
        <top style="thin">
          <color rgb="FFEBF1DE"/>
        </top>
        <bottom style="thin">
          <color rgb="FFEBF1DE"/>
        </bottom>
      </border>
    </dxf>
    <dxf>
      <border>
        <top style="thin">
          <color rgb="FFEBF1DE"/>
        </top>
        <bottom style="thin">
          <color rgb="FFEBF1DE"/>
        </bottom>
      </border>
    </dxf>
    <dxf>
      <fill>
        <patternFill patternType="solid">
          <fgColor rgb="FFEBF1DE"/>
          <bgColor rgb="FFEBF1DE"/>
        </patternFill>
      </fill>
      <border>
        <bottom style="thin">
          <color rgb="FF9BBB59"/>
        </bottom>
      </border>
    </dxf>
    <dxf>
      <font>
        <color rgb="FFFFFFFF"/>
      </font>
      <fill>
        <patternFill patternType="solid">
          <fgColor rgb="FFC4D79B"/>
          <bgColor rgb="FFC4D79B"/>
        </patternFill>
      </fill>
      <border>
        <bottom style="thin">
          <color rgb="FFEBF1DE"/>
        </bottom>
        <horizontal style="thin">
          <color rgb="FFC4D79B"/>
        </horizontal>
      </border>
    </dxf>
    <dxf>
      <border>
        <bottom style="thin">
          <color rgb="FFD8E4BC"/>
        </bottom>
      </border>
    </dxf>
    <dxf>
      <font>
        <b/>
        <color rgb="FF000000"/>
      </font>
      <fill>
        <patternFill patternType="solid">
          <fgColor rgb="FFD9D9D9"/>
          <bgColor rgb="FFD9D9D9"/>
        </patternFill>
      </fill>
    </dxf>
    <dxf>
      <font>
        <b/>
        <color rgb="FFFFFFFF"/>
      </font>
      <fill>
        <patternFill patternType="solid">
          <fgColor rgb="FFC4D79B"/>
          <bgColor rgb="FFC4D79B"/>
        </patternFill>
      </fill>
    </dxf>
    <dxf>
      <font>
        <b/>
        <color rgb="FFFFFFFF"/>
      </font>
    </dxf>
    <dxf>
      <border>
        <left style="thin">
          <color rgb="FF76933C"/>
        </left>
        <right style="thin">
          <color rgb="FF76933C"/>
        </right>
      </border>
    </dxf>
    <dxf>
      <border>
        <top style="thin">
          <color rgb="FF76933C"/>
        </top>
        <bottom style="thin">
          <color rgb="FF76933C"/>
        </bottom>
        <horizontal style="thin">
          <color rgb="FF76933C"/>
        </horizontal>
      </border>
    </dxf>
    <dxf>
      <font>
        <b/>
        <color rgb="FF000000"/>
      </font>
      <border>
        <top style="double">
          <color rgb="FF76933C"/>
        </top>
      </border>
    </dxf>
    <dxf>
      <font>
        <color rgb="FFFFFFFF"/>
      </font>
      <fill>
        <patternFill patternType="solid">
          <fgColor rgb="FF76933C"/>
          <bgColor rgb="FF76933C"/>
        </patternFill>
      </fill>
      <border>
        <horizontal style="thin">
          <color rgb="FF76933C"/>
        </horizontal>
      </border>
    </dxf>
    <dxf>
      <font>
        <color rgb="FF000000"/>
      </font>
      <border>
        <horizontal style="thin">
          <color rgb="FFEBF1DE"/>
        </horizontal>
      </border>
    </dxf>
    <dxf>
      <border>
        <top style="thin">
          <color rgb="FFEBF1DE"/>
        </top>
        <bottom style="thin">
          <color rgb="FFEBF1DE"/>
        </bottom>
      </border>
    </dxf>
    <dxf>
      <border>
        <top style="thin">
          <color rgb="FFEBF1DE"/>
        </top>
        <bottom style="thin">
          <color rgb="FFEBF1DE"/>
        </bottom>
      </border>
    </dxf>
    <dxf>
      <fill>
        <patternFill patternType="solid">
          <fgColor rgb="FFEBF1DE"/>
          <bgColor rgb="FFEBF1DE"/>
        </patternFill>
      </fill>
      <border>
        <bottom style="thin">
          <color rgb="FF9BBB59"/>
        </bottom>
      </border>
    </dxf>
    <dxf>
      <font>
        <color rgb="FFFFFFFF"/>
      </font>
      <fill>
        <patternFill patternType="solid">
          <fgColor rgb="FFC4D79B"/>
          <bgColor rgb="FFC4D79B"/>
        </patternFill>
      </fill>
      <border>
        <bottom style="thin">
          <color rgb="FFEBF1DE"/>
        </bottom>
        <horizontal style="thin">
          <color rgb="FFC4D79B"/>
        </horizontal>
      </border>
    </dxf>
    <dxf>
      <border>
        <bottom style="thin">
          <color rgb="FFD8E4BC"/>
        </bottom>
      </border>
    </dxf>
    <dxf>
      <font>
        <b/>
        <color rgb="FF000000"/>
      </font>
      <fill>
        <patternFill patternType="solid">
          <fgColor rgb="FFD9D9D9"/>
          <bgColor rgb="FFD9D9D9"/>
        </patternFill>
      </fill>
    </dxf>
    <dxf>
      <font>
        <b/>
        <color rgb="FFFFFFFF"/>
      </font>
      <fill>
        <patternFill patternType="solid">
          <fgColor rgb="FFC4D79B"/>
          <bgColor rgb="FFC4D79B"/>
        </patternFill>
      </fill>
    </dxf>
    <dxf>
      <font>
        <b/>
        <color rgb="FFFFFFFF"/>
      </font>
    </dxf>
    <dxf>
      <border>
        <left style="thin">
          <color rgb="FF76933C"/>
        </left>
        <right style="thin">
          <color rgb="FF76933C"/>
        </right>
      </border>
    </dxf>
    <dxf>
      <border>
        <top style="thin">
          <color rgb="FF76933C"/>
        </top>
        <bottom style="thin">
          <color rgb="FF76933C"/>
        </bottom>
        <horizontal style="thin">
          <color rgb="FF76933C"/>
        </horizontal>
      </border>
    </dxf>
    <dxf>
      <font>
        <b/>
        <color rgb="FF000000"/>
      </font>
      <border>
        <top style="double">
          <color rgb="FF76933C"/>
        </top>
      </border>
    </dxf>
    <dxf>
      <font>
        <color rgb="FFFFFFFF"/>
      </font>
      <fill>
        <patternFill patternType="solid">
          <fgColor rgb="FF76933C"/>
          <bgColor rgb="FF76933C"/>
        </patternFill>
      </fill>
      <border>
        <horizontal style="thin">
          <color rgb="FF76933C"/>
        </horizontal>
      </border>
    </dxf>
    <dxf>
      <font>
        <color rgb="FF000000"/>
      </font>
      <border>
        <horizontal style="thin">
          <color rgb="FFEBF1DE"/>
        </horizontal>
      </border>
    </dxf>
  </dxfs>
  <tableStyles count="2" defaultTableStyle="TableStyleMedium2" defaultPivotStyle="PivotStyleLight16">
    <tableStyle name="PivotStyleMedium4 2" table="0" count="13" xr9:uid="{00000000-0011-0000-FFFF-FFFF00000000}">
      <tableStyleElement type="wholeTable" dxfId="32"/>
      <tableStyleElement type="headerRow" dxfId="31"/>
      <tableStyleElement type="totalRow" dxfId="30"/>
      <tableStyleElement type="firstRowStripe" dxfId="29"/>
      <tableStyleElement type="firstColumnStripe" dxfId="28"/>
      <tableStyleElement type="firstHeaderCell" dxfId="27"/>
      <tableStyleElement type="firstSubtotalRow" dxfId="26"/>
      <tableStyleElement type="secondSubtotalRow" dxfId="25"/>
      <tableStyleElement type="firstColumnSubheading" dxfId="24"/>
      <tableStyleElement type="firstRowSubheading" dxfId="23"/>
      <tableStyleElement type="secondRowSubheading" dxfId="22"/>
      <tableStyleElement type="pageFieldLabels" dxfId="21"/>
      <tableStyleElement type="pageFieldValues" dxfId="20"/>
    </tableStyle>
    <tableStyle name="PivotStyleMedium4 3" table="0" count="13" xr9:uid="{00000000-0011-0000-FFFF-FFFF01000000}">
      <tableStyleElement type="wholeTable" dxfId="19"/>
      <tableStyleElement type="headerRow" dxfId="18"/>
      <tableStyleElement type="totalRow" dxfId="17"/>
      <tableStyleElement type="firstRowStripe" dxfId="16"/>
      <tableStyleElement type="firstColumnStripe" dxfId="15"/>
      <tableStyleElement type="firstHeaderCell" dxfId="14"/>
      <tableStyleElement type="firstSubtotalRow" dxfId="13"/>
      <tableStyleElement type="secondSubtotalRow" dxfId="12"/>
      <tableStyleElement type="firstColumnSubheading"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0.xml"/><Relationship Id="rId18" Type="http://schemas.openxmlformats.org/officeDocument/2006/relationships/worksheet" Target="worksheets/sheet13.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16.xml"/><Relationship Id="rId34" Type="http://schemas.openxmlformats.org/officeDocument/2006/relationships/customXml" Target="../customXml/item3.xml"/><Relationship Id="rId7" Type="http://schemas.openxmlformats.org/officeDocument/2006/relationships/chartsheet" Target="chartsheets/sheet1.xml"/><Relationship Id="rId12" Type="http://schemas.openxmlformats.org/officeDocument/2006/relationships/chartsheet" Target="chartsheets/sheet3.xml"/><Relationship Id="rId17" Type="http://schemas.openxmlformats.org/officeDocument/2006/relationships/worksheet" Target="worksheets/sheet12.xml"/><Relationship Id="rId25" Type="http://schemas.openxmlformats.org/officeDocument/2006/relationships/externalLink" Target="externalLinks/externalLink4.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hartsheet" Target="chartsheets/sheet5.xml"/><Relationship Id="rId20" Type="http://schemas.openxmlformats.org/officeDocument/2006/relationships/worksheet" Target="worksheets/sheet15.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9.xml"/><Relationship Id="rId24" Type="http://schemas.openxmlformats.org/officeDocument/2006/relationships/externalLink" Target="externalLinks/externalLink3.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externalLink" Target="externalLinks/externalLink2.xml"/><Relationship Id="rId28" Type="http://schemas.openxmlformats.org/officeDocument/2006/relationships/theme" Target="theme/theme1.xml"/><Relationship Id="rId10" Type="http://schemas.openxmlformats.org/officeDocument/2006/relationships/chartsheet" Target="chartsheets/sheet2.xml"/><Relationship Id="rId19" Type="http://schemas.openxmlformats.org/officeDocument/2006/relationships/worksheet" Target="worksheets/sheet14.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chartsheet" Target="chartsheets/sheet4.xml"/><Relationship Id="rId22" Type="http://schemas.openxmlformats.org/officeDocument/2006/relationships/externalLink" Target="externalLinks/externalLink1.xml"/><Relationship Id="rId27" Type="http://schemas.openxmlformats.org/officeDocument/2006/relationships/pivotCacheDefinition" Target="pivotCache/pivotCacheDefinition1.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6"/>
          <c:order val="0"/>
          <c:tx>
            <c:strRef>
              <c:f>'Figure 1.1 data'!$I$2</c:f>
              <c:strCache>
                <c:ptCount val="1"/>
                <c:pt idx="0">
                  <c:v>Seasonal normal forecast demand</c:v>
                </c:pt>
              </c:strCache>
            </c:strRef>
          </c:tx>
          <c:spPr>
            <a:ln w="28575" cap="rnd">
              <a:solidFill>
                <a:schemeClr val="accent1">
                  <a:lumMod val="60000"/>
                  <a:lumOff val="40000"/>
                </a:schemeClr>
              </a:solidFill>
              <a:round/>
            </a:ln>
            <a:effectLst/>
          </c:spPr>
          <c:marker>
            <c:symbol val="none"/>
          </c:marker>
          <c:cat>
            <c:numRef>
              <c:f>'Figure 1.1 data'!$B$3:$B$185</c:f>
              <c:numCache>
                <c:formatCode>m/d/yyyy</c:formatCode>
                <c:ptCount val="183"/>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pt idx="44">
                  <c:v>43966</c:v>
                </c:pt>
                <c:pt idx="45">
                  <c:v>43967</c:v>
                </c:pt>
                <c:pt idx="46">
                  <c:v>43968</c:v>
                </c:pt>
                <c:pt idx="47">
                  <c:v>43969</c:v>
                </c:pt>
                <c:pt idx="48">
                  <c:v>43970</c:v>
                </c:pt>
                <c:pt idx="49">
                  <c:v>43971</c:v>
                </c:pt>
                <c:pt idx="50">
                  <c:v>43972</c:v>
                </c:pt>
                <c:pt idx="51">
                  <c:v>43973</c:v>
                </c:pt>
                <c:pt idx="52">
                  <c:v>43974</c:v>
                </c:pt>
                <c:pt idx="53">
                  <c:v>43975</c:v>
                </c:pt>
                <c:pt idx="54">
                  <c:v>43976</c:v>
                </c:pt>
                <c:pt idx="55">
                  <c:v>43977</c:v>
                </c:pt>
                <c:pt idx="56">
                  <c:v>43978</c:v>
                </c:pt>
                <c:pt idx="57">
                  <c:v>43979</c:v>
                </c:pt>
                <c:pt idx="58">
                  <c:v>43980</c:v>
                </c:pt>
                <c:pt idx="59">
                  <c:v>43981</c:v>
                </c:pt>
                <c:pt idx="60">
                  <c:v>43982</c:v>
                </c:pt>
                <c:pt idx="61">
                  <c:v>43983</c:v>
                </c:pt>
                <c:pt idx="62">
                  <c:v>43984</c:v>
                </c:pt>
                <c:pt idx="63">
                  <c:v>43985</c:v>
                </c:pt>
                <c:pt idx="64">
                  <c:v>43986</c:v>
                </c:pt>
                <c:pt idx="65">
                  <c:v>43987</c:v>
                </c:pt>
                <c:pt idx="66">
                  <c:v>43988</c:v>
                </c:pt>
                <c:pt idx="67">
                  <c:v>43989</c:v>
                </c:pt>
                <c:pt idx="68">
                  <c:v>43990</c:v>
                </c:pt>
                <c:pt idx="69">
                  <c:v>43991</c:v>
                </c:pt>
                <c:pt idx="70">
                  <c:v>43992</c:v>
                </c:pt>
                <c:pt idx="71">
                  <c:v>43993</c:v>
                </c:pt>
                <c:pt idx="72">
                  <c:v>43994</c:v>
                </c:pt>
                <c:pt idx="73">
                  <c:v>43995</c:v>
                </c:pt>
                <c:pt idx="74">
                  <c:v>43996</c:v>
                </c:pt>
                <c:pt idx="75">
                  <c:v>43997</c:v>
                </c:pt>
                <c:pt idx="76">
                  <c:v>43998</c:v>
                </c:pt>
                <c:pt idx="77">
                  <c:v>43999</c:v>
                </c:pt>
                <c:pt idx="78">
                  <c:v>44000</c:v>
                </c:pt>
                <c:pt idx="79">
                  <c:v>44001</c:v>
                </c:pt>
                <c:pt idx="80">
                  <c:v>44002</c:v>
                </c:pt>
                <c:pt idx="81">
                  <c:v>44003</c:v>
                </c:pt>
                <c:pt idx="82">
                  <c:v>44004</c:v>
                </c:pt>
                <c:pt idx="83">
                  <c:v>44005</c:v>
                </c:pt>
                <c:pt idx="84">
                  <c:v>44006</c:v>
                </c:pt>
                <c:pt idx="85">
                  <c:v>44007</c:v>
                </c:pt>
                <c:pt idx="86">
                  <c:v>44008</c:v>
                </c:pt>
                <c:pt idx="87">
                  <c:v>44009</c:v>
                </c:pt>
                <c:pt idx="88">
                  <c:v>44010</c:v>
                </c:pt>
                <c:pt idx="89">
                  <c:v>44011</c:v>
                </c:pt>
                <c:pt idx="90">
                  <c:v>44012</c:v>
                </c:pt>
                <c:pt idx="91">
                  <c:v>44013</c:v>
                </c:pt>
                <c:pt idx="92">
                  <c:v>44014</c:v>
                </c:pt>
                <c:pt idx="93">
                  <c:v>44015</c:v>
                </c:pt>
                <c:pt idx="94">
                  <c:v>44016</c:v>
                </c:pt>
                <c:pt idx="95">
                  <c:v>44017</c:v>
                </c:pt>
                <c:pt idx="96">
                  <c:v>44018</c:v>
                </c:pt>
                <c:pt idx="97">
                  <c:v>44019</c:v>
                </c:pt>
                <c:pt idx="98">
                  <c:v>44020</c:v>
                </c:pt>
                <c:pt idx="99">
                  <c:v>44021</c:v>
                </c:pt>
                <c:pt idx="100">
                  <c:v>44022</c:v>
                </c:pt>
                <c:pt idx="101">
                  <c:v>44023</c:v>
                </c:pt>
                <c:pt idx="102">
                  <c:v>44024</c:v>
                </c:pt>
                <c:pt idx="103">
                  <c:v>44025</c:v>
                </c:pt>
                <c:pt idx="104">
                  <c:v>44026</c:v>
                </c:pt>
                <c:pt idx="105">
                  <c:v>44027</c:v>
                </c:pt>
                <c:pt idx="106">
                  <c:v>44028</c:v>
                </c:pt>
                <c:pt idx="107">
                  <c:v>44029</c:v>
                </c:pt>
                <c:pt idx="108">
                  <c:v>44030</c:v>
                </c:pt>
                <c:pt idx="109">
                  <c:v>44031</c:v>
                </c:pt>
                <c:pt idx="110">
                  <c:v>44032</c:v>
                </c:pt>
                <c:pt idx="111">
                  <c:v>44033</c:v>
                </c:pt>
                <c:pt idx="112">
                  <c:v>44034</c:v>
                </c:pt>
                <c:pt idx="113">
                  <c:v>44035</c:v>
                </c:pt>
                <c:pt idx="114">
                  <c:v>44036</c:v>
                </c:pt>
                <c:pt idx="115">
                  <c:v>44037</c:v>
                </c:pt>
                <c:pt idx="116">
                  <c:v>44038</c:v>
                </c:pt>
                <c:pt idx="117">
                  <c:v>44039</c:v>
                </c:pt>
                <c:pt idx="118">
                  <c:v>44040</c:v>
                </c:pt>
                <c:pt idx="119">
                  <c:v>44041</c:v>
                </c:pt>
                <c:pt idx="120">
                  <c:v>44042</c:v>
                </c:pt>
                <c:pt idx="121">
                  <c:v>44043</c:v>
                </c:pt>
                <c:pt idx="122">
                  <c:v>44044</c:v>
                </c:pt>
                <c:pt idx="123">
                  <c:v>44045</c:v>
                </c:pt>
                <c:pt idx="124">
                  <c:v>44046</c:v>
                </c:pt>
                <c:pt idx="125">
                  <c:v>44047</c:v>
                </c:pt>
                <c:pt idx="126">
                  <c:v>44048</c:v>
                </c:pt>
                <c:pt idx="127">
                  <c:v>44049</c:v>
                </c:pt>
                <c:pt idx="128">
                  <c:v>44050</c:v>
                </c:pt>
                <c:pt idx="129">
                  <c:v>44051</c:v>
                </c:pt>
                <c:pt idx="130">
                  <c:v>44052</c:v>
                </c:pt>
                <c:pt idx="131">
                  <c:v>44053</c:v>
                </c:pt>
                <c:pt idx="132">
                  <c:v>44054</c:v>
                </c:pt>
                <c:pt idx="133">
                  <c:v>44055</c:v>
                </c:pt>
                <c:pt idx="134">
                  <c:v>44056</c:v>
                </c:pt>
                <c:pt idx="135">
                  <c:v>44057</c:v>
                </c:pt>
                <c:pt idx="136">
                  <c:v>44058</c:v>
                </c:pt>
                <c:pt idx="137">
                  <c:v>44059</c:v>
                </c:pt>
                <c:pt idx="138">
                  <c:v>44060</c:v>
                </c:pt>
                <c:pt idx="139">
                  <c:v>44061</c:v>
                </c:pt>
                <c:pt idx="140">
                  <c:v>44062</c:v>
                </c:pt>
                <c:pt idx="141">
                  <c:v>44063</c:v>
                </c:pt>
                <c:pt idx="142">
                  <c:v>44064</c:v>
                </c:pt>
                <c:pt idx="143">
                  <c:v>44065</c:v>
                </c:pt>
                <c:pt idx="144">
                  <c:v>44066</c:v>
                </c:pt>
                <c:pt idx="145">
                  <c:v>44067</c:v>
                </c:pt>
                <c:pt idx="146">
                  <c:v>44068</c:v>
                </c:pt>
                <c:pt idx="147">
                  <c:v>44069</c:v>
                </c:pt>
                <c:pt idx="148">
                  <c:v>44070</c:v>
                </c:pt>
                <c:pt idx="149">
                  <c:v>44071</c:v>
                </c:pt>
                <c:pt idx="150">
                  <c:v>44072</c:v>
                </c:pt>
                <c:pt idx="151">
                  <c:v>44073</c:v>
                </c:pt>
                <c:pt idx="152">
                  <c:v>44074</c:v>
                </c:pt>
                <c:pt idx="153">
                  <c:v>44075</c:v>
                </c:pt>
                <c:pt idx="154">
                  <c:v>44076</c:v>
                </c:pt>
                <c:pt idx="155">
                  <c:v>44077</c:v>
                </c:pt>
                <c:pt idx="156">
                  <c:v>44078</c:v>
                </c:pt>
                <c:pt idx="157">
                  <c:v>44079</c:v>
                </c:pt>
                <c:pt idx="158">
                  <c:v>44080</c:v>
                </c:pt>
                <c:pt idx="159">
                  <c:v>44081</c:v>
                </c:pt>
                <c:pt idx="160">
                  <c:v>44082</c:v>
                </c:pt>
                <c:pt idx="161">
                  <c:v>44083</c:v>
                </c:pt>
                <c:pt idx="162">
                  <c:v>44084</c:v>
                </c:pt>
                <c:pt idx="163">
                  <c:v>44085</c:v>
                </c:pt>
                <c:pt idx="164">
                  <c:v>44086</c:v>
                </c:pt>
                <c:pt idx="165">
                  <c:v>44087</c:v>
                </c:pt>
                <c:pt idx="166">
                  <c:v>44088</c:v>
                </c:pt>
                <c:pt idx="167">
                  <c:v>44089</c:v>
                </c:pt>
                <c:pt idx="168">
                  <c:v>44090</c:v>
                </c:pt>
                <c:pt idx="169">
                  <c:v>44091</c:v>
                </c:pt>
                <c:pt idx="170">
                  <c:v>44092</c:v>
                </c:pt>
                <c:pt idx="171">
                  <c:v>44093</c:v>
                </c:pt>
                <c:pt idx="172">
                  <c:v>44094</c:v>
                </c:pt>
                <c:pt idx="173">
                  <c:v>44095</c:v>
                </c:pt>
                <c:pt idx="174">
                  <c:v>44096</c:v>
                </c:pt>
                <c:pt idx="175">
                  <c:v>44097</c:v>
                </c:pt>
                <c:pt idx="176">
                  <c:v>44098</c:v>
                </c:pt>
                <c:pt idx="177">
                  <c:v>44099</c:v>
                </c:pt>
                <c:pt idx="178">
                  <c:v>44100</c:v>
                </c:pt>
                <c:pt idx="179">
                  <c:v>44101</c:v>
                </c:pt>
                <c:pt idx="180">
                  <c:v>44102</c:v>
                </c:pt>
                <c:pt idx="181">
                  <c:v>44103</c:v>
                </c:pt>
                <c:pt idx="182">
                  <c:v>44104</c:v>
                </c:pt>
              </c:numCache>
            </c:numRef>
          </c:cat>
          <c:val>
            <c:numRef>
              <c:f>'Figure 1.1 data'!$I$3:$I$185</c:f>
              <c:numCache>
                <c:formatCode>0.0</c:formatCode>
                <c:ptCount val="183"/>
                <c:pt idx="0">
                  <c:v>287.54853876126896</c:v>
                </c:pt>
                <c:pt idx="1">
                  <c:v>286.82407998267877</c:v>
                </c:pt>
                <c:pt idx="2">
                  <c:v>281.14468690316193</c:v>
                </c:pt>
                <c:pt idx="3">
                  <c:v>262.48422895478137</c:v>
                </c:pt>
                <c:pt idx="4">
                  <c:v>255.12785817735889</c:v>
                </c:pt>
                <c:pt idx="5">
                  <c:v>282.89976949393161</c:v>
                </c:pt>
                <c:pt idx="6">
                  <c:v>280.92391182188686</c:v>
                </c:pt>
                <c:pt idx="7">
                  <c:v>259.52164145241647</c:v>
                </c:pt>
                <c:pt idx="8">
                  <c:v>259.34273472388264</c:v>
                </c:pt>
                <c:pt idx="9">
                  <c:v>250.57681386201153</c:v>
                </c:pt>
                <c:pt idx="10">
                  <c:v>249.80395011116653</c:v>
                </c:pt>
                <c:pt idx="11">
                  <c:v>247.60554727443147</c:v>
                </c:pt>
                <c:pt idx="12">
                  <c:v>245.89054614579368</c:v>
                </c:pt>
                <c:pt idx="13">
                  <c:v>247.69062770783236</c:v>
                </c:pt>
                <c:pt idx="14">
                  <c:v>244.90024764411413</c:v>
                </c:pt>
                <c:pt idx="15">
                  <c:v>242.21355582770934</c:v>
                </c:pt>
                <c:pt idx="16">
                  <c:v>240.17702512115517</c:v>
                </c:pt>
                <c:pt idx="17">
                  <c:v>234.94758423061759</c:v>
                </c:pt>
                <c:pt idx="18">
                  <c:v>227.47475832279787</c:v>
                </c:pt>
                <c:pt idx="19">
                  <c:v>253.1162391738961</c:v>
                </c:pt>
                <c:pt idx="20">
                  <c:v>251.79742855176042</c:v>
                </c:pt>
                <c:pt idx="21">
                  <c:v>249.05532075634068</c:v>
                </c:pt>
                <c:pt idx="22">
                  <c:v>246.78385623402323</c:v>
                </c:pt>
                <c:pt idx="23">
                  <c:v>239.81245752928561</c:v>
                </c:pt>
                <c:pt idx="24">
                  <c:v>222.11507541829712</c:v>
                </c:pt>
                <c:pt idx="25">
                  <c:v>215.73915630832983</c:v>
                </c:pt>
                <c:pt idx="26">
                  <c:v>241.66319067209429</c:v>
                </c:pt>
                <c:pt idx="27">
                  <c:v>240.50691383541312</c:v>
                </c:pt>
                <c:pt idx="28">
                  <c:v>239.24687190126616</c:v>
                </c:pt>
                <c:pt idx="29">
                  <c:v>237.79271473250546</c:v>
                </c:pt>
                <c:pt idx="30">
                  <c:v>235.54446621910714</c:v>
                </c:pt>
                <c:pt idx="31">
                  <c:v>214.36960252214598</c:v>
                </c:pt>
                <c:pt idx="32">
                  <c:v>212.71200727532226</c:v>
                </c:pt>
                <c:pt idx="33">
                  <c:v>209.09674684685649</c:v>
                </c:pt>
                <c:pt idx="34">
                  <c:v>211.59324781590627</c:v>
                </c:pt>
                <c:pt idx="35">
                  <c:v>210.08712174791981</c:v>
                </c:pt>
                <c:pt idx="36">
                  <c:v>209.019106255048</c:v>
                </c:pt>
                <c:pt idx="37">
                  <c:v>208.8741435399009</c:v>
                </c:pt>
                <c:pt idx="38">
                  <c:v>203.76408136672629</c:v>
                </c:pt>
                <c:pt idx="39">
                  <c:v>206.65046214179341</c:v>
                </c:pt>
                <c:pt idx="40">
                  <c:v>229.27164997624055</c:v>
                </c:pt>
                <c:pt idx="41">
                  <c:v>227.7457664761958</c:v>
                </c:pt>
                <c:pt idx="42">
                  <c:v>226.65966327504881</c:v>
                </c:pt>
                <c:pt idx="43">
                  <c:v>225.02612276918589</c:v>
                </c:pt>
                <c:pt idx="44">
                  <c:v>218.41625422580435</c:v>
                </c:pt>
                <c:pt idx="45">
                  <c:v>202.50371570297614</c:v>
                </c:pt>
                <c:pt idx="46">
                  <c:v>196.25076279738315</c:v>
                </c:pt>
                <c:pt idx="47">
                  <c:v>218.96024251803564</c:v>
                </c:pt>
                <c:pt idx="48">
                  <c:v>217.0350609047708</c:v>
                </c:pt>
                <c:pt idx="49">
                  <c:v>214.99208959777869</c:v>
                </c:pt>
                <c:pt idx="50">
                  <c:v>213.07791999215024</c:v>
                </c:pt>
                <c:pt idx="51">
                  <c:v>205.96389665449402</c:v>
                </c:pt>
                <c:pt idx="52">
                  <c:v>190.94893627721569</c:v>
                </c:pt>
                <c:pt idx="53">
                  <c:v>186.17517780625178</c:v>
                </c:pt>
                <c:pt idx="54">
                  <c:v>186.51922799359701</c:v>
                </c:pt>
                <c:pt idx="55">
                  <c:v>188.658329774441</c:v>
                </c:pt>
                <c:pt idx="56">
                  <c:v>187.9143768807989</c:v>
                </c:pt>
                <c:pt idx="57">
                  <c:v>186.86812629244088</c:v>
                </c:pt>
                <c:pt idx="58">
                  <c:v>186.21233602298844</c:v>
                </c:pt>
                <c:pt idx="59">
                  <c:v>182.18037651618437</c:v>
                </c:pt>
                <c:pt idx="60">
                  <c:v>178.94795228013834</c:v>
                </c:pt>
                <c:pt idx="61">
                  <c:v>206.5934849098052</c:v>
                </c:pt>
                <c:pt idx="62">
                  <c:v>205.63575152635852</c:v>
                </c:pt>
                <c:pt idx="63">
                  <c:v>205.05857249445737</c:v>
                </c:pt>
                <c:pt idx="64">
                  <c:v>204.37338563428341</c:v>
                </c:pt>
                <c:pt idx="65">
                  <c:v>198.33295842152103</c:v>
                </c:pt>
                <c:pt idx="66">
                  <c:v>185.0469908797744</c:v>
                </c:pt>
                <c:pt idx="67">
                  <c:v>179.77396209646486</c:v>
                </c:pt>
                <c:pt idx="68">
                  <c:v>201.93556011123542</c:v>
                </c:pt>
                <c:pt idx="69">
                  <c:v>201.24812731969786</c:v>
                </c:pt>
                <c:pt idx="70">
                  <c:v>200.56642318287624</c:v>
                </c:pt>
                <c:pt idx="71">
                  <c:v>198.99843109044093</c:v>
                </c:pt>
                <c:pt idx="72">
                  <c:v>192.93145220966522</c:v>
                </c:pt>
                <c:pt idx="73">
                  <c:v>178.50785516983217</c:v>
                </c:pt>
                <c:pt idx="74">
                  <c:v>173.67912476271172</c:v>
                </c:pt>
                <c:pt idx="75">
                  <c:v>195.52311797465433</c:v>
                </c:pt>
                <c:pt idx="76">
                  <c:v>199.95627439094625</c:v>
                </c:pt>
                <c:pt idx="77">
                  <c:v>199.14579722759052</c:v>
                </c:pt>
                <c:pt idx="78">
                  <c:v>198.68986683104163</c:v>
                </c:pt>
                <c:pt idx="79">
                  <c:v>192.85724528263893</c:v>
                </c:pt>
                <c:pt idx="80">
                  <c:v>179.58044194360585</c:v>
                </c:pt>
                <c:pt idx="81">
                  <c:v>174.6915658427655</c:v>
                </c:pt>
                <c:pt idx="82">
                  <c:v>196.31562503299364</c:v>
                </c:pt>
                <c:pt idx="83">
                  <c:v>195.63073518509245</c:v>
                </c:pt>
                <c:pt idx="84">
                  <c:v>194.96157063374804</c:v>
                </c:pt>
                <c:pt idx="85">
                  <c:v>194.87867757092641</c:v>
                </c:pt>
                <c:pt idx="86">
                  <c:v>189.34082938096495</c:v>
                </c:pt>
                <c:pt idx="87">
                  <c:v>176.48575857040223</c:v>
                </c:pt>
                <c:pt idx="88">
                  <c:v>172.21376214464874</c:v>
                </c:pt>
                <c:pt idx="89">
                  <c:v>193.77250881333299</c:v>
                </c:pt>
                <c:pt idx="90">
                  <c:v>193.28334841197722</c:v>
                </c:pt>
                <c:pt idx="91">
                  <c:v>181.9582969338033</c:v>
                </c:pt>
                <c:pt idx="92">
                  <c:v>181.28754160662936</c:v>
                </c:pt>
                <c:pt idx="93">
                  <c:v>175.83807913720008</c:v>
                </c:pt>
                <c:pt idx="94">
                  <c:v>163.128836106085</c:v>
                </c:pt>
                <c:pt idx="95">
                  <c:v>158.42693088915706</c:v>
                </c:pt>
                <c:pt idx="96">
                  <c:v>179.68576644293367</c:v>
                </c:pt>
                <c:pt idx="97">
                  <c:v>179.54119786313473</c:v>
                </c:pt>
                <c:pt idx="98">
                  <c:v>179.35909595923354</c:v>
                </c:pt>
                <c:pt idx="99">
                  <c:v>178.93581242042325</c:v>
                </c:pt>
                <c:pt idx="100">
                  <c:v>173.56381524299198</c:v>
                </c:pt>
                <c:pt idx="101">
                  <c:v>161.42401082396091</c:v>
                </c:pt>
                <c:pt idx="102">
                  <c:v>157.14489386721078</c:v>
                </c:pt>
                <c:pt idx="103">
                  <c:v>178.06197597109119</c:v>
                </c:pt>
                <c:pt idx="104">
                  <c:v>177.6261366302013</c:v>
                </c:pt>
                <c:pt idx="105">
                  <c:v>177.5007574180274</c:v>
                </c:pt>
                <c:pt idx="106">
                  <c:v>172.21743651048985</c:v>
                </c:pt>
                <c:pt idx="107">
                  <c:v>166.73677466078385</c:v>
                </c:pt>
                <c:pt idx="108">
                  <c:v>154.74567231201868</c:v>
                </c:pt>
                <c:pt idx="109">
                  <c:v>150.36587393736679</c:v>
                </c:pt>
                <c:pt idx="110">
                  <c:v>171.46688171488506</c:v>
                </c:pt>
                <c:pt idx="111">
                  <c:v>170.96365519916569</c:v>
                </c:pt>
                <c:pt idx="112">
                  <c:v>170.74225594618491</c:v>
                </c:pt>
                <c:pt idx="113">
                  <c:v>170.76147645037463</c:v>
                </c:pt>
                <c:pt idx="114">
                  <c:v>160.34881311701898</c:v>
                </c:pt>
                <c:pt idx="115">
                  <c:v>147.97158231988328</c:v>
                </c:pt>
                <c:pt idx="116">
                  <c:v>143.84653805823871</c:v>
                </c:pt>
                <c:pt idx="117">
                  <c:v>164.69702888841752</c:v>
                </c:pt>
                <c:pt idx="118">
                  <c:v>164.87041964523229</c:v>
                </c:pt>
                <c:pt idx="119">
                  <c:v>164.45593323742199</c:v>
                </c:pt>
                <c:pt idx="120">
                  <c:v>164.27678741016848</c:v>
                </c:pt>
                <c:pt idx="121">
                  <c:v>159.02593108171996</c:v>
                </c:pt>
                <c:pt idx="122">
                  <c:v>141.96280718466829</c:v>
                </c:pt>
                <c:pt idx="123">
                  <c:v>137.85070974839471</c:v>
                </c:pt>
                <c:pt idx="124">
                  <c:v>158.64365565938189</c:v>
                </c:pt>
                <c:pt idx="125">
                  <c:v>158.3416076425716</c:v>
                </c:pt>
                <c:pt idx="126">
                  <c:v>158.20563935394313</c:v>
                </c:pt>
                <c:pt idx="127">
                  <c:v>158.30573431505326</c:v>
                </c:pt>
                <c:pt idx="128">
                  <c:v>152.91865669404598</c:v>
                </c:pt>
                <c:pt idx="129">
                  <c:v>141.30002479908967</c:v>
                </c:pt>
                <c:pt idx="130">
                  <c:v>137.45968295027797</c:v>
                </c:pt>
                <c:pt idx="131">
                  <c:v>158.33038668290303</c:v>
                </c:pt>
                <c:pt idx="132">
                  <c:v>158.11574263180867</c:v>
                </c:pt>
                <c:pt idx="133">
                  <c:v>158.08687789728248</c:v>
                </c:pt>
                <c:pt idx="134">
                  <c:v>157.92260410038125</c:v>
                </c:pt>
                <c:pt idx="135">
                  <c:v>153.91115267806924</c:v>
                </c:pt>
                <c:pt idx="136">
                  <c:v>142.45805035343929</c:v>
                </c:pt>
                <c:pt idx="137">
                  <c:v>136.82509962737146</c:v>
                </c:pt>
                <c:pt idx="138">
                  <c:v>157.71474944715004</c:v>
                </c:pt>
                <c:pt idx="139">
                  <c:v>158.19265769656667</c:v>
                </c:pt>
                <c:pt idx="140">
                  <c:v>158.42178281325604</c:v>
                </c:pt>
                <c:pt idx="141">
                  <c:v>159.10172588039995</c:v>
                </c:pt>
                <c:pt idx="142">
                  <c:v>154.15569514132153</c:v>
                </c:pt>
                <c:pt idx="143">
                  <c:v>142.27777457992184</c:v>
                </c:pt>
                <c:pt idx="144">
                  <c:v>138.69448758724906</c:v>
                </c:pt>
                <c:pt idx="145">
                  <c:v>160.03625165216874</c:v>
                </c:pt>
                <c:pt idx="146">
                  <c:v>160.63093100922174</c:v>
                </c:pt>
                <c:pt idx="147">
                  <c:v>160.90025420327476</c:v>
                </c:pt>
                <c:pt idx="148">
                  <c:v>160.36128057432776</c:v>
                </c:pt>
                <c:pt idx="149">
                  <c:v>155.68900291167606</c:v>
                </c:pt>
                <c:pt idx="150">
                  <c:v>144.11590159494983</c:v>
                </c:pt>
                <c:pt idx="151">
                  <c:v>140.70855537505838</c:v>
                </c:pt>
                <c:pt idx="152">
                  <c:v>162.84714996344883</c:v>
                </c:pt>
                <c:pt idx="153">
                  <c:v>163.24905031177457</c:v>
                </c:pt>
                <c:pt idx="154">
                  <c:v>163.93938267429343</c:v>
                </c:pt>
                <c:pt idx="155">
                  <c:v>164.24250810016463</c:v>
                </c:pt>
                <c:pt idx="156">
                  <c:v>159.10764959911018</c:v>
                </c:pt>
                <c:pt idx="157">
                  <c:v>147.21979017726193</c:v>
                </c:pt>
                <c:pt idx="158">
                  <c:v>143.61124124303822</c:v>
                </c:pt>
                <c:pt idx="159">
                  <c:v>166.30361194128571</c:v>
                </c:pt>
                <c:pt idx="160">
                  <c:v>166.87091806897507</c:v>
                </c:pt>
                <c:pt idx="161">
                  <c:v>167.43687207603941</c:v>
                </c:pt>
                <c:pt idx="162">
                  <c:v>167.5680943827401</c:v>
                </c:pt>
                <c:pt idx="163">
                  <c:v>162.84178161773741</c:v>
                </c:pt>
                <c:pt idx="164">
                  <c:v>150.91361520975579</c:v>
                </c:pt>
                <c:pt idx="165">
                  <c:v>147.58749502802937</c:v>
                </c:pt>
                <c:pt idx="166">
                  <c:v>171.04836606413392</c:v>
                </c:pt>
                <c:pt idx="167">
                  <c:v>169.30188116673236</c:v>
                </c:pt>
                <c:pt idx="168">
                  <c:v>170.35497960523992</c:v>
                </c:pt>
                <c:pt idx="169">
                  <c:v>171.5234922931111</c:v>
                </c:pt>
                <c:pt idx="170">
                  <c:v>167.18756490035332</c:v>
                </c:pt>
                <c:pt idx="171">
                  <c:v>155.64340394043148</c:v>
                </c:pt>
                <c:pt idx="172">
                  <c:v>152.07383300956599</c:v>
                </c:pt>
                <c:pt idx="173">
                  <c:v>175.98992481324353</c:v>
                </c:pt>
                <c:pt idx="174">
                  <c:v>177.20024781766017</c:v>
                </c:pt>
                <c:pt idx="175">
                  <c:v>178.82174559953134</c:v>
                </c:pt>
                <c:pt idx="176">
                  <c:v>176.64517703758435</c:v>
                </c:pt>
                <c:pt idx="177">
                  <c:v>172.72974871116242</c:v>
                </c:pt>
                <c:pt idx="178">
                  <c:v>161.19081035182316</c:v>
                </c:pt>
                <c:pt idx="179">
                  <c:v>158.09029342663672</c:v>
                </c:pt>
                <c:pt idx="180">
                  <c:v>184.20111818808041</c:v>
                </c:pt>
                <c:pt idx="181">
                  <c:v>186.61920387531521</c:v>
                </c:pt>
                <c:pt idx="182">
                  <c:v>188.63166783155003</c:v>
                </c:pt>
              </c:numCache>
            </c:numRef>
          </c:val>
          <c:smooth val="0"/>
          <c:extLst>
            <c:ext xmlns:c16="http://schemas.microsoft.com/office/drawing/2014/chart" uri="{C3380CC4-5D6E-409C-BE32-E72D297353CC}">
              <c16:uniqueId val="{00000000-0EDC-44BC-9C17-8AB6EDDF91B9}"/>
            </c:ext>
          </c:extLst>
        </c:ser>
        <c:ser>
          <c:idx val="7"/>
          <c:order val="1"/>
          <c:tx>
            <c:strRef>
              <c:f>'Figure 1.1 data'!$J$2</c:f>
              <c:strCache>
                <c:ptCount val="1"/>
                <c:pt idx="0">
                  <c:v>Actual demand</c:v>
                </c:pt>
              </c:strCache>
            </c:strRef>
          </c:tx>
          <c:spPr>
            <a:ln w="28575" cap="rnd">
              <a:solidFill>
                <a:srgbClr val="7030A0"/>
              </a:solidFill>
              <a:round/>
            </a:ln>
            <a:effectLst/>
          </c:spPr>
          <c:marker>
            <c:symbol val="none"/>
          </c:marker>
          <c:cat>
            <c:numRef>
              <c:f>'Figure 1.1 data'!$B$3:$B$185</c:f>
              <c:numCache>
                <c:formatCode>m/d/yyyy</c:formatCode>
                <c:ptCount val="183"/>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pt idx="44">
                  <c:v>43966</c:v>
                </c:pt>
                <c:pt idx="45">
                  <c:v>43967</c:v>
                </c:pt>
                <c:pt idx="46">
                  <c:v>43968</c:v>
                </c:pt>
                <c:pt idx="47">
                  <c:v>43969</c:v>
                </c:pt>
                <c:pt idx="48">
                  <c:v>43970</c:v>
                </c:pt>
                <c:pt idx="49">
                  <c:v>43971</c:v>
                </c:pt>
                <c:pt idx="50">
                  <c:v>43972</c:v>
                </c:pt>
                <c:pt idx="51">
                  <c:v>43973</c:v>
                </c:pt>
                <c:pt idx="52">
                  <c:v>43974</c:v>
                </c:pt>
                <c:pt idx="53">
                  <c:v>43975</c:v>
                </c:pt>
                <c:pt idx="54">
                  <c:v>43976</c:v>
                </c:pt>
                <c:pt idx="55">
                  <c:v>43977</c:v>
                </c:pt>
                <c:pt idx="56">
                  <c:v>43978</c:v>
                </c:pt>
                <c:pt idx="57">
                  <c:v>43979</c:v>
                </c:pt>
                <c:pt idx="58">
                  <c:v>43980</c:v>
                </c:pt>
                <c:pt idx="59">
                  <c:v>43981</c:v>
                </c:pt>
                <c:pt idx="60">
                  <c:v>43982</c:v>
                </c:pt>
                <c:pt idx="61">
                  <c:v>43983</c:v>
                </c:pt>
                <c:pt idx="62">
                  <c:v>43984</c:v>
                </c:pt>
                <c:pt idx="63">
                  <c:v>43985</c:v>
                </c:pt>
                <c:pt idx="64">
                  <c:v>43986</c:v>
                </c:pt>
                <c:pt idx="65">
                  <c:v>43987</c:v>
                </c:pt>
                <c:pt idx="66">
                  <c:v>43988</c:v>
                </c:pt>
                <c:pt idx="67">
                  <c:v>43989</c:v>
                </c:pt>
                <c:pt idx="68">
                  <c:v>43990</c:v>
                </c:pt>
                <c:pt idx="69">
                  <c:v>43991</c:v>
                </c:pt>
                <c:pt idx="70">
                  <c:v>43992</c:v>
                </c:pt>
                <c:pt idx="71">
                  <c:v>43993</c:v>
                </c:pt>
                <c:pt idx="72">
                  <c:v>43994</c:v>
                </c:pt>
                <c:pt idx="73">
                  <c:v>43995</c:v>
                </c:pt>
                <c:pt idx="74">
                  <c:v>43996</c:v>
                </c:pt>
                <c:pt idx="75">
                  <c:v>43997</c:v>
                </c:pt>
                <c:pt idx="76">
                  <c:v>43998</c:v>
                </c:pt>
                <c:pt idx="77">
                  <c:v>43999</c:v>
                </c:pt>
                <c:pt idx="78">
                  <c:v>44000</c:v>
                </c:pt>
                <c:pt idx="79">
                  <c:v>44001</c:v>
                </c:pt>
                <c:pt idx="80">
                  <c:v>44002</c:v>
                </c:pt>
                <c:pt idx="81">
                  <c:v>44003</c:v>
                </c:pt>
                <c:pt idx="82">
                  <c:v>44004</c:v>
                </c:pt>
                <c:pt idx="83">
                  <c:v>44005</c:v>
                </c:pt>
                <c:pt idx="84">
                  <c:v>44006</c:v>
                </c:pt>
                <c:pt idx="85">
                  <c:v>44007</c:v>
                </c:pt>
                <c:pt idx="86">
                  <c:v>44008</c:v>
                </c:pt>
                <c:pt idx="87">
                  <c:v>44009</c:v>
                </c:pt>
                <c:pt idx="88">
                  <c:v>44010</c:v>
                </c:pt>
                <c:pt idx="89">
                  <c:v>44011</c:v>
                </c:pt>
                <c:pt idx="90">
                  <c:v>44012</c:v>
                </c:pt>
                <c:pt idx="91">
                  <c:v>44013</c:v>
                </c:pt>
                <c:pt idx="92">
                  <c:v>44014</c:v>
                </c:pt>
                <c:pt idx="93">
                  <c:v>44015</c:v>
                </c:pt>
                <c:pt idx="94">
                  <c:v>44016</c:v>
                </c:pt>
                <c:pt idx="95">
                  <c:v>44017</c:v>
                </c:pt>
                <c:pt idx="96">
                  <c:v>44018</c:v>
                </c:pt>
                <c:pt idx="97">
                  <c:v>44019</c:v>
                </c:pt>
                <c:pt idx="98">
                  <c:v>44020</c:v>
                </c:pt>
                <c:pt idx="99">
                  <c:v>44021</c:v>
                </c:pt>
                <c:pt idx="100">
                  <c:v>44022</c:v>
                </c:pt>
                <c:pt idx="101">
                  <c:v>44023</c:v>
                </c:pt>
                <c:pt idx="102">
                  <c:v>44024</c:v>
                </c:pt>
                <c:pt idx="103">
                  <c:v>44025</c:v>
                </c:pt>
                <c:pt idx="104">
                  <c:v>44026</c:v>
                </c:pt>
                <c:pt idx="105">
                  <c:v>44027</c:v>
                </c:pt>
                <c:pt idx="106">
                  <c:v>44028</c:v>
                </c:pt>
                <c:pt idx="107">
                  <c:v>44029</c:v>
                </c:pt>
                <c:pt idx="108">
                  <c:v>44030</c:v>
                </c:pt>
                <c:pt idx="109">
                  <c:v>44031</c:v>
                </c:pt>
                <c:pt idx="110">
                  <c:v>44032</c:v>
                </c:pt>
                <c:pt idx="111">
                  <c:v>44033</c:v>
                </c:pt>
                <c:pt idx="112">
                  <c:v>44034</c:v>
                </c:pt>
                <c:pt idx="113">
                  <c:v>44035</c:v>
                </c:pt>
                <c:pt idx="114">
                  <c:v>44036</c:v>
                </c:pt>
                <c:pt idx="115">
                  <c:v>44037</c:v>
                </c:pt>
                <c:pt idx="116">
                  <c:v>44038</c:v>
                </c:pt>
                <c:pt idx="117">
                  <c:v>44039</c:v>
                </c:pt>
                <c:pt idx="118">
                  <c:v>44040</c:v>
                </c:pt>
                <c:pt idx="119">
                  <c:v>44041</c:v>
                </c:pt>
                <c:pt idx="120">
                  <c:v>44042</c:v>
                </c:pt>
                <c:pt idx="121">
                  <c:v>44043</c:v>
                </c:pt>
                <c:pt idx="122">
                  <c:v>44044</c:v>
                </c:pt>
                <c:pt idx="123">
                  <c:v>44045</c:v>
                </c:pt>
                <c:pt idx="124">
                  <c:v>44046</c:v>
                </c:pt>
                <c:pt idx="125">
                  <c:v>44047</c:v>
                </c:pt>
                <c:pt idx="126">
                  <c:v>44048</c:v>
                </c:pt>
                <c:pt idx="127">
                  <c:v>44049</c:v>
                </c:pt>
                <c:pt idx="128">
                  <c:v>44050</c:v>
                </c:pt>
                <c:pt idx="129">
                  <c:v>44051</c:v>
                </c:pt>
                <c:pt idx="130">
                  <c:v>44052</c:v>
                </c:pt>
                <c:pt idx="131">
                  <c:v>44053</c:v>
                </c:pt>
                <c:pt idx="132">
                  <c:v>44054</c:v>
                </c:pt>
                <c:pt idx="133">
                  <c:v>44055</c:v>
                </c:pt>
                <c:pt idx="134">
                  <c:v>44056</c:v>
                </c:pt>
                <c:pt idx="135">
                  <c:v>44057</c:v>
                </c:pt>
                <c:pt idx="136">
                  <c:v>44058</c:v>
                </c:pt>
                <c:pt idx="137">
                  <c:v>44059</c:v>
                </c:pt>
                <c:pt idx="138">
                  <c:v>44060</c:v>
                </c:pt>
                <c:pt idx="139">
                  <c:v>44061</c:v>
                </c:pt>
                <c:pt idx="140">
                  <c:v>44062</c:v>
                </c:pt>
                <c:pt idx="141">
                  <c:v>44063</c:v>
                </c:pt>
                <c:pt idx="142">
                  <c:v>44064</c:v>
                </c:pt>
                <c:pt idx="143">
                  <c:v>44065</c:v>
                </c:pt>
                <c:pt idx="144">
                  <c:v>44066</c:v>
                </c:pt>
                <c:pt idx="145">
                  <c:v>44067</c:v>
                </c:pt>
                <c:pt idx="146">
                  <c:v>44068</c:v>
                </c:pt>
                <c:pt idx="147">
                  <c:v>44069</c:v>
                </c:pt>
                <c:pt idx="148">
                  <c:v>44070</c:v>
                </c:pt>
                <c:pt idx="149">
                  <c:v>44071</c:v>
                </c:pt>
                <c:pt idx="150">
                  <c:v>44072</c:v>
                </c:pt>
                <c:pt idx="151">
                  <c:v>44073</c:v>
                </c:pt>
                <c:pt idx="152">
                  <c:v>44074</c:v>
                </c:pt>
                <c:pt idx="153">
                  <c:v>44075</c:v>
                </c:pt>
                <c:pt idx="154">
                  <c:v>44076</c:v>
                </c:pt>
                <c:pt idx="155">
                  <c:v>44077</c:v>
                </c:pt>
                <c:pt idx="156">
                  <c:v>44078</c:v>
                </c:pt>
                <c:pt idx="157">
                  <c:v>44079</c:v>
                </c:pt>
                <c:pt idx="158">
                  <c:v>44080</c:v>
                </c:pt>
                <c:pt idx="159">
                  <c:v>44081</c:v>
                </c:pt>
                <c:pt idx="160">
                  <c:v>44082</c:v>
                </c:pt>
                <c:pt idx="161">
                  <c:v>44083</c:v>
                </c:pt>
                <c:pt idx="162">
                  <c:v>44084</c:v>
                </c:pt>
                <c:pt idx="163">
                  <c:v>44085</c:v>
                </c:pt>
                <c:pt idx="164">
                  <c:v>44086</c:v>
                </c:pt>
                <c:pt idx="165">
                  <c:v>44087</c:v>
                </c:pt>
                <c:pt idx="166">
                  <c:v>44088</c:v>
                </c:pt>
                <c:pt idx="167">
                  <c:v>44089</c:v>
                </c:pt>
                <c:pt idx="168">
                  <c:v>44090</c:v>
                </c:pt>
                <c:pt idx="169">
                  <c:v>44091</c:v>
                </c:pt>
                <c:pt idx="170">
                  <c:v>44092</c:v>
                </c:pt>
                <c:pt idx="171">
                  <c:v>44093</c:v>
                </c:pt>
                <c:pt idx="172">
                  <c:v>44094</c:v>
                </c:pt>
                <c:pt idx="173">
                  <c:v>44095</c:v>
                </c:pt>
                <c:pt idx="174">
                  <c:v>44096</c:v>
                </c:pt>
                <c:pt idx="175">
                  <c:v>44097</c:v>
                </c:pt>
                <c:pt idx="176">
                  <c:v>44098</c:v>
                </c:pt>
                <c:pt idx="177">
                  <c:v>44099</c:v>
                </c:pt>
                <c:pt idx="178">
                  <c:v>44100</c:v>
                </c:pt>
                <c:pt idx="179">
                  <c:v>44101</c:v>
                </c:pt>
                <c:pt idx="180">
                  <c:v>44102</c:v>
                </c:pt>
                <c:pt idx="181">
                  <c:v>44103</c:v>
                </c:pt>
                <c:pt idx="182">
                  <c:v>44104</c:v>
                </c:pt>
              </c:numCache>
            </c:numRef>
          </c:cat>
          <c:val>
            <c:numRef>
              <c:f>'Figure 1.1 data'!$J$3:$J$185</c:f>
              <c:numCache>
                <c:formatCode>General</c:formatCode>
                <c:ptCount val="183"/>
                <c:pt idx="0">
                  <c:v>279.10000000000002</c:v>
                </c:pt>
                <c:pt idx="1">
                  <c:v>233.7</c:v>
                </c:pt>
                <c:pt idx="2">
                  <c:v>248.4</c:v>
                </c:pt>
                <c:pt idx="3">
                  <c:v>202.3</c:v>
                </c:pt>
                <c:pt idx="4">
                  <c:v>190.6</c:v>
                </c:pt>
                <c:pt idx="5">
                  <c:v>205.7</c:v>
                </c:pt>
                <c:pt idx="6">
                  <c:v>219.7</c:v>
                </c:pt>
                <c:pt idx="7">
                  <c:v>220.6</c:v>
                </c:pt>
                <c:pt idx="8">
                  <c:v>233.8</c:v>
                </c:pt>
                <c:pt idx="9">
                  <c:v>212.7</c:v>
                </c:pt>
                <c:pt idx="10">
                  <c:v>209.5</c:v>
                </c:pt>
                <c:pt idx="11">
                  <c:v>212.8</c:v>
                </c:pt>
                <c:pt idx="12">
                  <c:v>212.5</c:v>
                </c:pt>
                <c:pt idx="13">
                  <c:v>222.5</c:v>
                </c:pt>
                <c:pt idx="14">
                  <c:v>210.7</c:v>
                </c:pt>
                <c:pt idx="15">
                  <c:v>209.8</c:v>
                </c:pt>
                <c:pt idx="16">
                  <c:v>209.7</c:v>
                </c:pt>
                <c:pt idx="17">
                  <c:v>233.5</c:v>
                </c:pt>
                <c:pt idx="18">
                  <c:v>208.9</c:v>
                </c:pt>
                <c:pt idx="19">
                  <c:v>213.3</c:v>
                </c:pt>
                <c:pt idx="20">
                  <c:v>211.8</c:v>
                </c:pt>
                <c:pt idx="21">
                  <c:v>206.8</c:v>
                </c:pt>
                <c:pt idx="22">
                  <c:v>194.1</c:v>
                </c:pt>
                <c:pt idx="23">
                  <c:v>194</c:v>
                </c:pt>
                <c:pt idx="24">
                  <c:v>199.5</c:v>
                </c:pt>
                <c:pt idx="25">
                  <c:v>196.2</c:v>
                </c:pt>
                <c:pt idx="26">
                  <c:v>197.9</c:v>
                </c:pt>
                <c:pt idx="27">
                  <c:v>226.8</c:v>
                </c:pt>
                <c:pt idx="28">
                  <c:v>207</c:v>
                </c:pt>
                <c:pt idx="29">
                  <c:v>208.9</c:v>
                </c:pt>
                <c:pt idx="30">
                  <c:v>229.6</c:v>
                </c:pt>
                <c:pt idx="31">
                  <c:v>206.9</c:v>
                </c:pt>
                <c:pt idx="32">
                  <c:v>221.3</c:v>
                </c:pt>
                <c:pt idx="33">
                  <c:v>204.5</c:v>
                </c:pt>
                <c:pt idx="34">
                  <c:v>201.8</c:v>
                </c:pt>
                <c:pt idx="35">
                  <c:v>204.4</c:v>
                </c:pt>
                <c:pt idx="36">
                  <c:v>196</c:v>
                </c:pt>
                <c:pt idx="37">
                  <c:v>185.9</c:v>
                </c:pt>
                <c:pt idx="38">
                  <c:v>180.3</c:v>
                </c:pt>
                <c:pt idx="39">
                  <c:v>181.3</c:v>
                </c:pt>
                <c:pt idx="40">
                  <c:v>226.3</c:v>
                </c:pt>
                <c:pt idx="41">
                  <c:v>238.1</c:v>
                </c:pt>
                <c:pt idx="42">
                  <c:v>245</c:v>
                </c:pt>
                <c:pt idx="43">
                  <c:v>234.8</c:v>
                </c:pt>
                <c:pt idx="44">
                  <c:v>210.5</c:v>
                </c:pt>
                <c:pt idx="45">
                  <c:v>198.9</c:v>
                </c:pt>
                <c:pt idx="46">
                  <c:v>188.7</c:v>
                </c:pt>
                <c:pt idx="47">
                  <c:v>185.5</c:v>
                </c:pt>
                <c:pt idx="48">
                  <c:v>188.3</c:v>
                </c:pt>
                <c:pt idx="49">
                  <c:v>177.3</c:v>
                </c:pt>
                <c:pt idx="50">
                  <c:v>172.7</c:v>
                </c:pt>
                <c:pt idx="51">
                  <c:v>181.4</c:v>
                </c:pt>
                <c:pt idx="52">
                  <c:v>176.4</c:v>
                </c:pt>
                <c:pt idx="53">
                  <c:v>177.1</c:v>
                </c:pt>
                <c:pt idx="54">
                  <c:v>183.5</c:v>
                </c:pt>
                <c:pt idx="55">
                  <c:v>179</c:v>
                </c:pt>
                <c:pt idx="56">
                  <c:v>193</c:v>
                </c:pt>
                <c:pt idx="57">
                  <c:v>171.9</c:v>
                </c:pt>
                <c:pt idx="58">
                  <c:v>167.6</c:v>
                </c:pt>
                <c:pt idx="59">
                  <c:v>162.6</c:v>
                </c:pt>
                <c:pt idx="60">
                  <c:v>163.4</c:v>
                </c:pt>
                <c:pt idx="61">
                  <c:v>168.2</c:v>
                </c:pt>
                <c:pt idx="62">
                  <c:v>162.5</c:v>
                </c:pt>
                <c:pt idx="63">
                  <c:v>164.1</c:v>
                </c:pt>
                <c:pt idx="64">
                  <c:v>174.4</c:v>
                </c:pt>
                <c:pt idx="65">
                  <c:v>171.9</c:v>
                </c:pt>
                <c:pt idx="66">
                  <c:v>183.9</c:v>
                </c:pt>
                <c:pt idx="67">
                  <c:v>181.6</c:v>
                </c:pt>
                <c:pt idx="68">
                  <c:v>206.2</c:v>
                </c:pt>
                <c:pt idx="69">
                  <c:v>212</c:v>
                </c:pt>
                <c:pt idx="70">
                  <c:v>208.1</c:v>
                </c:pt>
                <c:pt idx="71">
                  <c:v>180.1</c:v>
                </c:pt>
                <c:pt idx="72">
                  <c:v>178.1</c:v>
                </c:pt>
                <c:pt idx="73">
                  <c:v>168.9</c:v>
                </c:pt>
                <c:pt idx="74">
                  <c:v>167.1</c:v>
                </c:pt>
                <c:pt idx="75">
                  <c:v>182.8</c:v>
                </c:pt>
                <c:pt idx="76">
                  <c:v>200</c:v>
                </c:pt>
                <c:pt idx="77">
                  <c:v>193</c:v>
                </c:pt>
                <c:pt idx="78">
                  <c:v>193</c:v>
                </c:pt>
                <c:pt idx="79">
                  <c:v>172.1</c:v>
                </c:pt>
                <c:pt idx="80">
                  <c:v>172.7</c:v>
                </c:pt>
                <c:pt idx="81">
                  <c:v>171.8</c:v>
                </c:pt>
                <c:pt idx="82">
                  <c:v>167.8</c:v>
                </c:pt>
                <c:pt idx="83">
                  <c:v>176.6</c:v>
                </c:pt>
                <c:pt idx="84">
                  <c:v>177.4</c:v>
                </c:pt>
                <c:pt idx="85">
                  <c:v>168.8</c:v>
                </c:pt>
                <c:pt idx="86">
                  <c:v>169.2</c:v>
                </c:pt>
                <c:pt idx="87">
                  <c:v>159.9</c:v>
                </c:pt>
                <c:pt idx="88">
                  <c:v>158</c:v>
                </c:pt>
                <c:pt idx="89">
                  <c:v>165.4</c:v>
                </c:pt>
                <c:pt idx="90">
                  <c:v>190.7</c:v>
                </c:pt>
                <c:pt idx="91">
                  <c:v>177.5</c:v>
                </c:pt>
                <c:pt idx="92">
                  <c:v>187</c:v>
                </c:pt>
                <c:pt idx="93">
                  <c:v>170.4</c:v>
                </c:pt>
                <c:pt idx="94">
                  <c:v>163.80000000000001</c:v>
                </c:pt>
                <c:pt idx="95">
                  <c:v>160.6</c:v>
                </c:pt>
                <c:pt idx="96">
                  <c:v>171.4</c:v>
                </c:pt>
                <c:pt idx="97">
                  <c:v>193.6</c:v>
                </c:pt>
                <c:pt idx="98">
                  <c:v>202.4</c:v>
                </c:pt>
                <c:pt idx="99">
                  <c:v>191.5</c:v>
                </c:pt>
                <c:pt idx="100">
                  <c:v>177.9</c:v>
                </c:pt>
                <c:pt idx="101">
                  <c:v>169.1</c:v>
                </c:pt>
                <c:pt idx="102">
                  <c:v>170.5</c:v>
                </c:pt>
                <c:pt idx="103">
                  <c:v>175.4</c:v>
                </c:pt>
                <c:pt idx="104">
                  <c:v>184.6</c:v>
                </c:pt>
                <c:pt idx="105">
                  <c:v>185.2</c:v>
                </c:pt>
                <c:pt idx="106">
                  <c:v>186.3</c:v>
                </c:pt>
                <c:pt idx="107">
                  <c:v>160.9</c:v>
                </c:pt>
                <c:pt idx="108">
                  <c:v>157.80000000000001</c:v>
                </c:pt>
                <c:pt idx="109">
                  <c:v>160.69999999999999</c:v>
                </c:pt>
                <c:pt idx="110">
                  <c:v>176.8</c:v>
                </c:pt>
                <c:pt idx="111">
                  <c:v>180.6</c:v>
                </c:pt>
                <c:pt idx="112">
                  <c:v>171.8</c:v>
                </c:pt>
                <c:pt idx="113">
                  <c:v>169.1</c:v>
                </c:pt>
                <c:pt idx="114">
                  <c:v>162.19999999999999</c:v>
                </c:pt>
                <c:pt idx="115">
                  <c:v>155.80000000000001</c:v>
                </c:pt>
                <c:pt idx="116">
                  <c:v>155.1</c:v>
                </c:pt>
                <c:pt idx="117">
                  <c:v>146.5</c:v>
                </c:pt>
                <c:pt idx="118">
                  <c:v>148.30000000000001</c:v>
                </c:pt>
                <c:pt idx="119">
                  <c:v>161.9</c:v>
                </c:pt>
                <c:pt idx="120">
                  <c:v>154</c:v>
                </c:pt>
                <c:pt idx="121">
                  <c:v>138.19999999999999</c:v>
                </c:pt>
                <c:pt idx="122">
                  <c:v>135.19999999999999</c:v>
                </c:pt>
                <c:pt idx="123">
                  <c:v>140</c:v>
                </c:pt>
                <c:pt idx="124">
                  <c:v>154.4</c:v>
                </c:pt>
                <c:pt idx="125">
                  <c:v>147.4</c:v>
                </c:pt>
                <c:pt idx="126">
                  <c:v>146.19999999999999</c:v>
                </c:pt>
                <c:pt idx="127">
                  <c:v>153.4</c:v>
                </c:pt>
                <c:pt idx="128">
                  <c:v>151.6</c:v>
                </c:pt>
                <c:pt idx="129">
                  <c:v>146.5</c:v>
                </c:pt>
                <c:pt idx="130">
                  <c:v>150.4</c:v>
                </c:pt>
                <c:pt idx="131">
                  <c:v>161.80000000000001</c:v>
                </c:pt>
                <c:pt idx="132">
                  <c:v>163.80000000000001</c:v>
                </c:pt>
                <c:pt idx="133">
                  <c:v>150.6</c:v>
                </c:pt>
                <c:pt idx="134">
                  <c:v>159</c:v>
                </c:pt>
                <c:pt idx="135">
                  <c:v>159.69999999999999</c:v>
                </c:pt>
                <c:pt idx="136">
                  <c:v>158.30000000000001</c:v>
                </c:pt>
                <c:pt idx="137">
                  <c:v>160.4</c:v>
                </c:pt>
                <c:pt idx="138">
                  <c:v>179.4</c:v>
                </c:pt>
                <c:pt idx="139">
                  <c:v>169.5</c:v>
                </c:pt>
                <c:pt idx="140">
                  <c:v>153.6</c:v>
                </c:pt>
                <c:pt idx="141">
                  <c:v>121.8</c:v>
                </c:pt>
                <c:pt idx="142">
                  <c:v>126.7</c:v>
                </c:pt>
                <c:pt idx="143">
                  <c:v>134.9</c:v>
                </c:pt>
                <c:pt idx="144">
                  <c:v>148.30000000000001</c:v>
                </c:pt>
                <c:pt idx="145">
                  <c:v>153.4</c:v>
                </c:pt>
                <c:pt idx="146">
                  <c:v>130.19999999999999</c:v>
                </c:pt>
                <c:pt idx="147">
                  <c:v>170.6</c:v>
                </c:pt>
                <c:pt idx="148">
                  <c:v>164.3</c:v>
                </c:pt>
                <c:pt idx="149">
                  <c:v>147.19999999999999</c:v>
                </c:pt>
                <c:pt idx="150">
                  <c:v>133.30000000000001</c:v>
                </c:pt>
                <c:pt idx="151">
                  <c:v>155</c:v>
                </c:pt>
                <c:pt idx="152">
                  <c:v>175.2</c:v>
                </c:pt>
                <c:pt idx="153">
                  <c:v>170.3</c:v>
                </c:pt>
                <c:pt idx="154">
                  <c:v>160.80000000000001</c:v>
                </c:pt>
                <c:pt idx="155">
                  <c:v>138</c:v>
                </c:pt>
                <c:pt idx="156">
                  <c:v>151.1</c:v>
                </c:pt>
                <c:pt idx="157">
                  <c:v>149.1</c:v>
                </c:pt>
                <c:pt idx="158">
                  <c:v>156.69999999999999</c:v>
                </c:pt>
                <c:pt idx="159">
                  <c:v>163</c:v>
                </c:pt>
                <c:pt idx="160">
                  <c:v>165.7</c:v>
                </c:pt>
                <c:pt idx="161">
                  <c:v>179.5</c:v>
                </c:pt>
                <c:pt idx="162">
                  <c:v>196.8</c:v>
                </c:pt>
                <c:pt idx="163">
                  <c:v>165.6</c:v>
                </c:pt>
                <c:pt idx="164">
                  <c:v>155.6</c:v>
                </c:pt>
                <c:pt idx="165">
                  <c:v>138.69999999999999</c:v>
                </c:pt>
                <c:pt idx="166">
                  <c:v>162.4</c:v>
                </c:pt>
                <c:pt idx="167">
                  <c:v>163.6</c:v>
                </c:pt>
                <c:pt idx="168">
                  <c:v>157.4</c:v>
                </c:pt>
                <c:pt idx="169">
                  <c:v>171.4</c:v>
                </c:pt>
                <c:pt idx="170">
                  <c:v>158.1</c:v>
                </c:pt>
                <c:pt idx="171">
                  <c:v>152.9</c:v>
                </c:pt>
                <c:pt idx="172">
                  <c:v>156.80000000000001</c:v>
                </c:pt>
                <c:pt idx="173">
                  <c:v>181</c:v>
                </c:pt>
                <c:pt idx="174">
                  <c:v>170.1</c:v>
                </c:pt>
                <c:pt idx="175">
                  <c:v>185.6</c:v>
                </c:pt>
                <c:pt idx="176">
                  <c:v>197</c:v>
                </c:pt>
                <c:pt idx="177">
                  <c:v>188.1</c:v>
                </c:pt>
                <c:pt idx="178">
                  <c:v>173.2</c:v>
                </c:pt>
                <c:pt idx="179">
                  <c:v>185.6</c:v>
                </c:pt>
                <c:pt idx="180">
                  <c:v>220.5</c:v>
                </c:pt>
                <c:pt idx="181">
                  <c:v>199.6</c:v>
                </c:pt>
                <c:pt idx="182">
                  <c:v>204.7</c:v>
                </c:pt>
              </c:numCache>
            </c:numRef>
          </c:val>
          <c:smooth val="0"/>
          <c:extLst>
            <c:ext xmlns:c16="http://schemas.microsoft.com/office/drawing/2014/chart" uri="{C3380CC4-5D6E-409C-BE32-E72D297353CC}">
              <c16:uniqueId val="{00000001-0EDC-44BC-9C17-8AB6EDDF91B9}"/>
            </c:ext>
          </c:extLst>
        </c:ser>
        <c:dLbls>
          <c:showLegendKey val="0"/>
          <c:showVal val="0"/>
          <c:showCatName val="0"/>
          <c:showSerName val="0"/>
          <c:showPercent val="0"/>
          <c:showBubbleSize val="0"/>
        </c:dLbls>
        <c:smooth val="0"/>
        <c:axId val="714030744"/>
        <c:axId val="714030088"/>
      </c:lineChart>
      <c:dateAx>
        <c:axId val="71403074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4030088"/>
        <c:crosses val="autoZero"/>
        <c:auto val="1"/>
        <c:lblOffset val="100"/>
        <c:baseTimeUnit val="days"/>
      </c:dateAx>
      <c:valAx>
        <c:axId val="714030088"/>
        <c:scaling>
          <c:orientation val="minMax"/>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Demand</a:t>
                </a:r>
                <a:r>
                  <a:rPr lang="en-GB" baseline="0"/>
                  <a:t> (mcm/d)</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14030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000" b="0" i="0" u="none" strike="noStrike" baseline="0"/>
              <a:t>The number of days in each summer where total daily flow from</a:t>
            </a:r>
          </a:p>
          <a:p>
            <a:pPr>
              <a:defRPr sz="1000"/>
            </a:pPr>
            <a:r>
              <a:rPr lang="en-GB" sz="1000" b="0" i="0" u="none" strike="noStrike" baseline="0"/>
              <a:t>Milford Haven (mcm) were observed within 0–80 mcm.</a:t>
            </a:r>
            <a:endParaRPr lang="en-GB" sz="1000"/>
          </a:p>
        </c:rich>
      </c:tx>
      <c:layout>
        <c:manualLayout>
          <c:xMode val="edge"/>
          <c:yMode val="edge"/>
          <c:x val="0.14631378754513183"/>
          <c:y val="1.4545454545454545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7"/>
          <c:order val="7"/>
          <c:tx>
            <c:strRef>
              <c:f>'Figure 1.8, 1.9 chart and data'!$Q$5</c:f>
              <c:strCache>
                <c:ptCount val="1"/>
                <c:pt idx="0">
                  <c:v>2018</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1.8, 1.9 chart and data'!$I$6:$I$13</c:f>
              <c:strCache>
                <c:ptCount val="8"/>
                <c:pt idx="0">
                  <c:v>0 to 10</c:v>
                </c:pt>
                <c:pt idx="1">
                  <c:v>11 to 20</c:v>
                </c:pt>
                <c:pt idx="2">
                  <c:v>21 to 30</c:v>
                </c:pt>
                <c:pt idx="3">
                  <c:v>31 to 40</c:v>
                </c:pt>
                <c:pt idx="4">
                  <c:v>41 to 50</c:v>
                </c:pt>
                <c:pt idx="5">
                  <c:v>51 to 60</c:v>
                </c:pt>
                <c:pt idx="6">
                  <c:v>61 to 70</c:v>
                </c:pt>
                <c:pt idx="7">
                  <c:v>71 to 80</c:v>
                </c:pt>
              </c:strCache>
            </c:strRef>
          </c:cat>
          <c:val>
            <c:numRef>
              <c:f>'Figure 1.8, 1.9 chart and data'!$Q$6:$Q$13</c:f>
              <c:numCache>
                <c:formatCode>General</c:formatCode>
                <c:ptCount val="8"/>
                <c:pt idx="0">
                  <c:v>167</c:v>
                </c:pt>
                <c:pt idx="1">
                  <c:v>14</c:v>
                </c:pt>
                <c:pt idx="2">
                  <c:v>1</c:v>
                </c:pt>
                <c:pt idx="3">
                  <c:v>0</c:v>
                </c:pt>
                <c:pt idx="4">
                  <c:v>0</c:v>
                </c:pt>
                <c:pt idx="5">
                  <c:v>0</c:v>
                </c:pt>
                <c:pt idx="6">
                  <c:v>0</c:v>
                </c:pt>
                <c:pt idx="7">
                  <c:v>0</c:v>
                </c:pt>
              </c:numCache>
            </c:numRef>
          </c:val>
          <c:extLst>
            <c:ext xmlns:c16="http://schemas.microsoft.com/office/drawing/2014/chart" uri="{C3380CC4-5D6E-409C-BE32-E72D297353CC}">
              <c16:uniqueId val="{00000000-D8C8-4448-B1AE-825647081B0F}"/>
            </c:ext>
          </c:extLst>
        </c:ser>
        <c:ser>
          <c:idx val="8"/>
          <c:order val="8"/>
          <c:tx>
            <c:strRef>
              <c:f>'Figure 1.8, 1.9 chart and data'!$R$5</c:f>
              <c:strCache>
                <c:ptCount val="1"/>
                <c:pt idx="0">
                  <c:v>2019</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1.8, 1.9 chart and data'!$I$6:$I$13</c:f>
              <c:strCache>
                <c:ptCount val="8"/>
                <c:pt idx="0">
                  <c:v>0 to 10</c:v>
                </c:pt>
                <c:pt idx="1">
                  <c:v>11 to 20</c:v>
                </c:pt>
                <c:pt idx="2">
                  <c:v>21 to 30</c:v>
                </c:pt>
                <c:pt idx="3">
                  <c:v>31 to 40</c:v>
                </c:pt>
                <c:pt idx="4">
                  <c:v>41 to 50</c:v>
                </c:pt>
                <c:pt idx="5">
                  <c:v>51 to 60</c:v>
                </c:pt>
                <c:pt idx="6">
                  <c:v>61 to 70</c:v>
                </c:pt>
                <c:pt idx="7">
                  <c:v>71 to 80</c:v>
                </c:pt>
              </c:strCache>
            </c:strRef>
          </c:cat>
          <c:val>
            <c:numRef>
              <c:f>'Figure 1.8, 1.9 chart and data'!$R$6:$R$13</c:f>
              <c:numCache>
                <c:formatCode>General</c:formatCode>
                <c:ptCount val="8"/>
                <c:pt idx="0">
                  <c:v>38</c:v>
                </c:pt>
                <c:pt idx="1">
                  <c:v>36</c:v>
                </c:pt>
                <c:pt idx="2">
                  <c:v>29</c:v>
                </c:pt>
                <c:pt idx="3">
                  <c:v>4</c:v>
                </c:pt>
                <c:pt idx="4">
                  <c:v>14</c:v>
                </c:pt>
                <c:pt idx="5">
                  <c:v>24</c:v>
                </c:pt>
                <c:pt idx="6">
                  <c:v>14</c:v>
                </c:pt>
                <c:pt idx="7">
                  <c:v>6</c:v>
                </c:pt>
              </c:numCache>
            </c:numRef>
          </c:val>
          <c:extLst>
            <c:ext xmlns:c16="http://schemas.microsoft.com/office/drawing/2014/chart" uri="{C3380CC4-5D6E-409C-BE32-E72D297353CC}">
              <c16:uniqueId val="{00000001-D8C8-4448-B1AE-825647081B0F}"/>
            </c:ext>
          </c:extLst>
        </c:ser>
        <c:ser>
          <c:idx val="9"/>
          <c:order val="9"/>
          <c:tx>
            <c:strRef>
              <c:f>'Figure 1.8, 1.9 chart and data'!$S$5</c:f>
              <c:strCache>
                <c:ptCount val="1"/>
                <c:pt idx="0">
                  <c:v>2020</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1.8, 1.9 chart and data'!$I$6:$I$13</c:f>
              <c:strCache>
                <c:ptCount val="8"/>
                <c:pt idx="0">
                  <c:v>0 to 10</c:v>
                </c:pt>
                <c:pt idx="1">
                  <c:v>11 to 20</c:v>
                </c:pt>
                <c:pt idx="2">
                  <c:v>21 to 30</c:v>
                </c:pt>
                <c:pt idx="3">
                  <c:v>31 to 40</c:v>
                </c:pt>
                <c:pt idx="4">
                  <c:v>41 to 50</c:v>
                </c:pt>
                <c:pt idx="5">
                  <c:v>51 to 60</c:v>
                </c:pt>
                <c:pt idx="6">
                  <c:v>61 to 70</c:v>
                </c:pt>
                <c:pt idx="7">
                  <c:v>71 to 80</c:v>
                </c:pt>
              </c:strCache>
            </c:strRef>
          </c:cat>
          <c:val>
            <c:numRef>
              <c:f>'Figure 1.8, 1.9 chart and data'!$S$6:$S$13</c:f>
              <c:numCache>
                <c:formatCode>General</c:formatCode>
                <c:ptCount val="8"/>
                <c:pt idx="0">
                  <c:v>0</c:v>
                </c:pt>
                <c:pt idx="1">
                  <c:v>15</c:v>
                </c:pt>
                <c:pt idx="2">
                  <c:v>64</c:v>
                </c:pt>
                <c:pt idx="3">
                  <c:v>23</c:v>
                </c:pt>
                <c:pt idx="4">
                  <c:v>15</c:v>
                </c:pt>
                <c:pt idx="5">
                  <c:v>15</c:v>
                </c:pt>
                <c:pt idx="6">
                  <c:v>23</c:v>
                </c:pt>
                <c:pt idx="7">
                  <c:v>4</c:v>
                </c:pt>
              </c:numCache>
            </c:numRef>
          </c:val>
          <c:extLst>
            <c:ext xmlns:c16="http://schemas.microsoft.com/office/drawing/2014/chart" uri="{C3380CC4-5D6E-409C-BE32-E72D297353CC}">
              <c16:uniqueId val="{00000002-D8C8-4448-B1AE-825647081B0F}"/>
            </c:ext>
          </c:extLst>
        </c:ser>
        <c:dLbls>
          <c:showLegendKey val="0"/>
          <c:showVal val="0"/>
          <c:showCatName val="0"/>
          <c:showSerName val="0"/>
          <c:showPercent val="0"/>
          <c:showBubbleSize val="0"/>
        </c:dLbls>
        <c:gapWidth val="219"/>
        <c:overlap val="-27"/>
        <c:axId val="684203568"/>
        <c:axId val="684203240"/>
        <c:extLst>
          <c:ext xmlns:c15="http://schemas.microsoft.com/office/drawing/2012/chart" uri="{02D57815-91ED-43cb-92C2-25804820EDAC}">
            <c15:filteredBarSeries>
              <c15:ser>
                <c:idx val="0"/>
                <c:order val="0"/>
                <c:tx>
                  <c:strRef>
                    <c:extLst>
                      <c:ext uri="{02D57815-91ED-43cb-92C2-25804820EDAC}">
                        <c15:formulaRef>
                          <c15:sqref>'Figure 1.8, 1.9 chart and data'!$J$5</c15:sqref>
                        </c15:formulaRef>
                      </c:ext>
                    </c:extLst>
                    <c:strCache>
                      <c:ptCount val="1"/>
                      <c:pt idx="0">
                        <c:v>2011</c:v>
                      </c:pt>
                    </c:strCache>
                  </c:strRef>
                </c:tx>
                <c:spPr>
                  <a:solidFill>
                    <a:schemeClr val="accent1"/>
                  </a:solidFill>
                  <a:ln>
                    <a:noFill/>
                  </a:ln>
                  <a:effectLst/>
                </c:spPr>
                <c:invertIfNegative val="0"/>
                <c:cat>
                  <c:strRef>
                    <c:extLst>
                      <c:ext uri="{02D57815-91ED-43cb-92C2-25804820EDAC}">
                        <c15:formulaRef>
                          <c15:sqref>'Figure 1.8, 1.9 chart and data'!$I$6:$I$13</c15:sqref>
                        </c15:formulaRef>
                      </c:ext>
                    </c:extLst>
                    <c:strCache>
                      <c:ptCount val="8"/>
                      <c:pt idx="0">
                        <c:v>0 to 10</c:v>
                      </c:pt>
                      <c:pt idx="1">
                        <c:v>11 to 20</c:v>
                      </c:pt>
                      <c:pt idx="2">
                        <c:v>21 to 30</c:v>
                      </c:pt>
                      <c:pt idx="3">
                        <c:v>31 to 40</c:v>
                      </c:pt>
                      <c:pt idx="4">
                        <c:v>41 to 50</c:v>
                      </c:pt>
                      <c:pt idx="5">
                        <c:v>51 to 60</c:v>
                      </c:pt>
                      <c:pt idx="6">
                        <c:v>61 to 70</c:v>
                      </c:pt>
                      <c:pt idx="7">
                        <c:v>71 to 80</c:v>
                      </c:pt>
                    </c:strCache>
                  </c:strRef>
                </c:cat>
                <c:val>
                  <c:numRef>
                    <c:extLst>
                      <c:ext uri="{02D57815-91ED-43cb-92C2-25804820EDAC}">
                        <c15:formulaRef>
                          <c15:sqref>'Figure 1.8, 1.9 chart and data'!$J$6:$J$13</c15:sqref>
                        </c15:formulaRef>
                      </c:ext>
                    </c:extLst>
                    <c:numCache>
                      <c:formatCode>General</c:formatCode>
                      <c:ptCount val="8"/>
                      <c:pt idx="0">
                        <c:v>0</c:v>
                      </c:pt>
                      <c:pt idx="1">
                        <c:v>0</c:v>
                      </c:pt>
                      <c:pt idx="2">
                        <c:v>18</c:v>
                      </c:pt>
                      <c:pt idx="3">
                        <c:v>35</c:v>
                      </c:pt>
                      <c:pt idx="4">
                        <c:v>49</c:v>
                      </c:pt>
                      <c:pt idx="5">
                        <c:v>28</c:v>
                      </c:pt>
                      <c:pt idx="6">
                        <c:v>29</c:v>
                      </c:pt>
                      <c:pt idx="7">
                        <c:v>5</c:v>
                      </c:pt>
                    </c:numCache>
                  </c:numRef>
                </c:val>
                <c:extLst>
                  <c:ext xmlns:c16="http://schemas.microsoft.com/office/drawing/2014/chart" uri="{C3380CC4-5D6E-409C-BE32-E72D297353CC}">
                    <c16:uniqueId val="{00000003-D8C8-4448-B1AE-825647081B0F}"/>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'Figure 1.8, 1.9 chart and data'!$K$5</c15:sqref>
                        </c15:formulaRef>
                      </c:ext>
                    </c:extLst>
                    <c:strCache>
                      <c:ptCount val="1"/>
                      <c:pt idx="0">
                        <c:v>2012</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'Figure 1.8, 1.9 chart and data'!$I$6:$I$13</c15:sqref>
                        </c15:formulaRef>
                      </c:ext>
                    </c:extLst>
                    <c:strCache>
                      <c:ptCount val="8"/>
                      <c:pt idx="0">
                        <c:v>0 to 10</c:v>
                      </c:pt>
                      <c:pt idx="1">
                        <c:v>11 to 20</c:v>
                      </c:pt>
                      <c:pt idx="2">
                        <c:v>21 to 30</c:v>
                      </c:pt>
                      <c:pt idx="3">
                        <c:v>31 to 40</c:v>
                      </c:pt>
                      <c:pt idx="4">
                        <c:v>41 to 50</c:v>
                      </c:pt>
                      <c:pt idx="5">
                        <c:v>51 to 60</c:v>
                      </c:pt>
                      <c:pt idx="6">
                        <c:v>61 to 70</c:v>
                      </c:pt>
                      <c:pt idx="7">
                        <c:v>71 to 80</c:v>
                      </c:pt>
                    </c:strCache>
                  </c:strRef>
                </c:cat>
                <c:val>
                  <c:numRef>
                    <c:extLst xmlns:c15="http://schemas.microsoft.com/office/drawing/2012/chart">
                      <c:ext xmlns:c15="http://schemas.microsoft.com/office/drawing/2012/chart" uri="{02D57815-91ED-43cb-92C2-25804820EDAC}">
                        <c15:formulaRef>
                          <c15:sqref>'Figure 1.8, 1.9 chart and data'!$K$6:$K$13</c15:sqref>
                        </c15:formulaRef>
                      </c:ext>
                    </c:extLst>
                    <c:numCache>
                      <c:formatCode>General</c:formatCode>
                      <c:ptCount val="8"/>
                      <c:pt idx="0">
                        <c:v>10</c:v>
                      </c:pt>
                      <c:pt idx="1">
                        <c:v>31</c:v>
                      </c:pt>
                      <c:pt idx="2">
                        <c:v>17</c:v>
                      </c:pt>
                      <c:pt idx="3">
                        <c:v>42</c:v>
                      </c:pt>
                      <c:pt idx="4">
                        <c:v>50</c:v>
                      </c:pt>
                      <c:pt idx="5">
                        <c:v>13</c:v>
                      </c:pt>
                      <c:pt idx="6">
                        <c:v>0</c:v>
                      </c:pt>
                      <c:pt idx="7">
                        <c:v>0</c:v>
                      </c:pt>
                    </c:numCache>
                  </c:numRef>
                </c:val>
                <c:extLst xmlns:c15="http://schemas.microsoft.com/office/drawing/2012/chart">
                  <c:ext xmlns:c16="http://schemas.microsoft.com/office/drawing/2014/chart" uri="{C3380CC4-5D6E-409C-BE32-E72D297353CC}">
                    <c16:uniqueId val="{00000004-D8C8-4448-B1AE-825647081B0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'Figure 1.8, 1.9 chart and data'!$L$5</c15:sqref>
                        </c15:formulaRef>
                      </c:ext>
                    </c:extLst>
                    <c:strCache>
                      <c:ptCount val="1"/>
                      <c:pt idx="0">
                        <c:v>2013</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'Figure 1.8, 1.9 chart and data'!$I$6:$I$13</c15:sqref>
                        </c15:formulaRef>
                      </c:ext>
                    </c:extLst>
                    <c:strCache>
                      <c:ptCount val="8"/>
                      <c:pt idx="0">
                        <c:v>0 to 10</c:v>
                      </c:pt>
                      <c:pt idx="1">
                        <c:v>11 to 20</c:v>
                      </c:pt>
                      <c:pt idx="2">
                        <c:v>21 to 30</c:v>
                      </c:pt>
                      <c:pt idx="3">
                        <c:v>31 to 40</c:v>
                      </c:pt>
                      <c:pt idx="4">
                        <c:v>41 to 50</c:v>
                      </c:pt>
                      <c:pt idx="5">
                        <c:v>51 to 60</c:v>
                      </c:pt>
                      <c:pt idx="6">
                        <c:v>61 to 70</c:v>
                      </c:pt>
                      <c:pt idx="7">
                        <c:v>71 to 80</c:v>
                      </c:pt>
                    </c:strCache>
                  </c:strRef>
                </c:cat>
                <c:val>
                  <c:numRef>
                    <c:extLst xmlns:c15="http://schemas.microsoft.com/office/drawing/2012/chart">
                      <c:ext xmlns:c15="http://schemas.microsoft.com/office/drawing/2012/chart" uri="{02D57815-91ED-43cb-92C2-25804820EDAC}">
                        <c15:formulaRef>
                          <c15:sqref>'Figure 1.8, 1.9 chart and data'!$L$6:$L$13</c15:sqref>
                        </c15:formulaRef>
                      </c:ext>
                    </c:extLst>
                    <c:numCache>
                      <c:formatCode>General</c:formatCode>
                      <c:ptCount val="8"/>
                      <c:pt idx="0">
                        <c:v>9</c:v>
                      </c:pt>
                      <c:pt idx="1">
                        <c:v>54</c:v>
                      </c:pt>
                      <c:pt idx="2">
                        <c:v>34</c:v>
                      </c:pt>
                      <c:pt idx="3">
                        <c:v>28</c:v>
                      </c:pt>
                      <c:pt idx="4">
                        <c:v>37</c:v>
                      </c:pt>
                      <c:pt idx="5">
                        <c:v>5</c:v>
                      </c:pt>
                      <c:pt idx="6">
                        <c:v>0</c:v>
                      </c:pt>
                      <c:pt idx="7">
                        <c:v>0</c:v>
                      </c:pt>
                    </c:numCache>
                  </c:numRef>
                </c:val>
                <c:extLst xmlns:c15="http://schemas.microsoft.com/office/drawing/2012/chart">
                  <c:ext xmlns:c16="http://schemas.microsoft.com/office/drawing/2014/chart" uri="{C3380CC4-5D6E-409C-BE32-E72D297353CC}">
                    <c16:uniqueId val="{00000005-D8C8-4448-B1AE-825647081B0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'Figure 1.8, 1.9 chart and data'!$M$5</c15:sqref>
                        </c15:formulaRef>
                      </c:ext>
                    </c:extLst>
                    <c:strCache>
                      <c:ptCount val="1"/>
                      <c:pt idx="0">
                        <c:v>2014</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'Figure 1.8, 1.9 chart and data'!$I$6:$I$13</c15:sqref>
                        </c15:formulaRef>
                      </c:ext>
                    </c:extLst>
                    <c:strCache>
                      <c:ptCount val="8"/>
                      <c:pt idx="0">
                        <c:v>0 to 10</c:v>
                      </c:pt>
                      <c:pt idx="1">
                        <c:v>11 to 20</c:v>
                      </c:pt>
                      <c:pt idx="2">
                        <c:v>21 to 30</c:v>
                      </c:pt>
                      <c:pt idx="3">
                        <c:v>31 to 40</c:v>
                      </c:pt>
                      <c:pt idx="4">
                        <c:v>41 to 50</c:v>
                      </c:pt>
                      <c:pt idx="5">
                        <c:v>51 to 60</c:v>
                      </c:pt>
                      <c:pt idx="6">
                        <c:v>61 to 70</c:v>
                      </c:pt>
                      <c:pt idx="7">
                        <c:v>71 to 80</c:v>
                      </c:pt>
                    </c:strCache>
                  </c:strRef>
                </c:cat>
                <c:val>
                  <c:numRef>
                    <c:extLst xmlns:c15="http://schemas.microsoft.com/office/drawing/2012/chart">
                      <c:ext xmlns:c15="http://schemas.microsoft.com/office/drawing/2012/chart" uri="{02D57815-91ED-43cb-92C2-25804820EDAC}">
                        <c15:formulaRef>
                          <c15:sqref>'Figure 1.8, 1.9 chart and data'!$M$6:$M$13</c15:sqref>
                        </c15:formulaRef>
                      </c:ext>
                    </c:extLst>
                    <c:numCache>
                      <c:formatCode>General</c:formatCode>
                      <c:ptCount val="8"/>
                      <c:pt idx="0">
                        <c:v>0</c:v>
                      </c:pt>
                      <c:pt idx="1">
                        <c:v>5</c:v>
                      </c:pt>
                      <c:pt idx="2">
                        <c:v>25</c:v>
                      </c:pt>
                      <c:pt idx="3">
                        <c:v>61</c:v>
                      </c:pt>
                      <c:pt idx="4">
                        <c:v>57</c:v>
                      </c:pt>
                      <c:pt idx="5">
                        <c:v>17</c:v>
                      </c:pt>
                      <c:pt idx="6">
                        <c:v>0</c:v>
                      </c:pt>
                      <c:pt idx="7">
                        <c:v>0</c:v>
                      </c:pt>
                    </c:numCache>
                  </c:numRef>
                </c:val>
                <c:extLst xmlns:c15="http://schemas.microsoft.com/office/drawing/2012/chart">
                  <c:ext xmlns:c16="http://schemas.microsoft.com/office/drawing/2014/chart" uri="{C3380CC4-5D6E-409C-BE32-E72D297353CC}">
                    <c16:uniqueId val="{00000006-D8C8-4448-B1AE-825647081B0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'Figure 1.8, 1.9 chart and data'!$N$5</c15:sqref>
                        </c15:formulaRef>
                      </c:ext>
                    </c:extLst>
                    <c:strCache>
                      <c:ptCount val="1"/>
                      <c:pt idx="0">
                        <c:v>2015</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'Figure 1.8, 1.9 chart and data'!$I$6:$I$13</c15:sqref>
                        </c15:formulaRef>
                      </c:ext>
                    </c:extLst>
                    <c:strCache>
                      <c:ptCount val="8"/>
                      <c:pt idx="0">
                        <c:v>0 to 10</c:v>
                      </c:pt>
                      <c:pt idx="1">
                        <c:v>11 to 20</c:v>
                      </c:pt>
                      <c:pt idx="2">
                        <c:v>21 to 30</c:v>
                      </c:pt>
                      <c:pt idx="3">
                        <c:v>31 to 40</c:v>
                      </c:pt>
                      <c:pt idx="4">
                        <c:v>41 to 50</c:v>
                      </c:pt>
                      <c:pt idx="5">
                        <c:v>51 to 60</c:v>
                      </c:pt>
                      <c:pt idx="6">
                        <c:v>61 to 70</c:v>
                      </c:pt>
                      <c:pt idx="7">
                        <c:v>71 to 80</c:v>
                      </c:pt>
                    </c:strCache>
                  </c:strRef>
                </c:cat>
                <c:val>
                  <c:numRef>
                    <c:extLst xmlns:c15="http://schemas.microsoft.com/office/drawing/2012/chart">
                      <c:ext xmlns:c15="http://schemas.microsoft.com/office/drawing/2012/chart" uri="{02D57815-91ED-43cb-92C2-25804820EDAC}">
                        <c15:formulaRef>
                          <c15:sqref>'Figure 1.8, 1.9 chart and data'!$N$6:$N$13</c15:sqref>
                        </c15:formulaRef>
                      </c:ext>
                    </c:extLst>
                    <c:numCache>
                      <c:formatCode>General</c:formatCode>
                      <c:ptCount val="8"/>
                      <c:pt idx="0">
                        <c:v>0</c:v>
                      </c:pt>
                      <c:pt idx="1">
                        <c:v>12</c:v>
                      </c:pt>
                      <c:pt idx="2">
                        <c:v>58</c:v>
                      </c:pt>
                      <c:pt idx="3">
                        <c:v>52</c:v>
                      </c:pt>
                      <c:pt idx="4">
                        <c:v>19</c:v>
                      </c:pt>
                      <c:pt idx="5">
                        <c:v>19</c:v>
                      </c:pt>
                      <c:pt idx="6">
                        <c:v>0</c:v>
                      </c:pt>
                      <c:pt idx="7">
                        <c:v>0</c:v>
                      </c:pt>
                    </c:numCache>
                  </c:numRef>
                </c:val>
                <c:extLst xmlns:c15="http://schemas.microsoft.com/office/drawing/2012/chart">
                  <c:ext xmlns:c16="http://schemas.microsoft.com/office/drawing/2014/chart" uri="{C3380CC4-5D6E-409C-BE32-E72D297353CC}">
                    <c16:uniqueId val="{00000007-D8C8-4448-B1AE-825647081B0F}"/>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'Figure 1.8, 1.9 chart and data'!$O$5</c15:sqref>
                        </c15:formulaRef>
                      </c:ext>
                    </c:extLst>
                    <c:strCache>
                      <c:ptCount val="1"/>
                      <c:pt idx="0">
                        <c:v>2016</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'Figure 1.8, 1.9 chart and data'!$I$6:$I$13</c15:sqref>
                        </c15:formulaRef>
                      </c:ext>
                    </c:extLst>
                    <c:strCache>
                      <c:ptCount val="8"/>
                      <c:pt idx="0">
                        <c:v>0 to 10</c:v>
                      </c:pt>
                      <c:pt idx="1">
                        <c:v>11 to 20</c:v>
                      </c:pt>
                      <c:pt idx="2">
                        <c:v>21 to 30</c:v>
                      </c:pt>
                      <c:pt idx="3">
                        <c:v>31 to 40</c:v>
                      </c:pt>
                      <c:pt idx="4">
                        <c:v>41 to 50</c:v>
                      </c:pt>
                      <c:pt idx="5">
                        <c:v>51 to 60</c:v>
                      </c:pt>
                      <c:pt idx="6">
                        <c:v>61 to 70</c:v>
                      </c:pt>
                      <c:pt idx="7">
                        <c:v>71 to 80</c:v>
                      </c:pt>
                    </c:strCache>
                  </c:strRef>
                </c:cat>
                <c:val>
                  <c:numRef>
                    <c:extLst xmlns:c15="http://schemas.microsoft.com/office/drawing/2012/chart">
                      <c:ext xmlns:c15="http://schemas.microsoft.com/office/drawing/2012/chart" uri="{02D57815-91ED-43cb-92C2-25804820EDAC}">
                        <c15:formulaRef>
                          <c15:sqref>'Figure 1.8, 1.9 chart and data'!$O$6:$O$13</c15:sqref>
                        </c15:formulaRef>
                      </c:ext>
                    </c:extLst>
                    <c:numCache>
                      <c:formatCode>General</c:formatCode>
                      <c:ptCount val="8"/>
                      <c:pt idx="0">
                        <c:v>5</c:v>
                      </c:pt>
                      <c:pt idx="1">
                        <c:v>45</c:v>
                      </c:pt>
                      <c:pt idx="2">
                        <c:v>51</c:v>
                      </c:pt>
                      <c:pt idx="3">
                        <c:v>38</c:v>
                      </c:pt>
                      <c:pt idx="4">
                        <c:v>24</c:v>
                      </c:pt>
                      <c:pt idx="5">
                        <c:v>6</c:v>
                      </c:pt>
                      <c:pt idx="6">
                        <c:v>1</c:v>
                      </c:pt>
                      <c:pt idx="7">
                        <c:v>0</c:v>
                      </c:pt>
                    </c:numCache>
                  </c:numRef>
                </c:val>
                <c:extLst xmlns:c15="http://schemas.microsoft.com/office/drawing/2012/chart">
                  <c:ext xmlns:c16="http://schemas.microsoft.com/office/drawing/2014/chart" uri="{C3380CC4-5D6E-409C-BE32-E72D297353CC}">
                    <c16:uniqueId val="{00000008-D8C8-4448-B1AE-825647081B0F}"/>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'Figure 1.8, 1.9 chart and data'!$P$5</c15:sqref>
                        </c15:formulaRef>
                      </c:ext>
                    </c:extLst>
                    <c:strCache>
                      <c:ptCount val="1"/>
                      <c:pt idx="0">
                        <c:v>2017</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1.8, 1.9 chart and data'!$I$6:$I$13</c15:sqref>
                        </c15:formulaRef>
                      </c:ext>
                    </c:extLst>
                    <c:strCache>
                      <c:ptCount val="8"/>
                      <c:pt idx="0">
                        <c:v>0 to 10</c:v>
                      </c:pt>
                      <c:pt idx="1">
                        <c:v>11 to 20</c:v>
                      </c:pt>
                      <c:pt idx="2">
                        <c:v>21 to 30</c:v>
                      </c:pt>
                      <c:pt idx="3">
                        <c:v>31 to 40</c:v>
                      </c:pt>
                      <c:pt idx="4">
                        <c:v>41 to 50</c:v>
                      </c:pt>
                      <c:pt idx="5">
                        <c:v>51 to 60</c:v>
                      </c:pt>
                      <c:pt idx="6">
                        <c:v>61 to 70</c:v>
                      </c:pt>
                      <c:pt idx="7">
                        <c:v>71 to 80</c:v>
                      </c:pt>
                    </c:strCache>
                  </c:strRef>
                </c:cat>
                <c:val>
                  <c:numRef>
                    <c:extLst xmlns:c15="http://schemas.microsoft.com/office/drawing/2012/chart">
                      <c:ext xmlns:c15="http://schemas.microsoft.com/office/drawing/2012/chart" uri="{02D57815-91ED-43cb-92C2-25804820EDAC}">
                        <c15:formulaRef>
                          <c15:sqref>'Figure 1.8, 1.9 chart and data'!$P$6:$P$13</c15:sqref>
                        </c15:formulaRef>
                      </c:ext>
                    </c:extLst>
                    <c:numCache>
                      <c:formatCode>General</c:formatCode>
                      <c:ptCount val="8"/>
                      <c:pt idx="0">
                        <c:v>39</c:v>
                      </c:pt>
                      <c:pt idx="1">
                        <c:v>76</c:v>
                      </c:pt>
                      <c:pt idx="2">
                        <c:v>31</c:v>
                      </c:pt>
                      <c:pt idx="3">
                        <c:v>19</c:v>
                      </c:pt>
                      <c:pt idx="4">
                        <c:v>2</c:v>
                      </c:pt>
                      <c:pt idx="5">
                        <c:v>0</c:v>
                      </c:pt>
                      <c:pt idx="6">
                        <c:v>0</c:v>
                      </c:pt>
                      <c:pt idx="7">
                        <c:v>0</c:v>
                      </c:pt>
                    </c:numCache>
                  </c:numRef>
                </c:val>
                <c:extLst xmlns:c15="http://schemas.microsoft.com/office/drawing/2012/chart">
                  <c:ext xmlns:c16="http://schemas.microsoft.com/office/drawing/2014/chart" uri="{C3380CC4-5D6E-409C-BE32-E72D297353CC}">
                    <c16:uniqueId val="{00000009-D8C8-4448-B1AE-825647081B0F}"/>
                  </c:ext>
                </c:extLst>
              </c15:ser>
            </c15:filteredBarSeries>
          </c:ext>
        </c:extLst>
      </c:barChart>
      <c:catAx>
        <c:axId val="684203568"/>
        <c:scaling>
          <c:orientation val="minMax"/>
        </c:scaling>
        <c:delete val="0"/>
        <c:axPos val="b"/>
        <c:title>
          <c:tx>
            <c:rich>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Daily total flow range (mcm/d)</a:t>
                </a:r>
              </a:p>
            </c:rich>
          </c:tx>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84203240"/>
        <c:crosses val="autoZero"/>
        <c:auto val="1"/>
        <c:lblAlgn val="ctr"/>
        <c:lblOffset val="100"/>
        <c:noMultiLvlLbl val="0"/>
      </c:catAx>
      <c:valAx>
        <c:axId val="684203240"/>
        <c:scaling>
          <c:orientation val="minMax"/>
          <c:max val="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GB" sz="800" b="0" i="0" baseline="0">
                    <a:effectLst/>
                  </a:rPr>
                  <a:t>Frequency over each summer period (days)</a:t>
                </a:r>
                <a:endParaRPr lang="en-GB" sz="8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n-GB" sz="800"/>
              </a:p>
            </c:rich>
          </c:tx>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84203568"/>
        <c:crosses val="autoZero"/>
        <c:crossBetween val="between"/>
        <c:majorUnit val="50"/>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16150472703926"/>
          <c:y val="3.898305084745763E-2"/>
          <c:w val="0.83523446994343564"/>
          <c:h val="0.77966101694915257"/>
        </c:manualLayout>
      </c:layout>
      <c:areaChart>
        <c:grouping val="stacked"/>
        <c:varyColors val="0"/>
        <c:ser>
          <c:idx val="3"/>
          <c:order val="0"/>
          <c:tx>
            <c:strRef>
              <c:f>'Forecast daily demand'!$C$31</c:f>
              <c:strCache>
                <c:ptCount val="1"/>
                <c:pt idx="0">
                  <c:v>Exports to Ireland</c:v>
                </c:pt>
              </c:strCache>
            </c:strRef>
          </c:tx>
          <c:spPr>
            <a:solidFill>
              <a:srgbClr val="339966"/>
            </a:solidFill>
            <a:ln w="25400">
              <a:noFill/>
            </a:ln>
          </c:spPr>
          <c:cat>
            <c:numRef>
              <c:f>'Forecast daily demand'!$B$32:$B$214</c:f>
              <c:numCache>
                <c:formatCode>m/d/yyyy</c:formatCode>
                <c:ptCount val="183"/>
                <c:pt idx="0">
                  <c:v>44287</c:v>
                </c:pt>
                <c:pt idx="1">
                  <c:v>44288</c:v>
                </c:pt>
                <c:pt idx="2">
                  <c:v>44289</c:v>
                </c:pt>
                <c:pt idx="3">
                  <c:v>44290</c:v>
                </c:pt>
                <c:pt idx="4">
                  <c:v>44291</c:v>
                </c:pt>
                <c:pt idx="5">
                  <c:v>44292</c:v>
                </c:pt>
                <c:pt idx="6">
                  <c:v>44293</c:v>
                </c:pt>
                <c:pt idx="7">
                  <c:v>44294</c:v>
                </c:pt>
                <c:pt idx="8">
                  <c:v>44295</c:v>
                </c:pt>
                <c:pt idx="9">
                  <c:v>44296</c:v>
                </c:pt>
                <c:pt idx="10">
                  <c:v>44297</c:v>
                </c:pt>
                <c:pt idx="11">
                  <c:v>44298</c:v>
                </c:pt>
                <c:pt idx="12">
                  <c:v>44299</c:v>
                </c:pt>
                <c:pt idx="13">
                  <c:v>44300</c:v>
                </c:pt>
                <c:pt idx="14">
                  <c:v>44301</c:v>
                </c:pt>
                <c:pt idx="15">
                  <c:v>44302</c:v>
                </c:pt>
                <c:pt idx="16">
                  <c:v>44303</c:v>
                </c:pt>
                <c:pt idx="17">
                  <c:v>44304</c:v>
                </c:pt>
                <c:pt idx="18">
                  <c:v>44305</c:v>
                </c:pt>
                <c:pt idx="19">
                  <c:v>44306</c:v>
                </c:pt>
                <c:pt idx="20">
                  <c:v>44307</c:v>
                </c:pt>
                <c:pt idx="21">
                  <c:v>44308</c:v>
                </c:pt>
                <c:pt idx="22">
                  <c:v>44309</c:v>
                </c:pt>
                <c:pt idx="23">
                  <c:v>44310</c:v>
                </c:pt>
                <c:pt idx="24">
                  <c:v>44311</c:v>
                </c:pt>
                <c:pt idx="25">
                  <c:v>44312</c:v>
                </c:pt>
                <c:pt idx="26">
                  <c:v>44313</c:v>
                </c:pt>
                <c:pt idx="27">
                  <c:v>44314</c:v>
                </c:pt>
                <c:pt idx="28">
                  <c:v>44315</c:v>
                </c:pt>
                <c:pt idx="29">
                  <c:v>44316</c:v>
                </c:pt>
                <c:pt idx="30">
                  <c:v>44317</c:v>
                </c:pt>
                <c:pt idx="31">
                  <c:v>44318</c:v>
                </c:pt>
                <c:pt idx="32">
                  <c:v>44319</c:v>
                </c:pt>
                <c:pt idx="33">
                  <c:v>44320</c:v>
                </c:pt>
                <c:pt idx="34">
                  <c:v>44321</c:v>
                </c:pt>
                <c:pt idx="35">
                  <c:v>44322</c:v>
                </c:pt>
                <c:pt idx="36">
                  <c:v>44323</c:v>
                </c:pt>
                <c:pt idx="37">
                  <c:v>44324</c:v>
                </c:pt>
                <c:pt idx="38">
                  <c:v>44325</c:v>
                </c:pt>
                <c:pt idx="39">
                  <c:v>44326</c:v>
                </c:pt>
                <c:pt idx="40">
                  <c:v>44327</c:v>
                </c:pt>
                <c:pt idx="41">
                  <c:v>44328</c:v>
                </c:pt>
                <c:pt idx="42">
                  <c:v>44329</c:v>
                </c:pt>
                <c:pt idx="43">
                  <c:v>44330</c:v>
                </c:pt>
                <c:pt idx="44">
                  <c:v>44331</c:v>
                </c:pt>
                <c:pt idx="45">
                  <c:v>44332</c:v>
                </c:pt>
                <c:pt idx="46">
                  <c:v>44333</c:v>
                </c:pt>
                <c:pt idx="47">
                  <c:v>44334</c:v>
                </c:pt>
                <c:pt idx="48">
                  <c:v>44335</c:v>
                </c:pt>
                <c:pt idx="49">
                  <c:v>44336</c:v>
                </c:pt>
                <c:pt idx="50">
                  <c:v>44337</c:v>
                </c:pt>
                <c:pt idx="51">
                  <c:v>44338</c:v>
                </c:pt>
                <c:pt idx="52">
                  <c:v>44339</c:v>
                </c:pt>
                <c:pt idx="53">
                  <c:v>44340</c:v>
                </c:pt>
                <c:pt idx="54">
                  <c:v>44341</c:v>
                </c:pt>
                <c:pt idx="55">
                  <c:v>44342</c:v>
                </c:pt>
                <c:pt idx="56">
                  <c:v>44343</c:v>
                </c:pt>
                <c:pt idx="57">
                  <c:v>44344</c:v>
                </c:pt>
                <c:pt idx="58">
                  <c:v>44345</c:v>
                </c:pt>
                <c:pt idx="59">
                  <c:v>44346</c:v>
                </c:pt>
                <c:pt idx="60">
                  <c:v>44347</c:v>
                </c:pt>
                <c:pt idx="61">
                  <c:v>44348</c:v>
                </c:pt>
                <c:pt idx="62">
                  <c:v>44349</c:v>
                </c:pt>
                <c:pt idx="63">
                  <c:v>44350</c:v>
                </c:pt>
                <c:pt idx="64">
                  <c:v>44351</c:v>
                </c:pt>
                <c:pt idx="65">
                  <c:v>44352</c:v>
                </c:pt>
                <c:pt idx="66">
                  <c:v>44353</c:v>
                </c:pt>
                <c:pt idx="67">
                  <c:v>44354</c:v>
                </c:pt>
                <c:pt idx="68">
                  <c:v>44355</c:v>
                </c:pt>
                <c:pt idx="69">
                  <c:v>44356</c:v>
                </c:pt>
                <c:pt idx="70">
                  <c:v>44357</c:v>
                </c:pt>
                <c:pt idx="71">
                  <c:v>44358</c:v>
                </c:pt>
                <c:pt idx="72">
                  <c:v>44359</c:v>
                </c:pt>
                <c:pt idx="73">
                  <c:v>44360</c:v>
                </c:pt>
                <c:pt idx="74">
                  <c:v>44361</c:v>
                </c:pt>
                <c:pt idx="75">
                  <c:v>44362</c:v>
                </c:pt>
                <c:pt idx="76">
                  <c:v>44363</c:v>
                </c:pt>
                <c:pt idx="77">
                  <c:v>44364</c:v>
                </c:pt>
                <c:pt idx="78">
                  <c:v>44365</c:v>
                </c:pt>
                <c:pt idx="79">
                  <c:v>44366</c:v>
                </c:pt>
                <c:pt idx="80">
                  <c:v>44367</c:v>
                </c:pt>
                <c:pt idx="81">
                  <c:v>44368</c:v>
                </c:pt>
                <c:pt idx="82">
                  <c:v>44369</c:v>
                </c:pt>
                <c:pt idx="83">
                  <c:v>44370</c:v>
                </c:pt>
                <c:pt idx="84">
                  <c:v>44371</c:v>
                </c:pt>
                <c:pt idx="85">
                  <c:v>44372</c:v>
                </c:pt>
                <c:pt idx="86">
                  <c:v>44373</c:v>
                </c:pt>
                <c:pt idx="87">
                  <c:v>44374</c:v>
                </c:pt>
                <c:pt idx="88">
                  <c:v>44375</c:v>
                </c:pt>
                <c:pt idx="89">
                  <c:v>44376</c:v>
                </c:pt>
                <c:pt idx="90">
                  <c:v>44377</c:v>
                </c:pt>
                <c:pt idx="91">
                  <c:v>44378</c:v>
                </c:pt>
                <c:pt idx="92">
                  <c:v>44379</c:v>
                </c:pt>
                <c:pt idx="93">
                  <c:v>44380</c:v>
                </c:pt>
                <c:pt idx="94">
                  <c:v>44381</c:v>
                </c:pt>
                <c:pt idx="95">
                  <c:v>44382</c:v>
                </c:pt>
                <c:pt idx="96">
                  <c:v>44383</c:v>
                </c:pt>
                <c:pt idx="97">
                  <c:v>44384</c:v>
                </c:pt>
                <c:pt idx="98">
                  <c:v>44385</c:v>
                </c:pt>
                <c:pt idx="99">
                  <c:v>44386</c:v>
                </c:pt>
                <c:pt idx="100">
                  <c:v>44387</c:v>
                </c:pt>
                <c:pt idx="101">
                  <c:v>44388</c:v>
                </c:pt>
                <c:pt idx="102">
                  <c:v>44389</c:v>
                </c:pt>
                <c:pt idx="103">
                  <c:v>44390</c:v>
                </c:pt>
                <c:pt idx="104">
                  <c:v>44391</c:v>
                </c:pt>
                <c:pt idx="105">
                  <c:v>44392</c:v>
                </c:pt>
                <c:pt idx="106">
                  <c:v>44393</c:v>
                </c:pt>
                <c:pt idx="107">
                  <c:v>44394</c:v>
                </c:pt>
                <c:pt idx="108">
                  <c:v>44395</c:v>
                </c:pt>
                <c:pt idx="109">
                  <c:v>44396</c:v>
                </c:pt>
                <c:pt idx="110">
                  <c:v>44397</c:v>
                </c:pt>
                <c:pt idx="111">
                  <c:v>44398</c:v>
                </c:pt>
                <c:pt idx="112">
                  <c:v>44399</c:v>
                </c:pt>
                <c:pt idx="113">
                  <c:v>44400</c:v>
                </c:pt>
                <c:pt idx="114">
                  <c:v>44401</c:v>
                </c:pt>
                <c:pt idx="115">
                  <c:v>44402</c:v>
                </c:pt>
                <c:pt idx="116">
                  <c:v>44403</c:v>
                </c:pt>
                <c:pt idx="117">
                  <c:v>44404</c:v>
                </c:pt>
                <c:pt idx="118">
                  <c:v>44405</c:v>
                </c:pt>
                <c:pt idx="119">
                  <c:v>44406</c:v>
                </c:pt>
                <c:pt idx="120">
                  <c:v>44407</c:v>
                </c:pt>
                <c:pt idx="121">
                  <c:v>44408</c:v>
                </c:pt>
                <c:pt idx="122">
                  <c:v>44409</c:v>
                </c:pt>
                <c:pt idx="123">
                  <c:v>44410</c:v>
                </c:pt>
                <c:pt idx="124">
                  <c:v>44411</c:v>
                </c:pt>
                <c:pt idx="125">
                  <c:v>44412</c:v>
                </c:pt>
                <c:pt idx="126">
                  <c:v>44413</c:v>
                </c:pt>
                <c:pt idx="127">
                  <c:v>44414</c:v>
                </c:pt>
                <c:pt idx="128">
                  <c:v>44415</c:v>
                </c:pt>
                <c:pt idx="129">
                  <c:v>44416</c:v>
                </c:pt>
                <c:pt idx="130">
                  <c:v>44417</c:v>
                </c:pt>
                <c:pt idx="131">
                  <c:v>44418</c:v>
                </c:pt>
                <c:pt idx="132">
                  <c:v>44419</c:v>
                </c:pt>
                <c:pt idx="133">
                  <c:v>44420</c:v>
                </c:pt>
                <c:pt idx="134">
                  <c:v>44421</c:v>
                </c:pt>
                <c:pt idx="135">
                  <c:v>44422</c:v>
                </c:pt>
                <c:pt idx="136">
                  <c:v>44423</c:v>
                </c:pt>
                <c:pt idx="137">
                  <c:v>44424</c:v>
                </c:pt>
                <c:pt idx="138">
                  <c:v>44425</c:v>
                </c:pt>
                <c:pt idx="139">
                  <c:v>44426</c:v>
                </c:pt>
                <c:pt idx="140">
                  <c:v>44427</c:v>
                </c:pt>
                <c:pt idx="141">
                  <c:v>44428</c:v>
                </c:pt>
                <c:pt idx="142">
                  <c:v>44429</c:v>
                </c:pt>
                <c:pt idx="143">
                  <c:v>44430</c:v>
                </c:pt>
                <c:pt idx="144">
                  <c:v>44431</c:v>
                </c:pt>
                <c:pt idx="145">
                  <c:v>44432</c:v>
                </c:pt>
                <c:pt idx="146">
                  <c:v>44433</c:v>
                </c:pt>
                <c:pt idx="147">
                  <c:v>44434</c:v>
                </c:pt>
                <c:pt idx="148">
                  <c:v>44435</c:v>
                </c:pt>
                <c:pt idx="149">
                  <c:v>44436</c:v>
                </c:pt>
                <c:pt idx="150">
                  <c:v>44437</c:v>
                </c:pt>
                <c:pt idx="151">
                  <c:v>44438</c:v>
                </c:pt>
                <c:pt idx="152">
                  <c:v>44439</c:v>
                </c:pt>
                <c:pt idx="153">
                  <c:v>44440</c:v>
                </c:pt>
                <c:pt idx="154">
                  <c:v>44441</c:v>
                </c:pt>
                <c:pt idx="155">
                  <c:v>44442</c:v>
                </c:pt>
                <c:pt idx="156">
                  <c:v>44443</c:v>
                </c:pt>
                <c:pt idx="157">
                  <c:v>44444</c:v>
                </c:pt>
                <c:pt idx="158">
                  <c:v>44445</c:v>
                </c:pt>
                <c:pt idx="159">
                  <c:v>44446</c:v>
                </c:pt>
                <c:pt idx="160">
                  <c:v>44447</c:v>
                </c:pt>
                <c:pt idx="161">
                  <c:v>44448</c:v>
                </c:pt>
                <c:pt idx="162">
                  <c:v>44449</c:v>
                </c:pt>
                <c:pt idx="163">
                  <c:v>44450</c:v>
                </c:pt>
                <c:pt idx="164">
                  <c:v>44451</c:v>
                </c:pt>
                <c:pt idx="165">
                  <c:v>44452</c:v>
                </c:pt>
                <c:pt idx="166">
                  <c:v>44453</c:v>
                </c:pt>
                <c:pt idx="167">
                  <c:v>44454</c:v>
                </c:pt>
                <c:pt idx="168">
                  <c:v>44455</c:v>
                </c:pt>
                <c:pt idx="169">
                  <c:v>44456</c:v>
                </c:pt>
                <c:pt idx="170">
                  <c:v>44457</c:v>
                </c:pt>
                <c:pt idx="171">
                  <c:v>44458</c:v>
                </c:pt>
                <c:pt idx="172">
                  <c:v>44459</c:v>
                </c:pt>
                <c:pt idx="173">
                  <c:v>44460</c:v>
                </c:pt>
                <c:pt idx="174">
                  <c:v>44461</c:v>
                </c:pt>
                <c:pt idx="175">
                  <c:v>44462</c:v>
                </c:pt>
                <c:pt idx="176">
                  <c:v>44463</c:v>
                </c:pt>
                <c:pt idx="177">
                  <c:v>44464</c:v>
                </c:pt>
                <c:pt idx="178">
                  <c:v>44465</c:v>
                </c:pt>
                <c:pt idx="179">
                  <c:v>44466</c:v>
                </c:pt>
                <c:pt idx="180">
                  <c:v>44467</c:v>
                </c:pt>
                <c:pt idx="181">
                  <c:v>44468</c:v>
                </c:pt>
                <c:pt idx="182">
                  <c:v>44469</c:v>
                </c:pt>
              </c:numCache>
            </c:numRef>
          </c:cat>
          <c:val>
            <c:numRef>
              <c:f>'Forecast daily demand'!$C$32:$C$214</c:f>
              <c:numCache>
                <c:formatCode>0.0</c:formatCode>
                <c:ptCount val="183"/>
                <c:pt idx="0">
                  <c:v>18.54604975363636</c:v>
                </c:pt>
                <c:pt idx="1">
                  <c:v>17.643406760909087</c:v>
                </c:pt>
                <c:pt idx="2">
                  <c:v>15.42659809909091</c:v>
                </c:pt>
                <c:pt idx="3">
                  <c:v>15.040122779090911</c:v>
                </c:pt>
                <c:pt idx="4">
                  <c:v>18.270123242727276</c:v>
                </c:pt>
                <c:pt idx="5">
                  <c:v>18.171130761818183</c:v>
                </c:pt>
                <c:pt idx="6">
                  <c:v>18.024021238181817</c:v>
                </c:pt>
                <c:pt idx="7">
                  <c:v>17.890608734545452</c:v>
                </c:pt>
                <c:pt idx="8">
                  <c:v>17.03367757454545</c:v>
                </c:pt>
                <c:pt idx="9">
                  <c:v>14.848346886363636</c:v>
                </c:pt>
                <c:pt idx="10">
                  <c:v>14.447251460909092</c:v>
                </c:pt>
                <c:pt idx="11">
                  <c:v>17.546836626363639</c:v>
                </c:pt>
                <c:pt idx="12">
                  <c:v>17.461306486363636</c:v>
                </c:pt>
                <c:pt idx="13">
                  <c:v>17.348262035454546</c:v>
                </c:pt>
                <c:pt idx="14">
                  <c:v>17.235167715454544</c:v>
                </c:pt>
                <c:pt idx="15">
                  <c:v>16.423948388181817</c:v>
                </c:pt>
                <c:pt idx="16">
                  <c:v>14.270095673636364</c:v>
                </c:pt>
                <c:pt idx="17">
                  <c:v>13.854380142727273</c:v>
                </c:pt>
                <c:pt idx="18">
                  <c:v>16.823550009999998</c:v>
                </c:pt>
                <c:pt idx="19">
                  <c:v>16.751482210909089</c:v>
                </c:pt>
                <c:pt idx="20">
                  <c:v>16.672502832727272</c:v>
                </c:pt>
                <c:pt idx="21">
                  <c:v>16.579726696363636</c:v>
                </c:pt>
                <c:pt idx="22">
                  <c:v>15.814219201818183</c:v>
                </c:pt>
                <c:pt idx="23">
                  <c:v>13.771003022727273</c:v>
                </c:pt>
                <c:pt idx="24">
                  <c:v>13.383882075454546</c:v>
                </c:pt>
                <c:pt idx="25">
                  <c:v>16.290851202727271</c:v>
                </c:pt>
                <c:pt idx="26">
                  <c:v>16.266768440909093</c:v>
                </c:pt>
                <c:pt idx="27">
                  <c:v>16.222005209090909</c:v>
                </c:pt>
                <c:pt idx="28">
                  <c:v>16.170330398181818</c:v>
                </c:pt>
                <c:pt idx="29">
                  <c:v>15.46065321090909</c:v>
                </c:pt>
                <c:pt idx="30">
                  <c:v>13.226801720454546</c:v>
                </c:pt>
                <c:pt idx="31">
                  <c:v>12.858051065454545</c:v>
                </c:pt>
                <c:pt idx="32">
                  <c:v>15.635538235454543</c:v>
                </c:pt>
                <c:pt idx="33">
                  <c:v>15.58703099909091</c:v>
                </c:pt>
                <c:pt idx="34">
                  <c:v>15.524707204090909</c:v>
                </c:pt>
                <c:pt idx="35">
                  <c:v>15.455449095000001</c:v>
                </c:pt>
                <c:pt idx="36">
                  <c:v>14.767420155454545</c:v>
                </c:pt>
                <c:pt idx="37">
                  <c:v>12.740169723409089</c:v>
                </c:pt>
                <c:pt idx="38">
                  <c:v>12.385627912727273</c:v>
                </c:pt>
                <c:pt idx="39">
                  <c:v>15.393143214545455</c:v>
                </c:pt>
                <c:pt idx="40">
                  <c:v>15.327325494545454</c:v>
                </c:pt>
                <c:pt idx="41">
                  <c:v>15.268388552727272</c:v>
                </c:pt>
                <c:pt idx="42">
                  <c:v>15.216336788181819</c:v>
                </c:pt>
                <c:pt idx="43">
                  <c:v>14.551054570000002</c:v>
                </c:pt>
                <c:pt idx="44">
                  <c:v>12.682600418181819</c:v>
                </c:pt>
                <c:pt idx="45">
                  <c:v>12.332220055454544</c:v>
                </c:pt>
                <c:pt idx="46">
                  <c:v>14.980225268181817</c:v>
                </c:pt>
                <c:pt idx="47">
                  <c:v>14.907293557272727</c:v>
                </c:pt>
                <c:pt idx="48">
                  <c:v>14.827409199090908</c:v>
                </c:pt>
                <c:pt idx="49">
                  <c:v>14.740567791818181</c:v>
                </c:pt>
                <c:pt idx="50">
                  <c:v>14.0741871</c:v>
                </c:pt>
                <c:pt idx="51">
                  <c:v>12.253537726363636</c:v>
                </c:pt>
                <c:pt idx="52">
                  <c:v>11.913204760000001</c:v>
                </c:pt>
                <c:pt idx="53">
                  <c:v>14.496736516363637</c:v>
                </c:pt>
                <c:pt idx="54">
                  <c:v>14.479018238181817</c:v>
                </c:pt>
                <c:pt idx="55">
                  <c:v>14.46129116</c:v>
                </c:pt>
                <c:pt idx="56">
                  <c:v>14.429691053636363</c:v>
                </c:pt>
                <c:pt idx="57">
                  <c:v>13.815496990909089</c:v>
                </c:pt>
                <c:pt idx="58">
                  <c:v>12.050339024545453</c:v>
                </c:pt>
                <c:pt idx="59">
                  <c:v>11.725795442727273</c:v>
                </c:pt>
                <c:pt idx="60">
                  <c:v>14.275032677727273</c:v>
                </c:pt>
                <c:pt idx="61">
                  <c:v>14.253757404999998</c:v>
                </c:pt>
                <c:pt idx="62">
                  <c:v>14.235947455909091</c:v>
                </c:pt>
                <c:pt idx="63">
                  <c:v>14.200767619545456</c:v>
                </c:pt>
                <c:pt idx="64">
                  <c:v>13.588944714090907</c:v>
                </c:pt>
                <c:pt idx="65">
                  <c:v>11.851999825</c:v>
                </c:pt>
                <c:pt idx="66">
                  <c:v>11.538386125454545</c:v>
                </c:pt>
                <c:pt idx="67">
                  <c:v>14.053328839090909</c:v>
                </c:pt>
                <c:pt idx="68">
                  <c:v>14.028496571818181</c:v>
                </c:pt>
                <c:pt idx="69">
                  <c:v>14.010603751818183</c:v>
                </c:pt>
                <c:pt idx="70">
                  <c:v>13.971844185454545</c:v>
                </c:pt>
                <c:pt idx="71">
                  <c:v>13.362392437272728</c:v>
                </c:pt>
                <c:pt idx="72">
                  <c:v>11.653660625454545</c:v>
                </c:pt>
                <c:pt idx="73">
                  <c:v>11.344362764545455</c:v>
                </c:pt>
                <c:pt idx="74">
                  <c:v>13.788795852727274</c:v>
                </c:pt>
                <c:pt idx="75">
                  <c:v>13.756902397272727</c:v>
                </c:pt>
                <c:pt idx="76">
                  <c:v>13.731955723636363</c:v>
                </c:pt>
                <c:pt idx="77">
                  <c:v>13.713960231818181</c:v>
                </c:pt>
                <c:pt idx="78">
                  <c:v>13.154803509090909</c:v>
                </c:pt>
                <c:pt idx="79">
                  <c:v>11.495323304545455</c:v>
                </c:pt>
                <c:pt idx="80">
                  <c:v>11.201135181818181</c:v>
                </c:pt>
                <c:pt idx="81">
                  <c:v>13.641890259090911</c:v>
                </c:pt>
                <c:pt idx="82">
                  <c:v>13.616880515454545</c:v>
                </c:pt>
                <c:pt idx="83">
                  <c:v>13.591859038181816</c:v>
                </c:pt>
                <c:pt idx="84">
                  <c:v>13.580772192727272</c:v>
                </c:pt>
                <c:pt idx="85">
                  <c:v>13.033587963636364</c:v>
                </c:pt>
                <c:pt idx="86">
                  <c:v>11.40092783090909</c:v>
                </c:pt>
                <c:pt idx="87">
                  <c:v>11.120373927272727</c:v>
                </c:pt>
                <c:pt idx="88">
                  <c:v>13.557303288181817</c:v>
                </c:pt>
                <c:pt idx="89">
                  <c:v>13.553172024545455</c:v>
                </c:pt>
                <c:pt idx="90">
                  <c:v>13.535073860000001</c:v>
                </c:pt>
                <c:pt idx="91">
                  <c:v>13.523950345454546</c:v>
                </c:pt>
                <c:pt idx="92">
                  <c:v>12.965602605454546</c:v>
                </c:pt>
                <c:pt idx="93">
                  <c:v>11.335547439090909</c:v>
                </c:pt>
                <c:pt idx="94">
                  <c:v>11.056516535454547</c:v>
                </c:pt>
                <c:pt idx="95">
                  <c:v>13.472408300909091</c:v>
                </c:pt>
                <c:pt idx="96">
                  <c:v>13.46067058909091</c:v>
                </c:pt>
                <c:pt idx="97">
                  <c:v>13.455919867272728</c:v>
                </c:pt>
                <c:pt idx="98">
                  <c:v>13.451166817272728</c:v>
                </c:pt>
                <c:pt idx="99">
                  <c:v>12.915269195454545</c:v>
                </c:pt>
                <c:pt idx="100">
                  <c:v>11.296865051818182</c:v>
                </c:pt>
                <c:pt idx="101">
                  <c:v>11.029726767272727</c:v>
                </c:pt>
                <c:pt idx="102">
                  <c:v>13.439128805454546</c:v>
                </c:pt>
                <c:pt idx="103">
                  <c:v>13.44136390909091</c:v>
                </c:pt>
                <c:pt idx="104">
                  <c:v>13.436599221818181</c:v>
                </c:pt>
                <c:pt idx="105">
                  <c:v>13.431832206363636</c:v>
                </c:pt>
                <c:pt idx="106">
                  <c:v>12.88998034909091</c:v>
                </c:pt>
                <c:pt idx="107">
                  <c:v>11.274724602727273</c:v>
                </c:pt>
                <c:pt idx="108">
                  <c:v>11.008107746363637</c:v>
                </c:pt>
                <c:pt idx="109">
                  <c:v>13.419746479999999</c:v>
                </c:pt>
                <c:pt idx="110">
                  <c:v>13.414968991818181</c:v>
                </c:pt>
                <c:pt idx="111">
                  <c:v>13.403181237272726</c:v>
                </c:pt>
                <c:pt idx="112">
                  <c:v>13.405407030909091</c:v>
                </c:pt>
                <c:pt idx="113">
                  <c:v>12.864597656363635</c:v>
                </c:pt>
                <c:pt idx="114">
                  <c:v>11.252502038181818</c:v>
                </c:pt>
                <c:pt idx="115">
                  <c:v>10.980658239090909</c:v>
                </c:pt>
                <c:pt idx="116">
                  <c:v>13.393268935454545</c:v>
                </c:pt>
                <c:pt idx="117">
                  <c:v>13.395491237272728</c:v>
                </c:pt>
                <c:pt idx="118">
                  <c:v>13.390697455454546</c:v>
                </c:pt>
                <c:pt idx="119">
                  <c:v>13.392918593636363</c:v>
                </c:pt>
                <c:pt idx="120">
                  <c:v>12.852596467272726</c:v>
                </c:pt>
                <c:pt idx="121">
                  <c:v>11.247886687272727</c:v>
                </c:pt>
                <c:pt idx="122">
                  <c:v>10.98190024</c:v>
                </c:pt>
                <c:pt idx="123">
                  <c:v>13.394781242727275</c:v>
                </c:pt>
                <c:pt idx="124">
                  <c:v>13.389978150909089</c:v>
                </c:pt>
                <c:pt idx="125">
                  <c:v>13.392196961818183</c:v>
                </c:pt>
                <c:pt idx="126">
                  <c:v>13.394415771818181</c:v>
                </c:pt>
                <c:pt idx="127">
                  <c:v>12.860769199090909</c:v>
                </c:pt>
                <c:pt idx="128">
                  <c:v>11.25503685</c:v>
                </c:pt>
                <c:pt idx="129">
                  <c:v>10.994642892727272</c:v>
                </c:pt>
                <c:pt idx="130">
                  <c:v>13.417351111818181</c:v>
                </c:pt>
                <c:pt idx="131">
                  <c:v>13.41957225</c:v>
                </c:pt>
                <c:pt idx="132">
                  <c:v>13.421793388181818</c:v>
                </c:pt>
                <c:pt idx="133">
                  <c:v>13.424014526363637</c:v>
                </c:pt>
                <c:pt idx="134">
                  <c:v>12.88918623818182</c:v>
                </c:pt>
                <c:pt idx="135">
                  <c:v>11.279903714545455</c:v>
                </c:pt>
                <c:pt idx="136">
                  <c:v>11.018926277272728</c:v>
                </c:pt>
                <c:pt idx="137">
                  <c:v>13.454013664545455</c:v>
                </c:pt>
                <c:pt idx="138">
                  <c:v>13.470317011818183</c:v>
                </c:pt>
                <c:pt idx="139">
                  <c:v>13.486625014545455</c:v>
                </c:pt>
                <c:pt idx="140">
                  <c:v>13.495895985454545</c:v>
                </c:pt>
                <c:pt idx="141">
                  <c:v>12.97172364909091</c:v>
                </c:pt>
                <c:pt idx="142">
                  <c:v>11.352133724545455</c:v>
                </c:pt>
                <c:pt idx="143">
                  <c:v>11.089452748181818</c:v>
                </c:pt>
                <c:pt idx="144">
                  <c:v>13.533003145454545</c:v>
                </c:pt>
                <c:pt idx="145">
                  <c:v>13.549333259999999</c:v>
                </c:pt>
                <c:pt idx="146">
                  <c:v>13.56566802909091</c:v>
                </c:pt>
                <c:pt idx="147">
                  <c:v>13.582007453636363</c:v>
                </c:pt>
                <c:pt idx="148">
                  <c:v>13.05441747090909</c:v>
                </c:pt>
                <c:pt idx="149">
                  <c:v>11.442272039090909</c:v>
                </c:pt>
                <c:pt idx="150">
                  <c:v>11.18903145</c:v>
                </c:pt>
                <c:pt idx="151">
                  <c:v>13.668575165454547</c:v>
                </c:pt>
                <c:pt idx="152">
                  <c:v>13.691997008181819</c:v>
                </c:pt>
                <c:pt idx="153">
                  <c:v>13.715425833636363</c:v>
                </c:pt>
                <c:pt idx="154">
                  <c:v>13.731803662727271</c:v>
                </c:pt>
                <c:pt idx="155">
                  <c:v>13.20503547818182</c:v>
                </c:pt>
                <c:pt idx="156">
                  <c:v>11.568172217272727</c:v>
                </c:pt>
                <c:pt idx="157">
                  <c:v>11.30618177090909</c:v>
                </c:pt>
                <c:pt idx="158">
                  <c:v>13.811486797272726</c:v>
                </c:pt>
                <c:pt idx="159">
                  <c:v>13.842017825454546</c:v>
                </c:pt>
                <c:pt idx="160">
                  <c:v>13.865493201818181</c:v>
                </c:pt>
                <c:pt idx="161">
                  <c:v>13.896041686363638</c:v>
                </c:pt>
                <c:pt idx="162">
                  <c:v>13.376320099999999</c:v>
                </c:pt>
                <c:pt idx="163">
                  <c:v>11.735894934545454</c:v>
                </c:pt>
                <c:pt idx="164">
                  <c:v>11.481543433636363</c:v>
                </c:pt>
                <c:pt idx="165">
                  <c:v>14.04661185</c:v>
                </c:pt>
                <c:pt idx="166">
                  <c:v>14.098427374545453</c:v>
                </c:pt>
                <c:pt idx="167">
                  <c:v>14.143186083636364</c:v>
                </c:pt>
                <c:pt idx="168">
                  <c:v>14.202107301818183</c:v>
                </c:pt>
                <c:pt idx="169">
                  <c:v>13.683812836363636</c:v>
                </c:pt>
                <c:pt idx="170">
                  <c:v>12.016916015454546</c:v>
                </c:pt>
                <c:pt idx="171">
                  <c:v>11.773354498181817</c:v>
                </c:pt>
                <c:pt idx="172">
                  <c:v>14.40966266909091</c:v>
                </c:pt>
                <c:pt idx="173">
                  <c:v>14.454512151818182</c:v>
                </c:pt>
                <c:pt idx="174">
                  <c:v>14.506456854545455</c:v>
                </c:pt>
                <c:pt idx="175">
                  <c:v>14.56550026909091</c:v>
                </c:pt>
                <c:pt idx="176">
                  <c:v>14.032779571818184</c:v>
                </c:pt>
                <c:pt idx="177">
                  <c:v>12.34021127181818</c:v>
                </c:pt>
                <c:pt idx="178">
                  <c:v>12.106479969090911</c:v>
                </c:pt>
                <c:pt idx="179">
                  <c:v>14.851469643636364</c:v>
                </c:pt>
                <c:pt idx="180">
                  <c:v>14.946055492727272</c:v>
                </c:pt>
                <c:pt idx="181">
                  <c:v>15.054850402727272</c:v>
                </c:pt>
                <c:pt idx="182">
                  <c:v>15.163680224545454</c:v>
                </c:pt>
              </c:numCache>
            </c:numRef>
          </c:val>
          <c:extLst>
            <c:ext xmlns:c16="http://schemas.microsoft.com/office/drawing/2014/chart" uri="{C3380CC4-5D6E-409C-BE32-E72D297353CC}">
              <c16:uniqueId val="{00000000-F292-4138-B117-122B7172F393}"/>
            </c:ext>
          </c:extLst>
        </c:ser>
        <c:ser>
          <c:idx val="1"/>
          <c:order val="1"/>
          <c:tx>
            <c:strRef>
              <c:f>'Forecast daily demand'!$D$31</c:f>
              <c:strCache>
                <c:ptCount val="1"/>
                <c:pt idx="0">
                  <c:v>Daily metered</c:v>
                </c:pt>
              </c:strCache>
            </c:strRef>
          </c:tx>
          <c:spPr>
            <a:solidFill>
              <a:schemeClr val="tx2">
                <a:lumMod val="20000"/>
                <a:lumOff val="80000"/>
              </a:schemeClr>
            </a:solidFill>
            <a:ln w="25400">
              <a:noFill/>
            </a:ln>
          </c:spPr>
          <c:cat>
            <c:numRef>
              <c:f>'Forecast daily demand'!$B$32:$B$214</c:f>
              <c:numCache>
                <c:formatCode>m/d/yyyy</c:formatCode>
                <c:ptCount val="183"/>
                <c:pt idx="0">
                  <c:v>44287</c:v>
                </c:pt>
                <c:pt idx="1">
                  <c:v>44288</c:v>
                </c:pt>
                <c:pt idx="2">
                  <c:v>44289</c:v>
                </c:pt>
                <c:pt idx="3">
                  <c:v>44290</c:v>
                </c:pt>
                <c:pt idx="4">
                  <c:v>44291</c:v>
                </c:pt>
                <c:pt idx="5">
                  <c:v>44292</c:v>
                </c:pt>
                <c:pt idx="6">
                  <c:v>44293</c:v>
                </c:pt>
                <c:pt idx="7">
                  <c:v>44294</c:v>
                </c:pt>
                <c:pt idx="8">
                  <c:v>44295</c:v>
                </c:pt>
                <c:pt idx="9">
                  <c:v>44296</c:v>
                </c:pt>
                <c:pt idx="10">
                  <c:v>44297</c:v>
                </c:pt>
                <c:pt idx="11">
                  <c:v>44298</c:v>
                </c:pt>
                <c:pt idx="12">
                  <c:v>44299</c:v>
                </c:pt>
                <c:pt idx="13">
                  <c:v>44300</c:v>
                </c:pt>
                <c:pt idx="14">
                  <c:v>44301</c:v>
                </c:pt>
                <c:pt idx="15">
                  <c:v>44302</c:v>
                </c:pt>
                <c:pt idx="16">
                  <c:v>44303</c:v>
                </c:pt>
                <c:pt idx="17">
                  <c:v>44304</c:v>
                </c:pt>
                <c:pt idx="18">
                  <c:v>44305</c:v>
                </c:pt>
                <c:pt idx="19">
                  <c:v>44306</c:v>
                </c:pt>
                <c:pt idx="20">
                  <c:v>44307</c:v>
                </c:pt>
                <c:pt idx="21">
                  <c:v>44308</c:v>
                </c:pt>
                <c:pt idx="22">
                  <c:v>44309</c:v>
                </c:pt>
                <c:pt idx="23">
                  <c:v>44310</c:v>
                </c:pt>
                <c:pt idx="24">
                  <c:v>44311</c:v>
                </c:pt>
                <c:pt idx="25">
                  <c:v>44312</c:v>
                </c:pt>
                <c:pt idx="26">
                  <c:v>44313</c:v>
                </c:pt>
                <c:pt idx="27">
                  <c:v>44314</c:v>
                </c:pt>
                <c:pt idx="28">
                  <c:v>44315</c:v>
                </c:pt>
                <c:pt idx="29">
                  <c:v>44316</c:v>
                </c:pt>
                <c:pt idx="30">
                  <c:v>44317</c:v>
                </c:pt>
                <c:pt idx="31">
                  <c:v>44318</c:v>
                </c:pt>
                <c:pt idx="32">
                  <c:v>44319</c:v>
                </c:pt>
                <c:pt idx="33">
                  <c:v>44320</c:v>
                </c:pt>
                <c:pt idx="34">
                  <c:v>44321</c:v>
                </c:pt>
                <c:pt idx="35">
                  <c:v>44322</c:v>
                </c:pt>
                <c:pt idx="36">
                  <c:v>44323</c:v>
                </c:pt>
                <c:pt idx="37">
                  <c:v>44324</c:v>
                </c:pt>
                <c:pt idx="38">
                  <c:v>44325</c:v>
                </c:pt>
                <c:pt idx="39">
                  <c:v>44326</c:v>
                </c:pt>
                <c:pt idx="40">
                  <c:v>44327</c:v>
                </c:pt>
                <c:pt idx="41">
                  <c:v>44328</c:v>
                </c:pt>
                <c:pt idx="42">
                  <c:v>44329</c:v>
                </c:pt>
                <c:pt idx="43">
                  <c:v>44330</c:v>
                </c:pt>
                <c:pt idx="44">
                  <c:v>44331</c:v>
                </c:pt>
                <c:pt idx="45">
                  <c:v>44332</c:v>
                </c:pt>
                <c:pt idx="46">
                  <c:v>44333</c:v>
                </c:pt>
                <c:pt idx="47">
                  <c:v>44334</c:v>
                </c:pt>
                <c:pt idx="48">
                  <c:v>44335</c:v>
                </c:pt>
                <c:pt idx="49">
                  <c:v>44336</c:v>
                </c:pt>
                <c:pt idx="50">
                  <c:v>44337</c:v>
                </c:pt>
                <c:pt idx="51">
                  <c:v>44338</c:v>
                </c:pt>
                <c:pt idx="52">
                  <c:v>44339</c:v>
                </c:pt>
                <c:pt idx="53">
                  <c:v>44340</c:v>
                </c:pt>
                <c:pt idx="54">
                  <c:v>44341</c:v>
                </c:pt>
                <c:pt idx="55">
                  <c:v>44342</c:v>
                </c:pt>
                <c:pt idx="56">
                  <c:v>44343</c:v>
                </c:pt>
                <c:pt idx="57">
                  <c:v>44344</c:v>
                </c:pt>
                <c:pt idx="58">
                  <c:v>44345</c:v>
                </c:pt>
                <c:pt idx="59">
                  <c:v>44346</c:v>
                </c:pt>
                <c:pt idx="60">
                  <c:v>44347</c:v>
                </c:pt>
                <c:pt idx="61">
                  <c:v>44348</c:v>
                </c:pt>
                <c:pt idx="62">
                  <c:v>44349</c:v>
                </c:pt>
                <c:pt idx="63">
                  <c:v>44350</c:v>
                </c:pt>
                <c:pt idx="64">
                  <c:v>44351</c:v>
                </c:pt>
                <c:pt idx="65">
                  <c:v>44352</c:v>
                </c:pt>
                <c:pt idx="66">
                  <c:v>44353</c:v>
                </c:pt>
                <c:pt idx="67">
                  <c:v>44354</c:v>
                </c:pt>
                <c:pt idx="68">
                  <c:v>44355</c:v>
                </c:pt>
                <c:pt idx="69">
                  <c:v>44356</c:v>
                </c:pt>
                <c:pt idx="70">
                  <c:v>44357</c:v>
                </c:pt>
                <c:pt idx="71">
                  <c:v>44358</c:v>
                </c:pt>
                <c:pt idx="72">
                  <c:v>44359</c:v>
                </c:pt>
                <c:pt idx="73">
                  <c:v>44360</c:v>
                </c:pt>
                <c:pt idx="74">
                  <c:v>44361</c:v>
                </c:pt>
                <c:pt idx="75">
                  <c:v>44362</c:v>
                </c:pt>
                <c:pt idx="76">
                  <c:v>44363</c:v>
                </c:pt>
                <c:pt idx="77">
                  <c:v>44364</c:v>
                </c:pt>
                <c:pt idx="78">
                  <c:v>44365</c:v>
                </c:pt>
                <c:pt idx="79">
                  <c:v>44366</c:v>
                </c:pt>
                <c:pt idx="80">
                  <c:v>44367</c:v>
                </c:pt>
                <c:pt idx="81">
                  <c:v>44368</c:v>
                </c:pt>
                <c:pt idx="82">
                  <c:v>44369</c:v>
                </c:pt>
                <c:pt idx="83">
                  <c:v>44370</c:v>
                </c:pt>
                <c:pt idx="84">
                  <c:v>44371</c:v>
                </c:pt>
                <c:pt idx="85">
                  <c:v>44372</c:v>
                </c:pt>
                <c:pt idx="86">
                  <c:v>44373</c:v>
                </c:pt>
                <c:pt idx="87">
                  <c:v>44374</c:v>
                </c:pt>
                <c:pt idx="88">
                  <c:v>44375</c:v>
                </c:pt>
                <c:pt idx="89">
                  <c:v>44376</c:v>
                </c:pt>
                <c:pt idx="90">
                  <c:v>44377</c:v>
                </c:pt>
                <c:pt idx="91">
                  <c:v>44378</c:v>
                </c:pt>
                <c:pt idx="92">
                  <c:v>44379</c:v>
                </c:pt>
                <c:pt idx="93">
                  <c:v>44380</c:v>
                </c:pt>
                <c:pt idx="94">
                  <c:v>44381</c:v>
                </c:pt>
                <c:pt idx="95">
                  <c:v>44382</c:v>
                </c:pt>
                <c:pt idx="96">
                  <c:v>44383</c:v>
                </c:pt>
                <c:pt idx="97">
                  <c:v>44384</c:v>
                </c:pt>
                <c:pt idx="98">
                  <c:v>44385</c:v>
                </c:pt>
                <c:pt idx="99">
                  <c:v>44386</c:v>
                </c:pt>
                <c:pt idx="100">
                  <c:v>44387</c:v>
                </c:pt>
                <c:pt idx="101">
                  <c:v>44388</c:v>
                </c:pt>
                <c:pt idx="102">
                  <c:v>44389</c:v>
                </c:pt>
                <c:pt idx="103">
                  <c:v>44390</c:v>
                </c:pt>
                <c:pt idx="104">
                  <c:v>44391</c:v>
                </c:pt>
                <c:pt idx="105">
                  <c:v>44392</c:v>
                </c:pt>
                <c:pt idx="106">
                  <c:v>44393</c:v>
                </c:pt>
                <c:pt idx="107">
                  <c:v>44394</c:v>
                </c:pt>
                <c:pt idx="108">
                  <c:v>44395</c:v>
                </c:pt>
                <c:pt idx="109">
                  <c:v>44396</c:v>
                </c:pt>
                <c:pt idx="110">
                  <c:v>44397</c:v>
                </c:pt>
                <c:pt idx="111">
                  <c:v>44398</c:v>
                </c:pt>
                <c:pt idx="112">
                  <c:v>44399</c:v>
                </c:pt>
                <c:pt idx="113">
                  <c:v>44400</c:v>
                </c:pt>
                <c:pt idx="114">
                  <c:v>44401</c:v>
                </c:pt>
                <c:pt idx="115">
                  <c:v>44402</c:v>
                </c:pt>
                <c:pt idx="116">
                  <c:v>44403</c:v>
                </c:pt>
                <c:pt idx="117">
                  <c:v>44404</c:v>
                </c:pt>
                <c:pt idx="118">
                  <c:v>44405</c:v>
                </c:pt>
                <c:pt idx="119">
                  <c:v>44406</c:v>
                </c:pt>
                <c:pt idx="120">
                  <c:v>44407</c:v>
                </c:pt>
                <c:pt idx="121">
                  <c:v>44408</c:v>
                </c:pt>
                <c:pt idx="122">
                  <c:v>44409</c:v>
                </c:pt>
                <c:pt idx="123">
                  <c:v>44410</c:v>
                </c:pt>
                <c:pt idx="124">
                  <c:v>44411</c:v>
                </c:pt>
                <c:pt idx="125">
                  <c:v>44412</c:v>
                </c:pt>
                <c:pt idx="126">
                  <c:v>44413</c:v>
                </c:pt>
                <c:pt idx="127">
                  <c:v>44414</c:v>
                </c:pt>
                <c:pt idx="128">
                  <c:v>44415</c:v>
                </c:pt>
                <c:pt idx="129">
                  <c:v>44416</c:v>
                </c:pt>
                <c:pt idx="130">
                  <c:v>44417</c:v>
                </c:pt>
                <c:pt idx="131">
                  <c:v>44418</c:v>
                </c:pt>
                <c:pt idx="132">
                  <c:v>44419</c:v>
                </c:pt>
                <c:pt idx="133">
                  <c:v>44420</c:v>
                </c:pt>
                <c:pt idx="134">
                  <c:v>44421</c:v>
                </c:pt>
                <c:pt idx="135">
                  <c:v>44422</c:v>
                </c:pt>
                <c:pt idx="136">
                  <c:v>44423</c:v>
                </c:pt>
                <c:pt idx="137">
                  <c:v>44424</c:v>
                </c:pt>
                <c:pt idx="138">
                  <c:v>44425</c:v>
                </c:pt>
                <c:pt idx="139">
                  <c:v>44426</c:v>
                </c:pt>
                <c:pt idx="140">
                  <c:v>44427</c:v>
                </c:pt>
                <c:pt idx="141">
                  <c:v>44428</c:v>
                </c:pt>
                <c:pt idx="142">
                  <c:v>44429</c:v>
                </c:pt>
                <c:pt idx="143">
                  <c:v>44430</c:v>
                </c:pt>
                <c:pt idx="144">
                  <c:v>44431</c:v>
                </c:pt>
                <c:pt idx="145">
                  <c:v>44432</c:v>
                </c:pt>
                <c:pt idx="146">
                  <c:v>44433</c:v>
                </c:pt>
                <c:pt idx="147">
                  <c:v>44434</c:v>
                </c:pt>
                <c:pt idx="148">
                  <c:v>44435</c:v>
                </c:pt>
                <c:pt idx="149">
                  <c:v>44436</c:v>
                </c:pt>
                <c:pt idx="150">
                  <c:v>44437</c:v>
                </c:pt>
                <c:pt idx="151">
                  <c:v>44438</c:v>
                </c:pt>
                <c:pt idx="152">
                  <c:v>44439</c:v>
                </c:pt>
                <c:pt idx="153">
                  <c:v>44440</c:v>
                </c:pt>
                <c:pt idx="154">
                  <c:v>44441</c:v>
                </c:pt>
                <c:pt idx="155">
                  <c:v>44442</c:v>
                </c:pt>
                <c:pt idx="156">
                  <c:v>44443</c:v>
                </c:pt>
                <c:pt idx="157">
                  <c:v>44444</c:v>
                </c:pt>
                <c:pt idx="158">
                  <c:v>44445</c:v>
                </c:pt>
                <c:pt idx="159">
                  <c:v>44446</c:v>
                </c:pt>
                <c:pt idx="160">
                  <c:v>44447</c:v>
                </c:pt>
                <c:pt idx="161">
                  <c:v>44448</c:v>
                </c:pt>
                <c:pt idx="162">
                  <c:v>44449</c:v>
                </c:pt>
                <c:pt idx="163">
                  <c:v>44450</c:v>
                </c:pt>
                <c:pt idx="164">
                  <c:v>44451</c:v>
                </c:pt>
                <c:pt idx="165">
                  <c:v>44452</c:v>
                </c:pt>
                <c:pt idx="166">
                  <c:v>44453</c:v>
                </c:pt>
                <c:pt idx="167">
                  <c:v>44454</c:v>
                </c:pt>
                <c:pt idx="168">
                  <c:v>44455</c:v>
                </c:pt>
                <c:pt idx="169">
                  <c:v>44456</c:v>
                </c:pt>
                <c:pt idx="170">
                  <c:v>44457</c:v>
                </c:pt>
                <c:pt idx="171">
                  <c:v>44458</c:v>
                </c:pt>
                <c:pt idx="172">
                  <c:v>44459</c:v>
                </c:pt>
                <c:pt idx="173">
                  <c:v>44460</c:v>
                </c:pt>
                <c:pt idx="174">
                  <c:v>44461</c:v>
                </c:pt>
                <c:pt idx="175">
                  <c:v>44462</c:v>
                </c:pt>
                <c:pt idx="176">
                  <c:v>44463</c:v>
                </c:pt>
                <c:pt idx="177">
                  <c:v>44464</c:v>
                </c:pt>
                <c:pt idx="178">
                  <c:v>44465</c:v>
                </c:pt>
                <c:pt idx="179">
                  <c:v>44466</c:v>
                </c:pt>
                <c:pt idx="180">
                  <c:v>44467</c:v>
                </c:pt>
                <c:pt idx="181">
                  <c:v>44468</c:v>
                </c:pt>
                <c:pt idx="182">
                  <c:v>44469</c:v>
                </c:pt>
              </c:numCache>
            </c:numRef>
          </c:cat>
          <c:val>
            <c:numRef>
              <c:f>'Forecast daily demand'!$D$32:$D$214</c:f>
              <c:numCache>
                <c:formatCode>0.0</c:formatCode>
                <c:ptCount val="183"/>
                <c:pt idx="0">
                  <c:v>22.040051099363634</c:v>
                </c:pt>
                <c:pt idx="1">
                  <c:v>21.60975835781818</c:v>
                </c:pt>
                <c:pt idx="2">
                  <c:v>21.326924463090908</c:v>
                </c:pt>
                <c:pt idx="3">
                  <c:v>21.305448829818182</c:v>
                </c:pt>
                <c:pt idx="4">
                  <c:v>21.552840614000001</c:v>
                </c:pt>
                <c:pt idx="5">
                  <c:v>21.924925622454548</c:v>
                </c:pt>
                <c:pt idx="6">
                  <c:v>21.872078791545455</c:v>
                </c:pt>
                <c:pt idx="7">
                  <c:v>21.819660959272731</c:v>
                </c:pt>
                <c:pt idx="8">
                  <c:v>21.761782030545454</c:v>
                </c:pt>
                <c:pt idx="9">
                  <c:v>23.110985650818183</c:v>
                </c:pt>
                <c:pt idx="10">
                  <c:v>22.748367305363637</c:v>
                </c:pt>
                <c:pt idx="11">
                  <c:v>24.554953563909095</c:v>
                </c:pt>
                <c:pt idx="12">
                  <c:v>24.500819589363637</c:v>
                </c:pt>
                <c:pt idx="13">
                  <c:v>24.426594322636362</c:v>
                </c:pt>
                <c:pt idx="14">
                  <c:v>24.351260867000004</c:v>
                </c:pt>
                <c:pt idx="15">
                  <c:v>23.49336469190909</c:v>
                </c:pt>
                <c:pt idx="16">
                  <c:v>22.697407847090911</c:v>
                </c:pt>
                <c:pt idx="17">
                  <c:v>22.327331082363635</c:v>
                </c:pt>
                <c:pt idx="18">
                  <c:v>24.081588259818179</c:v>
                </c:pt>
                <c:pt idx="19">
                  <c:v>24.034913392</c:v>
                </c:pt>
                <c:pt idx="20">
                  <c:v>23.980944453272727</c:v>
                </c:pt>
                <c:pt idx="21">
                  <c:v>23.918673601909092</c:v>
                </c:pt>
                <c:pt idx="22">
                  <c:v>23.082878914818181</c:v>
                </c:pt>
                <c:pt idx="23">
                  <c:v>22.326122619454541</c:v>
                </c:pt>
                <c:pt idx="24">
                  <c:v>21.987662085363635</c:v>
                </c:pt>
                <c:pt idx="25">
                  <c:v>23.733158642909093</c:v>
                </c:pt>
                <c:pt idx="26">
                  <c:v>23.717252778454544</c:v>
                </c:pt>
                <c:pt idx="27">
                  <c:v>23.687754051818178</c:v>
                </c:pt>
                <c:pt idx="28">
                  <c:v>23.655378779000003</c:v>
                </c:pt>
                <c:pt idx="29">
                  <c:v>22.844528321818181</c:v>
                </c:pt>
                <c:pt idx="30">
                  <c:v>20.591233277400004</c:v>
                </c:pt>
                <c:pt idx="31">
                  <c:v>20.543926255363637</c:v>
                </c:pt>
                <c:pt idx="32">
                  <c:v>20.522648351654546</c:v>
                </c:pt>
                <c:pt idx="33">
                  <c:v>21.075733682990911</c:v>
                </c:pt>
                <c:pt idx="34">
                  <c:v>21.029396731054543</c:v>
                </c:pt>
                <c:pt idx="35">
                  <c:v>20.979158509754544</c:v>
                </c:pt>
                <c:pt idx="36">
                  <c:v>20.904969299981815</c:v>
                </c:pt>
                <c:pt idx="37">
                  <c:v>20.270307886981819</c:v>
                </c:pt>
                <c:pt idx="38">
                  <c:v>20.241710188099997</c:v>
                </c:pt>
                <c:pt idx="39">
                  <c:v>23.167867908727271</c:v>
                </c:pt>
                <c:pt idx="40">
                  <c:v>23.133006228727272</c:v>
                </c:pt>
                <c:pt idx="41">
                  <c:v>23.101699398272725</c:v>
                </c:pt>
                <c:pt idx="42">
                  <c:v>23.074255804818183</c:v>
                </c:pt>
                <c:pt idx="43">
                  <c:v>22.285530798363638</c:v>
                </c:pt>
                <c:pt idx="44">
                  <c:v>21.596913746636364</c:v>
                </c:pt>
                <c:pt idx="45">
                  <c:v>21.297561613363637</c:v>
                </c:pt>
                <c:pt idx="46">
                  <c:v>22.954133711181814</c:v>
                </c:pt>
                <c:pt idx="47">
                  <c:v>22.916375717454549</c:v>
                </c:pt>
                <c:pt idx="48">
                  <c:v>22.875827477818184</c:v>
                </c:pt>
                <c:pt idx="49">
                  <c:v>22.833167066636364</c:v>
                </c:pt>
                <c:pt idx="50">
                  <c:v>22.039629027545455</c:v>
                </c:pt>
                <c:pt idx="51">
                  <c:v>21.361305527999999</c:v>
                </c:pt>
                <c:pt idx="52">
                  <c:v>21.073033343818185</c:v>
                </c:pt>
                <c:pt idx="53">
                  <c:v>22.708479660181823</c:v>
                </c:pt>
                <c:pt idx="54">
                  <c:v>22.696562222545456</c:v>
                </c:pt>
                <c:pt idx="55">
                  <c:v>22.687404738727274</c:v>
                </c:pt>
                <c:pt idx="56">
                  <c:v>22.671978548454547</c:v>
                </c:pt>
                <c:pt idx="57">
                  <c:v>21.901966093363637</c:v>
                </c:pt>
                <c:pt idx="58">
                  <c:v>21.246428504909087</c:v>
                </c:pt>
                <c:pt idx="59">
                  <c:v>19.52460365102727</c:v>
                </c:pt>
                <c:pt idx="60">
                  <c:v>19.50919984599091</c:v>
                </c:pt>
                <c:pt idx="61">
                  <c:v>20.122486445327272</c:v>
                </c:pt>
                <c:pt idx="62">
                  <c:v>20.103430067118182</c:v>
                </c:pt>
                <c:pt idx="63">
                  <c:v>20.086311100909089</c:v>
                </c:pt>
                <c:pt idx="64">
                  <c:v>20.056082615554544</c:v>
                </c:pt>
                <c:pt idx="65">
                  <c:v>19.417269738136362</c:v>
                </c:pt>
                <c:pt idx="66">
                  <c:v>20.861748303363637</c:v>
                </c:pt>
                <c:pt idx="67">
                  <c:v>22.479858552727272</c:v>
                </c:pt>
                <c:pt idx="68">
                  <c:v>22.467313886363637</c:v>
                </c:pt>
                <c:pt idx="69">
                  <c:v>22.456092592363639</c:v>
                </c:pt>
                <c:pt idx="70">
                  <c:v>22.437217801000003</c:v>
                </c:pt>
                <c:pt idx="71">
                  <c:v>21.665071556363635</c:v>
                </c:pt>
                <c:pt idx="72">
                  <c:v>21.023652243363642</c:v>
                </c:pt>
                <c:pt idx="73">
                  <c:v>20.754629446636365</c:v>
                </c:pt>
                <c:pt idx="74">
                  <c:v>22.341718827727277</c:v>
                </c:pt>
                <c:pt idx="75">
                  <c:v>22.324974344000001</c:v>
                </c:pt>
                <c:pt idx="76">
                  <c:v>22.312933139090912</c:v>
                </c:pt>
                <c:pt idx="77">
                  <c:v>22.304414554727273</c:v>
                </c:pt>
                <c:pt idx="78">
                  <c:v>21.553231826545456</c:v>
                </c:pt>
                <c:pt idx="79">
                  <c:v>20.932350656000001</c:v>
                </c:pt>
                <c:pt idx="80">
                  <c:v>20.676769624090909</c:v>
                </c:pt>
                <c:pt idx="81">
                  <c:v>22.264886505272727</c:v>
                </c:pt>
                <c:pt idx="82">
                  <c:v>22.251793274727273</c:v>
                </c:pt>
                <c:pt idx="83">
                  <c:v>22.23900688445455</c:v>
                </c:pt>
                <c:pt idx="84">
                  <c:v>22.232651230818181</c:v>
                </c:pt>
                <c:pt idx="85">
                  <c:v>21.489300484909091</c:v>
                </c:pt>
                <c:pt idx="86">
                  <c:v>20.880613226818184</c:v>
                </c:pt>
                <c:pt idx="87">
                  <c:v>20.631827983272728</c:v>
                </c:pt>
                <c:pt idx="88">
                  <c:v>22.222138858909091</c:v>
                </c:pt>
                <c:pt idx="89">
                  <c:v>22.216959144272728</c:v>
                </c:pt>
                <c:pt idx="90">
                  <c:v>22.210369871727274</c:v>
                </c:pt>
                <c:pt idx="91">
                  <c:v>22.155131918909088</c:v>
                </c:pt>
                <c:pt idx="92">
                  <c:v>21.406141023818179</c:v>
                </c:pt>
                <c:pt idx="93">
                  <c:v>20.793769815181818</c:v>
                </c:pt>
                <c:pt idx="94">
                  <c:v>20.543051567909092</c:v>
                </c:pt>
                <c:pt idx="95">
                  <c:v>22.122266736</c:v>
                </c:pt>
                <c:pt idx="96">
                  <c:v>22.116565108</c:v>
                </c:pt>
                <c:pt idx="97">
                  <c:v>22.110631108181817</c:v>
                </c:pt>
                <c:pt idx="98">
                  <c:v>22.107965319818181</c:v>
                </c:pt>
                <c:pt idx="99">
                  <c:v>21.365270221818186</c:v>
                </c:pt>
                <c:pt idx="100">
                  <c:v>20.760143150000001</c:v>
                </c:pt>
                <c:pt idx="101">
                  <c:v>20.51693265736364</c:v>
                </c:pt>
                <c:pt idx="102">
                  <c:v>22.094375035727275</c:v>
                </c:pt>
                <c:pt idx="103">
                  <c:v>22.090278291454545</c:v>
                </c:pt>
                <c:pt idx="104">
                  <c:v>22.085582486545455</c:v>
                </c:pt>
                <c:pt idx="105">
                  <c:v>22.013332451636362</c:v>
                </c:pt>
                <c:pt idx="106">
                  <c:v>21.269878748363638</c:v>
                </c:pt>
                <c:pt idx="107">
                  <c:v>20.665454990454545</c:v>
                </c:pt>
                <c:pt idx="108">
                  <c:v>20.417910255999999</c:v>
                </c:pt>
                <c:pt idx="109">
                  <c:v>21.997531786272727</c:v>
                </c:pt>
                <c:pt idx="110">
                  <c:v>21.993085573454547</c:v>
                </c:pt>
                <c:pt idx="111">
                  <c:v>21.988059079454544</c:v>
                </c:pt>
                <c:pt idx="112">
                  <c:v>21.984005304363638</c:v>
                </c:pt>
                <c:pt idx="113">
                  <c:v>21.239573146545457</c:v>
                </c:pt>
                <c:pt idx="114">
                  <c:v>20.636261079000001</c:v>
                </c:pt>
                <c:pt idx="115">
                  <c:v>20.391220687363635</c:v>
                </c:pt>
                <c:pt idx="116">
                  <c:v>21.968925643000002</c:v>
                </c:pt>
                <c:pt idx="117">
                  <c:v>21.967258324636365</c:v>
                </c:pt>
                <c:pt idx="118">
                  <c:v>21.964712314181817</c:v>
                </c:pt>
                <c:pt idx="119">
                  <c:v>21.962444340000005</c:v>
                </c:pt>
                <c:pt idx="120">
                  <c:v>21.22045725609091</c:v>
                </c:pt>
                <c:pt idx="121">
                  <c:v>20.621290583818183</c:v>
                </c:pt>
                <c:pt idx="122">
                  <c:v>20.379342124363639</c:v>
                </c:pt>
                <c:pt idx="123">
                  <c:v>21.955974223727274</c:v>
                </c:pt>
                <c:pt idx="124">
                  <c:v>21.953273563545455</c:v>
                </c:pt>
                <c:pt idx="125">
                  <c:v>21.950017009454548</c:v>
                </c:pt>
                <c:pt idx="126">
                  <c:v>21.948116909454544</c:v>
                </c:pt>
                <c:pt idx="127">
                  <c:v>21.208051129727274</c:v>
                </c:pt>
                <c:pt idx="128">
                  <c:v>20.609774053636361</c:v>
                </c:pt>
                <c:pt idx="129">
                  <c:v>20.372631238090907</c:v>
                </c:pt>
                <c:pt idx="130">
                  <c:v>21.951766473999999</c:v>
                </c:pt>
                <c:pt idx="131">
                  <c:v>21.952405414181818</c:v>
                </c:pt>
                <c:pt idx="132">
                  <c:v>21.949835103818181</c:v>
                </c:pt>
                <c:pt idx="133">
                  <c:v>21.949198205818181</c:v>
                </c:pt>
                <c:pt idx="134">
                  <c:v>21.207633483999999</c:v>
                </c:pt>
                <c:pt idx="135">
                  <c:v>20.608527017454549</c:v>
                </c:pt>
                <c:pt idx="136">
                  <c:v>20.446673859000001</c:v>
                </c:pt>
                <c:pt idx="137">
                  <c:v>22.02240943881818</c:v>
                </c:pt>
                <c:pt idx="138">
                  <c:v>22.027927419000001</c:v>
                </c:pt>
                <c:pt idx="139">
                  <c:v>22.034894434181812</c:v>
                </c:pt>
                <c:pt idx="140">
                  <c:v>22.04000032481818</c:v>
                </c:pt>
                <c:pt idx="141">
                  <c:v>21.303960480999997</c:v>
                </c:pt>
                <c:pt idx="142">
                  <c:v>20.704555552909088</c:v>
                </c:pt>
                <c:pt idx="143">
                  <c:v>20.473171450363637</c:v>
                </c:pt>
                <c:pt idx="144">
                  <c:v>22.049569969181817</c:v>
                </c:pt>
                <c:pt idx="145">
                  <c:v>22.054565585999999</c:v>
                </c:pt>
                <c:pt idx="146">
                  <c:v>22.061417528909093</c:v>
                </c:pt>
                <c:pt idx="147">
                  <c:v>22.06778234872727</c:v>
                </c:pt>
                <c:pt idx="148">
                  <c:v>21.334109306000006</c:v>
                </c:pt>
                <c:pt idx="149">
                  <c:v>20.739795131636363</c:v>
                </c:pt>
                <c:pt idx="150">
                  <c:v>20.514770212454543</c:v>
                </c:pt>
                <c:pt idx="151">
                  <c:v>22.103786670818184</c:v>
                </c:pt>
                <c:pt idx="152">
                  <c:v>22.111850629999999</c:v>
                </c:pt>
                <c:pt idx="153">
                  <c:v>22.120666971818185</c:v>
                </c:pt>
                <c:pt idx="154">
                  <c:v>22.130189813363639</c:v>
                </c:pt>
                <c:pt idx="155">
                  <c:v>21.396167553545453</c:v>
                </c:pt>
                <c:pt idx="156">
                  <c:v>20.795739575454544</c:v>
                </c:pt>
                <c:pt idx="157">
                  <c:v>20.566467971636364</c:v>
                </c:pt>
                <c:pt idx="158">
                  <c:v>22.162532592727274</c:v>
                </c:pt>
                <c:pt idx="159">
                  <c:v>22.174519981000003</c:v>
                </c:pt>
                <c:pt idx="160">
                  <c:v>22.18526714672727</c:v>
                </c:pt>
                <c:pt idx="161">
                  <c:v>22.198851622909089</c:v>
                </c:pt>
                <c:pt idx="162">
                  <c:v>21.472885088727271</c:v>
                </c:pt>
                <c:pt idx="163">
                  <c:v>20.87720285781818</c:v>
                </c:pt>
                <c:pt idx="164">
                  <c:v>20.651037505727274</c:v>
                </c:pt>
                <c:pt idx="165">
                  <c:v>22.267292104545454</c:v>
                </c:pt>
                <c:pt idx="166">
                  <c:v>22.290517009272726</c:v>
                </c:pt>
                <c:pt idx="167">
                  <c:v>22.313723857454548</c:v>
                </c:pt>
                <c:pt idx="168">
                  <c:v>22.338903916818182</c:v>
                </c:pt>
                <c:pt idx="169">
                  <c:v>21.619021069181819</c:v>
                </c:pt>
                <c:pt idx="170">
                  <c:v>21.459832537272728</c:v>
                </c:pt>
                <c:pt idx="171">
                  <c:v>21.238508269</c:v>
                </c:pt>
                <c:pt idx="172">
                  <c:v>22.877589235090912</c:v>
                </c:pt>
                <c:pt idx="173">
                  <c:v>22.899401338454542</c:v>
                </c:pt>
                <c:pt idx="174">
                  <c:v>22.926669643</c:v>
                </c:pt>
                <c:pt idx="175">
                  <c:v>22.952520023272726</c:v>
                </c:pt>
                <c:pt idx="176">
                  <c:v>22.228010637000001</c:v>
                </c:pt>
                <c:pt idx="177">
                  <c:v>21.627884491272731</c:v>
                </c:pt>
                <c:pt idx="178">
                  <c:v>21.409702582090905</c:v>
                </c:pt>
                <c:pt idx="179">
                  <c:v>23.090571864181818</c:v>
                </c:pt>
                <c:pt idx="180">
                  <c:v>23.138004089181816</c:v>
                </c:pt>
                <c:pt idx="181">
                  <c:v>23.193578244909091</c:v>
                </c:pt>
                <c:pt idx="182">
                  <c:v>23.242569338727272</c:v>
                </c:pt>
              </c:numCache>
            </c:numRef>
          </c:val>
          <c:extLst>
            <c:ext xmlns:c16="http://schemas.microsoft.com/office/drawing/2014/chart" uri="{C3380CC4-5D6E-409C-BE32-E72D297353CC}">
              <c16:uniqueId val="{00000001-F292-4138-B117-122B7172F393}"/>
            </c:ext>
          </c:extLst>
        </c:ser>
        <c:ser>
          <c:idx val="0"/>
          <c:order val="2"/>
          <c:tx>
            <c:strRef>
              <c:f>'Forecast daily demand'!$E$31</c:f>
              <c:strCache>
                <c:ptCount val="1"/>
                <c:pt idx="0">
                  <c:v>Non daily metered</c:v>
                </c:pt>
              </c:strCache>
            </c:strRef>
          </c:tx>
          <c:spPr>
            <a:solidFill>
              <a:srgbClr val="0070C0"/>
            </a:solidFill>
            <a:ln w="25400">
              <a:noFill/>
            </a:ln>
          </c:spPr>
          <c:cat>
            <c:numRef>
              <c:f>'Forecast daily demand'!$B$32:$B$214</c:f>
              <c:numCache>
                <c:formatCode>m/d/yyyy</c:formatCode>
                <c:ptCount val="183"/>
                <c:pt idx="0">
                  <c:v>44287</c:v>
                </c:pt>
                <c:pt idx="1">
                  <c:v>44288</c:v>
                </c:pt>
                <c:pt idx="2">
                  <c:v>44289</c:v>
                </c:pt>
                <c:pt idx="3">
                  <c:v>44290</c:v>
                </c:pt>
                <c:pt idx="4">
                  <c:v>44291</c:v>
                </c:pt>
                <c:pt idx="5">
                  <c:v>44292</c:v>
                </c:pt>
                <c:pt idx="6">
                  <c:v>44293</c:v>
                </c:pt>
                <c:pt idx="7">
                  <c:v>44294</c:v>
                </c:pt>
                <c:pt idx="8">
                  <c:v>44295</c:v>
                </c:pt>
                <c:pt idx="9">
                  <c:v>44296</c:v>
                </c:pt>
                <c:pt idx="10">
                  <c:v>44297</c:v>
                </c:pt>
                <c:pt idx="11">
                  <c:v>44298</c:v>
                </c:pt>
                <c:pt idx="12">
                  <c:v>44299</c:v>
                </c:pt>
                <c:pt idx="13">
                  <c:v>44300</c:v>
                </c:pt>
                <c:pt idx="14">
                  <c:v>44301</c:v>
                </c:pt>
                <c:pt idx="15">
                  <c:v>44302</c:v>
                </c:pt>
                <c:pt idx="16">
                  <c:v>44303</c:v>
                </c:pt>
                <c:pt idx="17">
                  <c:v>44304</c:v>
                </c:pt>
                <c:pt idx="18">
                  <c:v>44305</c:v>
                </c:pt>
                <c:pt idx="19">
                  <c:v>44306</c:v>
                </c:pt>
                <c:pt idx="20">
                  <c:v>44307</c:v>
                </c:pt>
                <c:pt idx="21">
                  <c:v>44308</c:v>
                </c:pt>
                <c:pt idx="22">
                  <c:v>44309</c:v>
                </c:pt>
                <c:pt idx="23">
                  <c:v>44310</c:v>
                </c:pt>
                <c:pt idx="24">
                  <c:v>44311</c:v>
                </c:pt>
                <c:pt idx="25">
                  <c:v>44312</c:v>
                </c:pt>
                <c:pt idx="26">
                  <c:v>44313</c:v>
                </c:pt>
                <c:pt idx="27">
                  <c:v>44314</c:v>
                </c:pt>
                <c:pt idx="28">
                  <c:v>44315</c:v>
                </c:pt>
                <c:pt idx="29">
                  <c:v>44316</c:v>
                </c:pt>
                <c:pt idx="30">
                  <c:v>44317</c:v>
                </c:pt>
                <c:pt idx="31">
                  <c:v>44318</c:v>
                </c:pt>
                <c:pt idx="32">
                  <c:v>44319</c:v>
                </c:pt>
                <c:pt idx="33">
                  <c:v>44320</c:v>
                </c:pt>
                <c:pt idx="34">
                  <c:v>44321</c:v>
                </c:pt>
                <c:pt idx="35">
                  <c:v>44322</c:v>
                </c:pt>
                <c:pt idx="36">
                  <c:v>44323</c:v>
                </c:pt>
                <c:pt idx="37">
                  <c:v>44324</c:v>
                </c:pt>
                <c:pt idx="38">
                  <c:v>44325</c:v>
                </c:pt>
                <c:pt idx="39">
                  <c:v>44326</c:v>
                </c:pt>
                <c:pt idx="40">
                  <c:v>44327</c:v>
                </c:pt>
                <c:pt idx="41">
                  <c:v>44328</c:v>
                </c:pt>
                <c:pt idx="42">
                  <c:v>44329</c:v>
                </c:pt>
                <c:pt idx="43">
                  <c:v>44330</c:v>
                </c:pt>
                <c:pt idx="44">
                  <c:v>44331</c:v>
                </c:pt>
                <c:pt idx="45">
                  <c:v>44332</c:v>
                </c:pt>
                <c:pt idx="46">
                  <c:v>44333</c:v>
                </c:pt>
                <c:pt idx="47">
                  <c:v>44334</c:v>
                </c:pt>
                <c:pt idx="48">
                  <c:v>44335</c:v>
                </c:pt>
                <c:pt idx="49">
                  <c:v>44336</c:v>
                </c:pt>
                <c:pt idx="50">
                  <c:v>44337</c:v>
                </c:pt>
                <c:pt idx="51">
                  <c:v>44338</c:v>
                </c:pt>
                <c:pt idx="52">
                  <c:v>44339</c:v>
                </c:pt>
                <c:pt idx="53">
                  <c:v>44340</c:v>
                </c:pt>
                <c:pt idx="54">
                  <c:v>44341</c:v>
                </c:pt>
                <c:pt idx="55">
                  <c:v>44342</c:v>
                </c:pt>
                <c:pt idx="56">
                  <c:v>44343</c:v>
                </c:pt>
                <c:pt idx="57">
                  <c:v>44344</c:v>
                </c:pt>
                <c:pt idx="58">
                  <c:v>44345</c:v>
                </c:pt>
                <c:pt idx="59">
                  <c:v>44346</c:v>
                </c:pt>
                <c:pt idx="60">
                  <c:v>44347</c:v>
                </c:pt>
                <c:pt idx="61">
                  <c:v>44348</c:v>
                </c:pt>
                <c:pt idx="62">
                  <c:v>44349</c:v>
                </c:pt>
                <c:pt idx="63">
                  <c:v>44350</c:v>
                </c:pt>
                <c:pt idx="64">
                  <c:v>44351</c:v>
                </c:pt>
                <c:pt idx="65">
                  <c:v>44352</c:v>
                </c:pt>
                <c:pt idx="66">
                  <c:v>44353</c:v>
                </c:pt>
                <c:pt idx="67">
                  <c:v>44354</c:v>
                </c:pt>
                <c:pt idx="68">
                  <c:v>44355</c:v>
                </c:pt>
                <c:pt idx="69">
                  <c:v>44356</c:v>
                </c:pt>
                <c:pt idx="70">
                  <c:v>44357</c:v>
                </c:pt>
                <c:pt idx="71">
                  <c:v>44358</c:v>
                </c:pt>
                <c:pt idx="72">
                  <c:v>44359</c:v>
                </c:pt>
                <c:pt idx="73">
                  <c:v>44360</c:v>
                </c:pt>
                <c:pt idx="74">
                  <c:v>44361</c:v>
                </c:pt>
                <c:pt idx="75">
                  <c:v>44362</c:v>
                </c:pt>
                <c:pt idx="76">
                  <c:v>44363</c:v>
                </c:pt>
                <c:pt idx="77">
                  <c:v>44364</c:v>
                </c:pt>
                <c:pt idx="78">
                  <c:v>44365</c:v>
                </c:pt>
                <c:pt idx="79">
                  <c:v>44366</c:v>
                </c:pt>
                <c:pt idx="80">
                  <c:v>44367</c:v>
                </c:pt>
                <c:pt idx="81">
                  <c:v>44368</c:v>
                </c:pt>
                <c:pt idx="82">
                  <c:v>44369</c:v>
                </c:pt>
                <c:pt idx="83">
                  <c:v>44370</c:v>
                </c:pt>
                <c:pt idx="84">
                  <c:v>44371</c:v>
                </c:pt>
                <c:pt idx="85">
                  <c:v>44372</c:v>
                </c:pt>
                <c:pt idx="86">
                  <c:v>44373</c:v>
                </c:pt>
                <c:pt idx="87">
                  <c:v>44374</c:v>
                </c:pt>
                <c:pt idx="88">
                  <c:v>44375</c:v>
                </c:pt>
                <c:pt idx="89">
                  <c:v>44376</c:v>
                </c:pt>
                <c:pt idx="90">
                  <c:v>44377</c:v>
                </c:pt>
                <c:pt idx="91">
                  <c:v>44378</c:v>
                </c:pt>
                <c:pt idx="92">
                  <c:v>44379</c:v>
                </c:pt>
                <c:pt idx="93">
                  <c:v>44380</c:v>
                </c:pt>
                <c:pt idx="94">
                  <c:v>44381</c:v>
                </c:pt>
                <c:pt idx="95">
                  <c:v>44382</c:v>
                </c:pt>
                <c:pt idx="96">
                  <c:v>44383</c:v>
                </c:pt>
                <c:pt idx="97">
                  <c:v>44384</c:v>
                </c:pt>
                <c:pt idx="98">
                  <c:v>44385</c:v>
                </c:pt>
                <c:pt idx="99">
                  <c:v>44386</c:v>
                </c:pt>
                <c:pt idx="100">
                  <c:v>44387</c:v>
                </c:pt>
                <c:pt idx="101">
                  <c:v>44388</c:v>
                </c:pt>
                <c:pt idx="102">
                  <c:v>44389</c:v>
                </c:pt>
                <c:pt idx="103">
                  <c:v>44390</c:v>
                </c:pt>
                <c:pt idx="104">
                  <c:v>44391</c:v>
                </c:pt>
                <c:pt idx="105">
                  <c:v>44392</c:v>
                </c:pt>
                <c:pt idx="106">
                  <c:v>44393</c:v>
                </c:pt>
                <c:pt idx="107">
                  <c:v>44394</c:v>
                </c:pt>
                <c:pt idx="108">
                  <c:v>44395</c:v>
                </c:pt>
                <c:pt idx="109">
                  <c:v>44396</c:v>
                </c:pt>
                <c:pt idx="110">
                  <c:v>44397</c:v>
                </c:pt>
                <c:pt idx="111">
                  <c:v>44398</c:v>
                </c:pt>
                <c:pt idx="112">
                  <c:v>44399</c:v>
                </c:pt>
                <c:pt idx="113">
                  <c:v>44400</c:v>
                </c:pt>
                <c:pt idx="114">
                  <c:v>44401</c:v>
                </c:pt>
                <c:pt idx="115">
                  <c:v>44402</c:v>
                </c:pt>
                <c:pt idx="116">
                  <c:v>44403</c:v>
                </c:pt>
                <c:pt idx="117">
                  <c:v>44404</c:v>
                </c:pt>
                <c:pt idx="118">
                  <c:v>44405</c:v>
                </c:pt>
                <c:pt idx="119">
                  <c:v>44406</c:v>
                </c:pt>
                <c:pt idx="120">
                  <c:v>44407</c:v>
                </c:pt>
                <c:pt idx="121">
                  <c:v>44408</c:v>
                </c:pt>
                <c:pt idx="122">
                  <c:v>44409</c:v>
                </c:pt>
                <c:pt idx="123">
                  <c:v>44410</c:v>
                </c:pt>
                <c:pt idx="124">
                  <c:v>44411</c:v>
                </c:pt>
                <c:pt idx="125">
                  <c:v>44412</c:v>
                </c:pt>
                <c:pt idx="126">
                  <c:v>44413</c:v>
                </c:pt>
                <c:pt idx="127">
                  <c:v>44414</c:v>
                </c:pt>
                <c:pt idx="128">
                  <c:v>44415</c:v>
                </c:pt>
                <c:pt idx="129">
                  <c:v>44416</c:v>
                </c:pt>
                <c:pt idx="130">
                  <c:v>44417</c:v>
                </c:pt>
                <c:pt idx="131">
                  <c:v>44418</c:v>
                </c:pt>
                <c:pt idx="132">
                  <c:v>44419</c:v>
                </c:pt>
                <c:pt idx="133">
                  <c:v>44420</c:v>
                </c:pt>
                <c:pt idx="134">
                  <c:v>44421</c:v>
                </c:pt>
                <c:pt idx="135">
                  <c:v>44422</c:v>
                </c:pt>
                <c:pt idx="136">
                  <c:v>44423</c:v>
                </c:pt>
                <c:pt idx="137">
                  <c:v>44424</c:v>
                </c:pt>
                <c:pt idx="138">
                  <c:v>44425</c:v>
                </c:pt>
                <c:pt idx="139">
                  <c:v>44426</c:v>
                </c:pt>
                <c:pt idx="140">
                  <c:v>44427</c:v>
                </c:pt>
                <c:pt idx="141">
                  <c:v>44428</c:v>
                </c:pt>
                <c:pt idx="142">
                  <c:v>44429</c:v>
                </c:pt>
                <c:pt idx="143">
                  <c:v>44430</c:v>
                </c:pt>
                <c:pt idx="144">
                  <c:v>44431</c:v>
                </c:pt>
                <c:pt idx="145">
                  <c:v>44432</c:v>
                </c:pt>
                <c:pt idx="146">
                  <c:v>44433</c:v>
                </c:pt>
                <c:pt idx="147">
                  <c:v>44434</c:v>
                </c:pt>
                <c:pt idx="148">
                  <c:v>44435</c:v>
                </c:pt>
                <c:pt idx="149">
                  <c:v>44436</c:v>
                </c:pt>
                <c:pt idx="150">
                  <c:v>44437</c:v>
                </c:pt>
                <c:pt idx="151">
                  <c:v>44438</c:v>
                </c:pt>
                <c:pt idx="152">
                  <c:v>44439</c:v>
                </c:pt>
                <c:pt idx="153">
                  <c:v>44440</c:v>
                </c:pt>
                <c:pt idx="154">
                  <c:v>44441</c:v>
                </c:pt>
                <c:pt idx="155">
                  <c:v>44442</c:v>
                </c:pt>
                <c:pt idx="156">
                  <c:v>44443</c:v>
                </c:pt>
                <c:pt idx="157">
                  <c:v>44444</c:v>
                </c:pt>
                <c:pt idx="158">
                  <c:v>44445</c:v>
                </c:pt>
                <c:pt idx="159">
                  <c:v>44446</c:v>
                </c:pt>
                <c:pt idx="160">
                  <c:v>44447</c:v>
                </c:pt>
                <c:pt idx="161">
                  <c:v>44448</c:v>
                </c:pt>
                <c:pt idx="162">
                  <c:v>44449</c:v>
                </c:pt>
                <c:pt idx="163">
                  <c:v>44450</c:v>
                </c:pt>
                <c:pt idx="164">
                  <c:v>44451</c:v>
                </c:pt>
                <c:pt idx="165">
                  <c:v>44452</c:v>
                </c:pt>
                <c:pt idx="166">
                  <c:v>44453</c:v>
                </c:pt>
                <c:pt idx="167">
                  <c:v>44454</c:v>
                </c:pt>
                <c:pt idx="168">
                  <c:v>44455</c:v>
                </c:pt>
                <c:pt idx="169">
                  <c:v>44456</c:v>
                </c:pt>
                <c:pt idx="170">
                  <c:v>44457</c:v>
                </c:pt>
                <c:pt idx="171">
                  <c:v>44458</c:v>
                </c:pt>
                <c:pt idx="172">
                  <c:v>44459</c:v>
                </c:pt>
                <c:pt idx="173">
                  <c:v>44460</c:v>
                </c:pt>
                <c:pt idx="174">
                  <c:v>44461</c:v>
                </c:pt>
                <c:pt idx="175">
                  <c:v>44462</c:v>
                </c:pt>
                <c:pt idx="176">
                  <c:v>44463</c:v>
                </c:pt>
                <c:pt idx="177">
                  <c:v>44464</c:v>
                </c:pt>
                <c:pt idx="178">
                  <c:v>44465</c:v>
                </c:pt>
                <c:pt idx="179">
                  <c:v>44466</c:v>
                </c:pt>
                <c:pt idx="180">
                  <c:v>44467</c:v>
                </c:pt>
                <c:pt idx="181">
                  <c:v>44468</c:v>
                </c:pt>
                <c:pt idx="182">
                  <c:v>44469</c:v>
                </c:pt>
              </c:numCache>
            </c:numRef>
          </c:cat>
          <c:val>
            <c:numRef>
              <c:f>'Forecast daily demand'!$E$32:$E$214</c:f>
              <c:numCache>
                <c:formatCode>0.0</c:formatCode>
                <c:ptCount val="183"/>
                <c:pt idx="0">
                  <c:v>142.92551678181817</c:v>
                </c:pt>
                <c:pt idx="1">
                  <c:v>138.78842019090908</c:v>
                </c:pt>
                <c:pt idx="2">
                  <c:v>139.23885680000001</c:v>
                </c:pt>
                <c:pt idx="3">
                  <c:v>138.42841109090909</c:v>
                </c:pt>
                <c:pt idx="4">
                  <c:v>136.50611738181817</c:v>
                </c:pt>
                <c:pt idx="5">
                  <c:v>138.77100997272726</c:v>
                </c:pt>
                <c:pt idx="6">
                  <c:v>136.88649022727273</c:v>
                </c:pt>
                <c:pt idx="7">
                  <c:v>135.99814287272727</c:v>
                </c:pt>
                <c:pt idx="8">
                  <c:v>134.56265580000002</c:v>
                </c:pt>
                <c:pt idx="9">
                  <c:v>126.10489127272727</c:v>
                </c:pt>
                <c:pt idx="10">
                  <c:v>123.10097336363637</c:v>
                </c:pt>
                <c:pt idx="11">
                  <c:v>129.36117125454547</c:v>
                </c:pt>
                <c:pt idx="12">
                  <c:v>127.50568183636364</c:v>
                </c:pt>
                <c:pt idx="13">
                  <c:v>125.00874104545454</c:v>
                </c:pt>
                <c:pt idx="14">
                  <c:v>122.6339713</c:v>
                </c:pt>
                <c:pt idx="15">
                  <c:v>120.11667519090908</c:v>
                </c:pt>
                <c:pt idx="16">
                  <c:v>111.98428072727273</c:v>
                </c:pt>
                <c:pt idx="17">
                  <c:v>108.39456817272726</c:v>
                </c:pt>
                <c:pt idx="18">
                  <c:v>113.95048574545454</c:v>
                </c:pt>
                <c:pt idx="19">
                  <c:v>112.44942832727271</c:v>
                </c:pt>
                <c:pt idx="20">
                  <c:v>111.64843212727273</c:v>
                </c:pt>
                <c:pt idx="21">
                  <c:v>108.78504262727273</c:v>
                </c:pt>
                <c:pt idx="22">
                  <c:v>106.59397416363636</c:v>
                </c:pt>
                <c:pt idx="23">
                  <c:v>100.02127101818182</c:v>
                </c:pt>
                <c:pt idx="24">
                  <c:v>96.819829754545466</c:v>
                </c:pt>
                <c:pt idx="25">
                  <c:v>102.71367357272726</c:v>
                </c:pt>
                <c:pt idx="26">
                  <c:v>102.18706083636363</c:v>
                </c:pt>
                <c:pt idx="27">
                  <c:v>101.14231738181819</c:v>
                </c:pt>
                <c:pt idx="28">
                  <c:v>100.03129563636365</c:v>
                </c:pt>
                <c:pt idx="29">
                  <c:v>98.588039500000008</c:v>
                </c:pt>
                <c:pt idx="30">
                  <c:v>90.360879988181821</c:v>
                </c:pt>
                <c:pt idx="31">
                  <c:v>88.711342019090907</c:v>
                </c:pt>
                <c:pt idx="32">
                  <c:v>87.668899071818174</c:v>
                </c:pt>
                <c:pt idx="33">
                  <c:v>92.838275581818181</c:v>
                </c:pt>
                <c:pt idx="34">
                  <c:v>91.319627890909089</c:v>
                </c:pt>
                <c:pt idx="35">
                  <c:v>89.72849604181819</c:v>
                </c:pt>
                <c:pt idx="36">
                  <c:v>87.927894729999991</c:v>
                </c:pt>
                <c:pt idx="37">
                  <c:v>80.25660513090908</c:v>
                </c:pt>
                <c:pt idx="38">
                  <c:v>79.319452169090908</c:v>
                </c:pt>
                <c:pt idx="39">
                  <c:v>83.320735594545454</c:v>
                </c:pt>
                <c:pt idx="40">
                  <c:v>82.27286966545455</c:v>
                </c:pt>
                <c:pt idx="41">
                  <c:v>80.812845874545459</c:v>
                </c:pt>
                <c:pt idx="42">
                  <c:v>79.965726386363642</c:v>
                </c:pt>
                <c:pt idx="43">
                  <c:v>77.972328489090913</c:v>
                </c:pt>
                <c:pt idx="44">
                  <c:v>72.841526631818184</c:v>
                </c:pt>
                <c:pt idx="45">
                  <c:v>70.423807247272734</c:v>
                </c:pt>
                <c:pt idx="46">
                  <c:v>74.584670459090916</c:v>
                </c:pt>
                <c:pt idx="47">
                  <c:v>73.005641474545456</c:v>
                </c:pt>
                <c:pt idx="48">
                  <c:v>71.330756256363642</c:v>
                </c:pt>
                <c:pt idx="49">
                  <c:v>69.519796357272739</c:v>
                </c:pt>
                <c:pt idx="50">
                  <c:v>67.428754556363643</c:v>
                </c:pt>
                <c:pt idx="51">
                  <c:v>62.154964477272728</c:v>
                </c:pt>
                <c:pt idx="52">
                  <c:v>60.245737161818177</c:v>
                </c:pt>
                <c:pt idx="53">
                  <c:v>64.209101893636358</c:v>
                </c:pt>
                <c:pt idx="54">
                  <c:v>63.774000479999998</c:v>
                </c:pt>
                <c:pt idx="55">
                  <c:v>63.271912999090908</c:v>
                </c:pt>
                <c:pt idx="56">
                  <c:v>62.723317911818185</c:v>
                </c:pt>
                <c:pt idx="57">
                  <c:v>61.532399145454548</c:v>
                </c:pt>
                <c:pt idx="58">
                  <c:v>57.448064743636365</c:v>
                </c:pt>
                <c:pt idx="59">
                  <c:v>56.67691216090909</c:v>
                </c:pt>
                <c:pt idx="60">
                  <c:v>55.199830461818188</c:v>
                </c:pt>
                <c:pt idx="61">
                  <c:v>57.192549989090907</c:v>
                </c:pt>
                <c:pt idx="62">
                  <c:v>56.368571321818187</c:v>
                </c:pt>
                <c:pt idx="63">
                  <c:v>55.751683988181817</c:v>
                </c:pt>
                <c:pt idx="64">
                  <c:v>55.070210574545449</c:v>
                </c:pt>
                <c:pt idx="65">
                  <c:v>52.121067666363636</c:v>
                </c:pt>
                <c:pt idx="66">
                  <c:v>50.811417667272728</c:v>
                </c:pt>
                <c:pt idx="67">
                  <c:v>54.789396930909099</c:v>
                </c:pt>
                <c:pt idx="68">
                  <c:v>54.044743304545456</c:v>
                </c:pt>
                <c:pt idx="69">
                  <c:v>53.464813478181824</c:v>
                </c:pt>
                <c:pt idx="70">
                  <c:v>53.106758745454542</c:v>
                </c:pt>
                <c:pt idx="71">
                  <c:v>51.231313829090908</c:v>
                </c:pt>
                <c:pt idx="72">
                  <c:v>47.667443392727272</c:v>
                </c:pt>
                <c:pt idx="73">
                  <c:v>45.433531100909086</c:v>
                </c:pt>
                <c:pt idx="74">
                  <c:v>48.664375798181823</c:v>
                </c:pt>
                <c:pt idx="75">
                  <c:v>48.341570339090907</c:v>
                </c:pt>
                <c:pt idx="76">
                  <c:v>47.97933502090909</c:v>
                </c:pt>
                <c:pt idx="77">
                  <c:v>47.121549486363641</c:v>
                </c:pt>
                <c:pt idx="78">
                  <c:v>46.480810998181816</c:v>
                </c:pt>
                <c:pt idx="79">
                  <c:v>43.117375011818183</c:v>
                </c:pt>
                <c:pt idx="80">
                  <c:v>41.84791277181818</c:v>
                </c:pt>
                <c:pt idx="81">
                  <c:v>45.35951350727273</c:v>
                </c:pt>
                <c:pt idx="82">
                  <c:v>45.131365713636363</c:v>
                </c:pt>
                <c:pt idx="83">
                  <c:v>44.59197443090909</c:v>
                </c:pt>
                <c:pt idx="84">
                  <c:v>43.912123649090908</c:v>
                </c:pt>
                <c:pt idx="85">
                  <c:v>43.687469693636359</c:v>
                </c:pt>
                <c:pt idx="86">
                  <c:v>40.623198470909088</c:v>
                </c:pt>
                <c:pt idx="87">
                  <c:v>39.568764623636362</c:v>
                </c:pt>
                <c:pt idx="88">
                  <c:v>43.62389828909091</c:v>
                </c:pt>
                <c:pt idx="89">
                  <c:v>43.466095967272729</c:v>
                </c:pt>
                <c:pt idx="90">
                  <c:v>43.067586288181822</c:v>
                </c:pt>
                <c:pt idx="91">
                  <c:v>42.79055939818182</c:v>
                </c:pt>
                <c:pt idx="92">
                  <c:v>41.740439370909094</c:v>
                </c:pt>
                <c:pt idx="93">
                  <c:v>38.959639943636368</c:v>
                </c:pt>
                <c:pt idx="94">
                  <c:v>37.81033747181818</c:v>
                </c:pt>
                <c:pt idx="95">
                  <c:v>41.175007369090913</c:v>
                </c:pt>
                <c:pt idx="96">
                  <c:v>41.024949994545459</c:v>
                </c:pt>
                <c:pt idx="97">
                  <c:v>41.037321389999995</c:v>
                </c:pt>
                <c:pt idx="98">
                  <c:v>40.966921370909091</c:v>
                </c:pt>
                <c:pt idx="99">
                  <c:v>40.133351439090909</c:v>
                </c:pt>
                <c:pt idx="100">
                  <c:v>37.409363414545453</c:v>
                </c:pt>
                <c:pt idx="101">
                  <c:v>36.784923560000003</c:v>
                </c:pt>
                <c:pt idx="102">
                  <c:v>40.586861163636364</c:v>
                </c:pt>
                <c:pt idx="103">
                  <c:v>40.126936890909093</c:v>
                </c:pt>
                <c:pt idx="104">
                  <c:v>40.018657166363639</c:v>
                </c:pt>
                <c:pt idx="105">
                  <c:v>40.074046070909091</c:v>
                </c:pt>
                <c:pt idx="106">
                  <c:v>39.480772400909089</c:v>
                </c:pt>
                <c:pt idx="107">
                  <c:v>36.587995546363636</c:v>
                </c:pt>
                <c:pt idx="108">
                  <c:v>36.000618255454548</c:v>
                </c:pt>
                <c:pt idx="109">
                  <c:v>39.507496587272726</c:v>
                </c:pt>
                <c:pt idx="110">
                  <c:v>39.70566077545454</c:v>
                </c:pt>
                <c:pt idx="111">
                  <c:v>39.154773806363636</c:v>
                </c:pt>
                <c:pt idx="112">
                  <c:v>39.04352309090909</c:v>
                </c:pt>
                <c:pt idx="113">
                  <c:v>38.972286696363639</c:v>
                </c:pt>
                <c:pt idx="114">
                  <c:v>36.097459483636364</c:v>
                </c:pt>
                <c:pt idx="115">
                  <c:v>34.960588336363635</c:v>
                </c:pt>
                <c:pt idx="116">
                  <c:v>38.48355549181818</c:v>
                </c:pt>
                <c:pt idx="117">
                  <c:v>38.522887802727276</c:v>
                </c:pt>
                <c:pt idx="118">
                  <c:v>39.017098285454544</c:v>
                </c:pt>
                <c:pt idx="119">
                  <c:v>38.551320802727268</c:v>
                </c:pt>
                <c:pt idx="120">
                  <c:v>38.108158852727271</c:v>
                </c:pt>
                <c:pt idx="121">
                  <c:v>35.458455210909094</c:v>
                </c:pt>
                <c:pt idx="122">
                  <c:v>34.752523261818176</c:v>
                </c:pt>
                <c:pt idx="123">
                  <c:v>38.281225038181816</c:v>
                </c:pt>
                <c:pt idx="124">
                  <c:v>38.527821907272724</c:v>
                </c:pt>
                <c:pt idx="125">
                  <c:v>38.267391878181819</c:v>
                </c:pt>
                <c:pt idx="126">
                  <c:v>38.229391740909087</c:v>
                </c:pt>
                <c:pt idx="127">
                  <c:v>38.180568636363638</c:v>
                </c:pt>
                <c:pt idx="128">
                  <c:v>35.255730809090906</c:v>
                </c:pt>
                <c:pt idx="129">
                  <c:v>34.732791639090912</c:v>
                </c:pt>
                <c:pt idx="130">
                  <c:v>38.515907069999997</c:v>
                </c:pt>
                <c:pt idx="131">
                  <c:v>39.029391473636366</c:v>
                </c:pt>
                <c:pt idx="132">
                  <c:v>38.897217705454544</c:v>
                </c:pt>
                <c:pt idx="133">
                  <c:v>39.004912233636361</c:v>
                </c:pt>
                <c:pt idx="134">
                  <c:v>38.553030566363638</c:v>
                </c:pt>
                <c:pt idx="135">
                  <c:v>35.946003749999996</c:v>
                </c:pt>
                <c:pt idx="136">
                  <c:v>35.205247840909095</c:v>
                </c:pt>
                <c:pt idx="137">
                  <c:v>39.209465899090908</c:v>
                </c:pt>
                <c:pt idx="138">
                  <c:v>39.114381957272727</c:v>
                </c:pt>
                <c:pt idx="139">
                  <c:v>39.472405782727272</c:v>
                </c:pt>
                <c:pt idx="140">
                  <c:v>39.487407313636361</c:v>
                </c:pt>
                <c:pt idx="141">
                  <c:v>39.866778199999999</c:v>
                </c:pt>
                <c:pt idx="142">
                  <c:v>37.161462658181819</c:v>
                </c:pt>
                <c:pt idx="143">
                  <c:v>36.290614085454543</c:v>
                </c:pt>
                <c:pt idx="144">
                  <c:v>40.363296075454542</c:v>
                </c:pt>
                <c:pt idx="145">
                  <c:v>40.433293637272726</c:v>
                </c:pt>
                <c:pt idx="146">
                  <c:v>40.961976948181821</c:v>
                </c:pt>
                <c:pt idx="147">
                  <c:v>40.988121769999999</c:v>
                </c:pt>
                <c:pt idx="148">
                  <c:v>40.953184425454545</c:v>
                </c:pt>
                <c:pt idx="149">
                  <c:v>38.644135908181816</c:v>
                </c:pt>
                <c:pt idx="150">
                  <c:v>38.311214672727267</c:v>
                </c:pt>
                <c:pt idx="151">
                  <c:v>42.74469251</c:v>
                </c:pt>
                <c:pt idx="152">
                  <c:v>43.338562463636364</c:v>
                </c:pt>
                <c:pt idx="153">
                  <c:v>43.79719506090909</c:v>
                </c:pt>
                <c:pt idx="154">
                  <c:v>44.417455943636362</c:v>
                </c:pt>
                <c:pt idx="155">
                  <c:v>44.108219822727271</c:v>
                </c:pt>
                <c:pt idx="156">
                  <c:v>41.137846438181818</c:v>
                </c:pt>
                <c:pt idx="157">
                  <c:v>40.747927630909089</c:v>
                </c:pt>
                <c:pt idx="158">
                  <c:v>45.059121042727277</c:v>
                </c:pt>
                <c:pt idx="159">
                  <c:v>45.854423716363641</c:v>
                </c:pt>
                <c:pt idx="160">
                  <c:v>46.244139780909094</c:v>
                </c:pt>
                <c:pt idx="161">
                  <c:v>46.550118559999994</c:v>
                </c:pt>
                <c:pt idx="162">
                  <c:v>47.32106690818182</c:v>
                </c:pt>
                <c:pt idx="163">
                  <c:v>44.668598228181821</c:v>
                </c:pt>
                <c:pt idx="164">
                  <c:v>44.477045769090914</c:v>
                </c:pt>
                <c:pt idx="165">
                  <c:v>49.362804535454551</c:v>
                </c:pt>
                <c:pt idx="166">
                  <c:v>50.098180939999999</c:v>
                </c:pt>
                <c:pt idx="167">
                  <c:v>51.680149710000002</c:v>
                </c:pt>
                <c:pt idx="168">
                  <c:v>52.43226377909091</c:v>
                </c:pt>
                <c:pt idx="169">
                  <c:v>53.03315502636363</c:v>
                </c:pt>
                <c:pt idx="170">
                  <c:v>50.694193888181822</c:v>
                </c:pt>
                <c:pt idx="171">
                  <c:v>51.113539805454543</c:v>
                </c:pt>
                <c:pt idx="172">
                  <c:v>56.437021486363641</c:v>
                </c:pt>
                <c:pt idx="173">
                  <c:v>57.067885799999999</c:v>
                </c:pt>
                <c:pt idx="174">
                  <c:v>58.029339734545459</c:v>
                </c:pt>
                <c:pt idx="175">
                  <c:v>59.656767598181816</c:v>
                </c:pt>
                <c:pt idx="176">
                  <c:v>59.753019870000003</c:v>
                </c:pt>
                <c:pt idx="177">
                  <c:v>57.625538026363635</c:v>
                </c:pt>
                <c:pt idx="178">
                  <c:v>58.423568700000004</c:v>
                </c:pt>
                <c:pt idx="179">
                  <c:v>64.652544751818183</c:v>
                </c:pt>
                <c:pt idx="180">
                  <c:v>66.78651531727273</c:v>
                </c:pt>
                <c:pt idx="181">
                  <c:v>68.891674351818182</c:v>
                </c:pt>
                <c:pt idx="182">
                  <c:v>70.47659657727273</c:v>
                </c:pt>
              </c:numCache>
            </c:numRef>
          </c:val>
          <c:extLst>
            <c:ext xmlns:c16="http://schemas.microsoft.com/office/drawing/2014/chart" uri="{C3380CC4-5D6E-409C-BE32-E72D297353CC}">
              <c16:uniqueId val="{00000002-F292-4138-B117-122B7172F393}"/>
            </c:ext>
          </c:extLst>
        </c:ser>
        <c:ser>
          <c:idx val="2"/>
          <c:order val="3"/>
          <c:tx>
            <c:strRef>
              <c:f>'Forecast daily demand'!$F$31</c:f>
              <c:strCache>
                <c:ptCount val="1"/>
                <c:pt idx="0">
                  <c:v>Electricity generation</c:v>
                </c:pt>
              </c:strCache>
            </c:strRef>
          </c:tx>
          <c:spPr>
            <a:solidFill>
              <a:srgbClr val="FF6600"/>
            </a:solidFill>
            <a:ln w="25400">
              <a:noFill/>
            </a:ln>
          </c:spPr>
          <c:cat>
            <c:numRef>
              <c:f>'Forecast daily demand'!$B$32:$B$214</c:f>
              <c:numCache>
                <c:formatCode>m/d/yyyy</c:formatCode>
                <c:ptCount val="183"/>
                <c:pt idx="0">
                  <c:v>44287</c:v>
                </c:pt>
                <c:pt idx="1">
                  <c:v>44288</c:v>
                </c:pt>
                <c:pt idx="2">
                  <c:v>44289</c:v>
                </c:pt>
                <c:pt idx="3">
                  <c:v>44290</c:v>
                </c:pt>
                <c:pt idx="4">
                  <c:v>44291</c:v>
                </c:pt>
                <c:pt idx="5">
                  <c:v>44292</c:v>
                </c:pt>
                <c:pt idx="6">
                  <c:v>44293</c:v>
                </c:pt>
                <c:pt idx="7">
                  <c:v>44294</c:v>
                </c:pt>
                <c:pt idx="8">
                  <c:v>44295</c:v>
                </c:pt>
                <c:pt idx="9">
                  <c:v>44296</c:v>
                </c:pt>
                <c:pt idx="10">
                  <c:v>44297</c:v>
                </c:pt>
                <c:pt idx="11">
                  <c:v>44298</c:v>
                </c:pt>
                <c:pt idx="12">
                  <c:v>44299</c:v>
                </c:pt>
                <c:pt idx="13">
                  <c:v>44300</c:v>
                </c:pt>
                <c:pt idx="14">
                  <c:v>44301</c:v>
                </c:pt>
                <c:pt idx="15">
                  <c:v>44302</c:v>
                </c:pt>
                <c:pt idx="16">
                  <c:v>44303</c:v>
                </c:pt>
                <c:pt idx="17">
                  <c:v>44304</c:v>
                </c:pt>
                <c:pt idx="18">
                  <c:v>44305</c:v>
                </c:pt>
                <c:pt idx="19">
                  <c:v>44306</c:v>
                </c:pt>
                <c:pt idx="20">
                  <c:v>44307</c:v>
                </c:pt>
                <c:pt idx="21">
                  <c:v>44308</c:v>
                </c:pt>
                <c:pt idx="22">
                  <c:v>44309</c:v>
                </c:pt>
                <c:pt idx="23">
                  <c:v>44310</c:v>
                </c:pt>
                <c:pt idx="24">
                  <c:v>44311</c:v>
                </c:pt>
                <c:pt idx="25">
                  <c:v>44312</c:v>
                </c:pt>
                <c:pt idx="26">
                  <c:v>44313</c:v>
                </c:pt>
                <c:pt idx="27">
                  <c:v>44314</c:v>
                </c:pt>
                <c:pt idx="28">
                  <c:v>44315</c:v>
                </c:pt>
                <c:pt idx="29">
                  <c:v>44316</c:v>
                </c:pt>
                <c:pt idx="30">
                  <c:v>44317</c:v>
                </c:pt>
                <c:pt idx="31">
                  <c:v>44318</c:v>
                </c:pt>
                <c:pt idx="32">
                  <c:v>44319</c:v>
                </c:pt>
                <c:pt idx="33">
                  <c:v>44320</c:v>
                </c:pt>
                <c:pt idx="34">
                  <c:v>44321</c:v>
                </c:pt>
                <c:pt idx="35">
                  <c:v>44322</c:v>
                </c:pt>
                <c:pt idx="36">
                  <c:v>44323</c:v>
                </c:pt>
                <c:pt idx="37">
                  <c:v>44324</c:v>
                </c:pt>
                <c:pt idx="38">
                  <c:v>44325</c:v>
                </c:pt>
                <c:pt idx="39">
                  <c:v>44326</c:v>
                </c:pt>
                <c:pt idx="40">
                  <c:v>44327</c:v>
                </c:pt>
                <c:pt idx="41">
                  <c:v>44328</c:v>
                </c:pt>
                <c:pt idx="42">
                  <c:v>44329</c:v>
                </c:pt>
                <c:pt idx="43">
                  <c:v>44330</c:v>
                </c:pt>
                <c:pt idx="44">
                  <c:v>44331</c:v>
                </c:pt>
                <c:pt idx="45">
                  <c:v>44332</c:v>
                </c:pt>
                <c:pt idx="46">
                  <c:v>44333</c:v>
                </c:pt>
                <c:pt idx="47">
                  <c:v>44334</c:v>
                </c:pt>
                <c:pt idx="48">
                  <c:v>44335</c:v>
                </c:pt>
                <c:pt idx="49">
                  <c:v>44336</c:v>
                </c:pt>
                <c:pt idx="50">
                  <c:v>44337</c:v>
                </c:pt>
                <c:pt idx="51">
                  <c:v>44338</c:v>
                </c:pt>
                <c:pt idx="52">
                  <c:v>44339</c:v>
                </c:pt>
                <c:pt idx="53">
                  <c:v>44340</c:v>
                </c:pt>
                <c:pt idx="54">
                  <c:v>44341</c:v>
                </c:pt>
                <c:pt idx="55">
                  <c:v>44342</c:v>
                </c:pt>
                <c:pt idx="56">
                  <c:v>44343</c:v>
                </c:pt>
                <c:pt idx="57">
                  <c:v>44344</c:v>
                </c:pt>
                <c:pt idx="58">
                  <c:v>44345</c:v>
                </c:pt>
                <c:pt idx="59">
                  <c:v>44346</c:v>
                </c:pt>
                <c:pt idx="60">
                  <c:v>44347</c:v>
                </c:pt>
                <c:pt idx="61">
                  <c:v>44348</c:v>
                </c:pt>
                <c:pt idx="62">
                  <c:v>44349</c:v>
                </c:pt>
                <c:pt idx="63">
                  <c:v>44350</c:v>
                </c:pt>
                <c:pt idx="64">
                  <c:v>44351</c:v>
                </c:pt>
                <c:pt idx="65">
                  <c:v>44352</c:v>
                </c:pt>
                <c:pt idx="66">
                  <c:v>44353</c:v>
                </c:pt>
                <c:pt idx="67">
                  <c:v>44354</c:v>
                </c:pt>
                <c:pt idx="68">
                  <c:v>44355</c:v>
                </c:pt>
                <c:pt idx="69">
                  <c:v>44356</c:v>
                </c:pt>
                <c:pt idx="70">
                  <c:v>44357</c:v>
                </c:pt>
                <c:pt idx="71">
                  <c:v>44358</c:v>
                </c:pt>
                <c:pt idx="72">
                  <c:v>44359</c:v>
                </c:pt>
                <c:pt idx="73">
                  <c:v>44360</c:v>
                </c:pt>
                <c:pt idx="74">
                  <c:v>44361</c:v>
                </c:pt>
                <c:pt idx="75">
                  <c:v>44362</c:v>
                </c:pt>
                <c:pt idx="76">
                  <c:v>44363</c:v>
                </c:pt>
                <c:pt idx="77">
                  <c:v>44364</c:v>
                </c:pt>
                <c:pt idx="78">
                  <c:v>44365</c:v>
                </c:pt>
                <c:pt idx="79">
                  <c:v>44366</c:v>
                </c:pt>
                <c:pt idx="80">
                  <c:v>44367</c:v>
                </c:pt>
                <c:pt idx="81">
                  <c:v>44368</c:v>
                </c:pt>
                <c:pt idx="82">
                  <c:v>44369</c:v>
                </c:pt>
                <c:pt idx="83">
                  <c:v>44370</c:v>
                </c:pt>
                <c:pt idx="84">
                  <c:v>44371</c:v>
                </c:pt>
                <c:pt idx="85">
                  <c:v>44372</c:v>
                </c:pt>
                <c:pt idx="86">
                  <c:v>44373</c:v>
                </c:pt>
                <c:pt idx="87">
                  <c:v>44374</c:v>
                </c:pt>
                <c:pt idx="88">
                  <c:v>44375</c:v>
                </c:pt>
                <c:pt idx="89">
                  <c:v>44376</c:v>
                </c:pt>
                <c:pt idx="90">
                  <c:v>44377</c:v>
                </c:pt>
                <c:pt idx="91">
                  <c:v>44378</c:v>
                </c:pt>
                <c:pt idx="92">
                  <c:v>44379</c:v>
                </c:pt>
                <c:pt idx="93">
                  <c:v>44380</c:v>
                </c:pt>
                <c:pt idx="94">
                  <c:v>44381</c:v>
                </c:pt>
                <c:pt idx="95">
                  <c:v>44382</c:v>
                </c:pt>
                <c:pt idx="96">
                  <c:v>44383</c:v>
                </c:pt>
                <c:pt idx="97">
                  <c:v>44384</c:v>
                </c:pt>
                <c:pt idx="98">
                  <c:v>44385</c:v>
                </c:pt>
                <c:pt idx="99">
                  <c:v>44386</c:v>
                </c:pt>
                <c:pt idx="100">
                  <c:v>44387</c:v>
                </c:pt>
                <c:pt idx="101">
                  <c:v>44388</c:v>
                </c:pt>
                <c:pt idx="102">
                  <c:v>44389</c:v>
                </c:pt>
                <c:pt idx="103">
                  <c:v>44390</c:v>
                </c:pt>
                <c:pt idx="104">
                  <c:v>44391</c:v>
                </c:pt>
                <c:pt idx="105">
                  <c:v>44392</c:v>
                </c:pt>
                <c:pt idx="106">
                  <c:v>44393</c:v>
                </c:pt>
                <c:pt idx="107">
                  <c:v>44394</c:v>
                </c:pt>
                <c:pt idx="108">
                  <c:v>44395</c:v>
                </c:pt>
                <c:pt idx="109">
                  <c:v>44396</c:v>
                </c:pt>
                <c:pt idx="110">
                  <c:v>44397</c:v>
                </c:pt>
                <c:pt idx="111">
                  <c:v>44398</c:v>
                </c:pt>
                <c:pt idx="112">
                  <c:v>44399</c:v>
                </c:pt>
                <c:pt idx="113">
                  <c:v>44400</c:v>
                </c:pt>
                <c:pt idx="114">
                  <c:v>44401</c:v>
                </c:pt>
                <c:pt idx="115">
                  <c:v>44402</c:v>
                </c:pt>
                <c:pt idx="116">
                  <c:v>44403</c:v>
                </c:pt>
                <c:pt idx="117">
                  <c:v>44404</c:v>
                </c:pt>
                <c:pt idx="118">
                  <c:v>44405</c:v>
                </c:pt>
                <c:pt idx="119">
                  <c:v>44406</c:v>
                </c:pt>
                <c:pt idx="120">
                  <c:v>44407</c:v>
                </c:pt>
                <c:pt idx="121">
                  <c:v>44408</c:v>
                </c:pt>
                <c:pt idx="122">
                  <c:v>44409</c:v>
                </c:pt>
                <c:pt idx="123">
                  <c:v>44410</c:v>
                </c:pt>
                <c:pt idx="124">
                  <c:v>44411</c:v>
                </c:pt>
                <c:pt idx="125">
                  <c:v>44412</c:v>
                </c:pt>
                <c:pt idx="126">
                  <c:v>44413</c:v>
                </c:pt>
                <c:pt idx="127">
                  <c:v>44414</c:v>
                </c:pt>
                <c:pt idx="128">
                  <c:v>44415</c:v>
                </c:pt>
                <c:pt idx="129">
                  <c:v>44416</c:v>
                </c:pt>
                <c:pt idx="130">
                  <c:v>44417</c:v>
                </c:pt>
                <c:pt idx="131">
                  <c:v>44418</c:v>
                </c:pt>
                <c:pt idx="132">
                  <c:v>44419</c:v>
                </c:pt>
                <c:pt idx="133">
                  <c:v>44420</c:v>
                </c:pt>
                <c:pt idx="134">
                  <c:v>44421</c:v>
                </c:pt>
                <c:pt idx="135">
                  <c:v>44422</c:v>
                </c:pt>
                <c:pt idx="136">
                  <c:v>44423</c:v>
                </c:pt>
                <c:pt idx="137">
                  <c:v>44424</c:v>
                </c:pt>
                <c:pt idx="138">
                  <c:v>44425</c:v>
                </c:pt>
                <c:pt idx="139">
                  <c:v>44426</c:v>
                </c:pt>
                <c:pt idx="140">
                  <c:v>44427</c:v>
                </c:pt>
                <c:pt idx="141">
                  <c:v>44428</c:v>
                </c:pt>
                <c:pt idx="142">
                  <c:v>44429</c:v>
                </c:pt>
                <c:pt idx="143">
                  <c:v>44430</c:v>
                </c:pt>
                <c:pt idx="144">
                  <c:v>44431</c:v>
                </c:pt>
                <c:pt idx="145">
                  <c:v>44432</c:v>
                </c:pt>
                <c:pt idx="146">
                  <c:v>44433</c:v>
                </c:pt>
                <c:pt idx="147">
                  <c:v>44434</c:v>
                </c:pt>
                <c:pt idx="148">
                  <c:v>44435</c:v>
                </c:pt>
                <c:pt idx="149">
                  <c:v>44436</c:v>
                </c:pt>
                <c:pt idx="150">
                  <c:v>44437</c:v>
                </c:pt>
                <c:pt idx="151">
                  <c:v>44438</c:v>
                </c:pt>
                <c:pt idx="152">
                  <c:v>44439</c:v>
                </c:pt>
                <c:pt idx="153">
                  <c:v>44440</c:v>
                </c:pt>
                <c:pt idx="154">
                  <c:v>44441</c:v>
                </c:pt>
                <c:pt idx="155">
                  <c:v>44442</c:v>
                </c:pt>
                <c:pt idx="156">
                  <c:v>44443</c:v>
                </c:pt>
                <c:pt idx="157">
                  <c:v>44444</c:v>
                </c:pt>
                <c:pt idx="158">
                  <c:v>44445</c:v>
                </c:pt>
                <c:pt idx="159">
                  <c:v>44446</c:v>
                </c:pt>
                <c:pt idx="160">
                  <c:v>44447</c:v>
                </c:pt>
                <c:pt idx="161">
                  <c:v>44448</c:v>
                </c:pt>
                <c:pt idx="162">
                  <c:v>44449</c:v>
                </c:pt>
                <c:pt idx="163">
                  <c:v>44450</c:v>
                </c:pt>
                <c:pt idx="164">
                  <c:v>44451</c:v>
                </c:pt>
                <c:pt idx="165">
                  <c:v>44452</c:v>
                </c:pt>
                <c:pt idx="166">
                  <c:v>44453</c:v>
                </c:pt>
                <c:pt idx="167">
                  <c:v>44454</c:v>
                </c:pt>
                <c:pt idx="168">
                  <c:v>44455</c:v>
                </c:pt>
                <c:pt idx="169">
                  <c:v>44456</c:v>
                </c:pt>
                <c:pt idx="170">
                  <c:v>44457</c:v>
                </c:pt>
                <c:pt idx="171">
                  <c:v>44458</c:v>
                </c:pt>
                <c:pt idx="172">
                  <c:v>44459</c:v>
                </c:pt>
                <c:pt idx="173">
                  <c:v>44460</c:v>
                </c:pt>
                <c:pt idx="174">
                  <c:v>44461</c:v>
                </c:pt>
                <c:pt idx="175">
                  <c:v>44462</c:v>
                </c:pt>
                <c:pt idx="176">
                  <c:v>44463</c:v>
                </c:pt>
                <c:pt idx="177">
                  <c:v>44464</c:v>
                </c:pt>
                <c:pt idx="178">
                  <c:v>44465</c:v>
                </c:pt>
                <c:pt idx="179">
                  <c:v>44466</c:v>
                </c:pt>
                <c:pt idx="180">
                  <c:v>44467</c:v>
                </c:pt>
                <c:pt idx="181">
                  <c:v>44468</c:v>
                </c:pt>
                <c:pt idx="182">
                  <c:v>44469</c:v>
                </c:pt>
              </c:numCache>
            </c:numRef>
          </c:cat>
          <c:val>
            <c:numRef>
              <c:f>'Forecast daily demand'!$F$32:$F$214</c:f>
              <c:numCache>
                <c:formatCode>0.0</c:formatCode>
                <c:ptCount val="183"/>
                <c:pt idx="0">
                  <c:v>33.220850466272729</c:v>
                </c:pt>
                <c:pt idx="1">
                  <c:v>32.735358969545452</c:v>
                </c:pt>
                <c:pt idx="2">
                  <c:v>28.031013680363639</c:v>
                </c:pt>
                <c:pt idx="3">
                  <c:v>26.986127481727269</c:v>
                </c:pt>
                <c:pt idx="4">
                  <c:v>33.788295424454546</c:v>
                </c:pt>
                <c:pt idx="5">
                  <c:v>32.798221364363634</c:v>
                </c:pt>
                <c:pt idx="6">
                  <c:v>32.704120594363637</c:v>
                </c:pt>
                <c:pt idx="7">
                  <c:v>32.610303692818178</c:v>
                </c:pt>
                <c:pt idx="8">
                  <c:v>31.153538108909093</c:v>
                </c:pt>
                <c:pt idx="9">
                  <c:v>43.654651756363634</c:v>
                </c:pt>
                <c:pt idx="10">
                  <c:v>41.985214318454545</c:v>
                </c:pt>
                <c:pt idx="11">
                  <c:v>57.580026999090904</c:v>
                </c:pt>
                <c:pt idx="12">
                  <c:v>57.39943257718182</c:v>
                </c:pt>
                <c:pt idx="13">
                  <c:v>57.208238704727279</c:v>
                </c:pt>
                <c:pt idx="14">
                  <c:v>57.019954394090909</c:v>
                </c:pt>
                <c:pt idx="15">
                  <c:v>53.243996957272735</c:v>
                </c:pt>
                <c:pt idx="16">
                  <c:v>42.674694904636368</c:v>
                </c:pt>
                <c:pt idx="17">
                  <c:v>41.015042881999996</c:v>
                </c:pt>
                <c:pt idx="18">
                  <c:v>56.286268888818178</c:v>
                </c:pt>
                <c:pt idx="19">
                  <c:v>56.113997258636367</c:v>
                </c:pt>
                <c:pt idx="20">
                  <c:v>55.939437294545463</c:v>
                </c:pt>
                <c:pt idx="21">
                  <c:v>55.760017378090907</c:v>
                </c:pt>
                <c:pt idx="22">
                  <c:v>52.092685895000002</c:v>
                </c:pt>
                <c:pt idx="23">
                  <c:v>41.743693508545455</c:v>
                </c:pt>
                <c:pt idx="24">
                  <c:v>40.110070312454546</c:v>
                </c:pt>
                <c:pt idx="25">
                  <c:v>55.070135944090907</c:v>
                </c:pt>
                <c:pt idx="26">
                  <c:v>54.915966161909083</c:v>
                </c:pt>
                <c:pt idx="27">
                  <c:v>54.75303415545455</c:v>
                </c:pt>
                <c:pt idx="28">
                  <c:v>54.587596097636364</c:v>
                </c:pt>
                <c:pt idx="29">
                  <c:v>51.036969424363633</c:v>
                </c:pt>
                <c:pt idx="30">
                  <c:v>24.90142262123636</c:v>
                </c:pt>
                <c:pt idx="31">
                  <c:v>24.240803791181822</c:v>
                </c:pt>
                <c:pt idx="32">
                  <c:v>31.444524653800002</c:v>
                </c:pt>
                <c:pt idx="33">
                  <c:v>31.242755985827273</c:v>
                </c:pt>
                <c:pt idx="34">
                  <c:v>31.140167101127275</c:v>
                </c:pt>
                <c:pt idx="35">
                  <c:v>31.037026899427271</c:v>
                </c:pt>
                <c:pt idx="36">
                  <c:v>29.398596484381819</c:v>
                </c:pt>
                <c:pt idx="37">
                  <c:v>24.323924309472726</c:v>
                </c:pt>
                <c:pt idx="38">
                  <c:v>23.681503452718182</c:v>
                </c:pt>
                <c:pt idx="39">
                  <c:v>52.71423778545455</c:v>
                </c:pt>
                <c:pt idx="40">
                  <c:v>52.544797613545455</c:v>
                </c:pt>
                <c:pt idx="41">
                  <c:v>52.37706594936364</c:v>
                </c:pt>
                <c:pt idx="42">
                  <c:v>52.212941267272726</c:v>
                </c:pt>
                <c:pt idx="43">
                  <c:v>48.868478738363642</c:v>
                </c:pt>
                <c:pt idx="44">
                  <c:v>39.189905629181823</c:v>
                </c:pt>
                <c:pt idx="45">
                  <c:v>37.65731914527273</c:v>
                </c:pt>
                <c:pt idx="46">
                  <c:v>51.752145640454536</c:v>
                </c:pt>
                <c:pt idx="47">
                  <c:v>51.649092527454549</c:v>
                </c:pt>
                <c:pt idx="48">
                  <c:v>51.543291006727273</c:v>
                </c:pt>
                <c:pt idx="49">
                  <c:v>51.43699632736363</c:v>
                </c:pt>
                <c:pt idx="50">
                  <c:v>48.199180738727271</c:v>
                </c:pt>
                <c:pt idx="51">
                  <c:v>38.610070249363638</c:v>
                </c:pt>
                <c:pt idx="52">
                  <c:v>37.089594250272725</c:v>
                </c:pt>
                <c:pt idx="53">
                  <c:v>51.048450491727273</c:v>
                </c:pt>
                <c:pt idx="54">
                  <c:v>50.96219213436364</c:v>
                </c:pt>
                <c:pt idx="55">
                  <c:v>50.878424246818184</c:v>
                </c:pt>
                <c:pt idx="56">
                  <c:v>50.789640475181812</c:v>
                </c:pt>
                <c:pt idx="57">
                  <c:v>47.607550597363634</c:v>
                </c:pt>
                <c:pt idx="58">
                  <c:v>38.119262888545457</c:v>
                </c:pt>
                <c:pt idx="59">
                  <c:v>21.215126652609094</c:v>
                </c:pt>
                <c:pt idx="60">
                  <c:v>28.445105299645455</c:v>
                </c:pt>
                <c:pt idx="61">
                  <c:v>30.988243699763636</c:v>
                </c:pt>
                <c:pt idx="62">
                  <c:v>30.928804516699998</c:v>
                </c:pt>
                <c:pt idx="63">
                  <c:v>30.871571773636362</c:v>
                </c:pt>
                <c:pt idx="64">
                  <c:v>29.443894646809092</c:v>
                </c:pt>
                <c:pt idx="65">
                  <c:v>21.791068187136364</c:v>
                </c:pt>
                <c:pt idx="66">
                  <c:v>36.140075361545456</c:v>
                </c:pt>
                <c:pt idx="67">
                  <c:v>49.812394772818188</c:v>
                </c:pt>
                <c:pt idx="68">
                  <c:v>49.727624113909094</c:v>
                </c:pt>
                <c:pt idx="69">
                  <c:v>49.644425369000004</c:v>
                </c:pt>
                <c:pt idx="70">
                  <c:v>49.554577279363635</c:v>
                </c:pt>
                <c:pt idx="71">
                  <c:v>46.454328294545462</c:v>
                </c:pt>
                <c:pt idx="72">
                  <c:v>37.153084705000005</c:v>
                </c:pt>
                <c:pt idx="73">
                  <c:v>35.667297061090906</c:v>
                </c:pt>
                <c:pt idx="74">
                  <c:v>49.180843579181825</c:v>
                </c:pt>
                <c:pt idx="75">
                  <c:v>49.093550967818175</c:v>
                </c:pt>
                <c:pt idx="76">
                  <c:v>49.008108679272731</c:v>
                </c:pt>
                <c:pt idx="77">
                  <c:v>48.925568707181824</c:v>
                </c:pt>
                <c:pt idx="78">
                  <c:v>45.883800707090906</c:v>
                </c:pt>
                <c:pt idx="79">
                  <c:v>36.688698547999998</c:v>
                </c:pt>
                <c:pt idx="80">
                  <c:v>35.219787207818179</c:v>
                </c:pt>
                <c:pt idx="81">
                  <c:v>48.595562698909099</c:v>
                </c:pt>
                <c:pt idx="82">
                  <c:v>48.511703943363628</c:v>
                </c:pt>
                <c:pt idx="83">
                  <c:v>48.426578750363639</c:v>
                </c:pt>
                <c:pt idx="84">
                  <c:v>48.346079675363633</c:v>
                </c:pt>
                <c:pt idx="85">
                  <c:v>45.350537980181812</c:v>
                </c:pt>
                <c:pt idx="86">
                  <c:v>36.253747439636363</c:v>
                </c:pt>
                <c:pt idx="87">
                  <c:v>34.798836772000001</c:v>
                </c:pt>
                <c:pt idx="88">
                  <c:v>48.032920215545452</c:v>
                </c:pt>
                <c:pt idx="89">
                  <c:v>47.954014825272729</c:v>
                </c:pt>
                <c:pt idx="90">
                  <c:v>47.872599025999996</c:v>
                </c:pt>
                <c:pt idx="91">
                  <c:v>47.791542458909092</c:v>
                </c:pt>
                <c:pt idx="92">
                  <c:v>44.835678283272728</c:v>
                </c:pt>
                <c:pt idx="93">
                  <c:v>35.830225397363634</c:v>
                </c:pt>
                <c:pt idx="94">
                  <c:v>34.384370659454547</c:v>
                </c:pt>
                <c:pt idx="95">
                  <c:v>47.46899198909091</c:v>
                </c:pt>
                <c:pt idx="96">
                  <c:v>47.389650956272725</c:v>
                </c:pt>
                <c:pt idx="97">
                  <c:v>47.311489395363637</c:v>
                </c:pt>
                <c:pt idx="98">
                  <c:v>47.233979028363635</c:v>
                </c:pt>
                <c:pt idx="99">
                  <c:v>44.32736732963636</c:v>
                </c:pt>
                <c:pt idx="100">
                  <c:v>35.418186514181812</c:v>
                </c:pt>
                <c:pt idx="101">
                  <c:v>33.985430265454553</c:v>
                </c:pt>
                <c:pt idx="102">
                  <c:v>46.924150272727275</c:v>
                </c:pt>
                <c:pt idx="103">
                  <c:v>46.847547274818183</c:v>
                </c:pt>
                <c:pt idx="104">
                  <c:v>46.76969577727273</c:v>
                </c:pt>
                <c:pt idx="105">
                  <c:v>46.692116530454548</c:v>
                </c:pt>
                <c:pt idx="106">
                  <c:v>43.827781828363626</c:v>
                </c:pt>
                <c:pt idx="107">
                  <c:v>35.012862341636357</c:v>
                </c:pt>
                <c:pt idx="108">
                  <c:v>33.589582838454547</c:v>
                </c:pt>
                <c:pt idx="109">
                  <c:v>46.382547861272727</c:v>
                </c:pt>
                <c:pt idx="110">
                  <c:v>46.304435118818184</c:v>
                </c:pt>
                <c:pt idx="111">
                  <c:v>46.224327380454547</c:v>
                </c:pt>
                <c:pt idx="112">
                  <c:v>46.148303129181812</c:v>
                </c:pt>
                <c:pt idx="113">
                  <c:v>43.326998138181821</c:v>
                </c:pt>
                <c:pt idx="114">
                  <c:v>34.605819119636372</c:v>
                </c:pt>
                <c:pt idx="115">
                  <c:v>33.189978017999998</c:v>
                </c:pt>
                <c:pt idx="116">
                  <c:v>45.837811799272728</c:v>
                </c:pt>
                <c:pt idx="117">
                  <c:v>45.761464498999999</c:v>
                </c:pt>
                <c:pt idx="118">
                  <c:v>45.683956519636368</c:v>
                </c:pt>
                <c:pt idx="119">
                  <c:v>45.608385046909092</c:v>
                </c:pt>
                <c:pt idx="120">
                  <c:v>42.832788782999998</c:v>
                </c:pt>
                <c:pt idx="121">
                  <c:v>34.208711698909092</c:v>
                </c:pt>
                <c:pt idx="122">
                  <c:v>32.804482075818179</c:v>
                </c:pt>
                <c:pt idx="123">
                  <c:v>45.306552131818179</c:v>
                </c:pt>
                <c:pt idx="124">
                  <c:v>45.229050477454543</c:v>
                </c:pt>
                <c:pt idx="125">
                  <c:v>45.152766089909086</c:v>
                </c:pt>
                <c:pt idx="126">
                  <c:v>45.075971585454539</c:v>
                </c:pt>
                <c:pt idx="127">
                  <c:v>42.345734682636362</c:v>
                </c:pt>
                <c:pt idx="128">
                  <c:v>33.814772143545454</c:v>
                </c:pt>
                <c:pt idx="129">
                  <c:v>32.421857271</c:v>
                </c:pt>
                <c:pt idx="130">
                  <c:v>44.778459410727265</c:v>
                </c:pt>
                <c:pt idx="131">
                  <c:v>44.703213855454543</c:v>
                </c:pt>
                <c:pt idx="132">
                  <c:v>44.627643296272723</c:v>
                </c:pt>
                <c:pt idx="133">
                  <c:v>44.552397740999993</c:v>
                </c:pt>
                <c:pt idx="134">
                  <c:v>41.865305872363635</c:v>
                </c:pt>
                <c:pt idx="135">
                  <c:v>33.581735165727274</c:v>
                </c:pt>
                <c:pt idx="136">
                  <c:v>32.342567049090903</c:v>
                </c:pt>
                <c:pt idx="137">
                  <c:v>44.89157172536364</c:v>
                </c:pt>
                <c:pt idx="138">
                  <c:v>45.031796055545456</c:v>
                </c:pt>
                <c:pt idx="139">
                  <c:v>45.172800648545454</c:v>
                </c:pt>
                <c:pt idx="140">
                  <c:v>45.311489930636363</c:v>
                </c:pt>
                <c:pt idx="141">
                  <c:v>42.748016484090904</c:v>
                </c:pt>
                <c:pt idx="142">
                  <c:v>34.278863557272722</c:v>
                </c:pt>
                <c:pt idx="143">
                  <c:v>33.022428749909089</c:v>
                </c:pt>
                <c:pt idx="144">
                  <c:v>45.861751775181816</c:v>
                </c:pt>
                <c:pt idx="145">
                  <c:v>46.000780641818174</c:v>
                </c:pt>
                <c:pt idx="146">
                  <c:v>46.141298102727276</c:v>
                </c:pt>
                <c:pt idx="147">
                  <c:v>46.281562188272723</c:v>
                </c:pt>
                <c:pt idx="148">
                  <c:v>43.62702280700001</c:v>
                </c:pt>
                <c:pt idx="149">
                  <c:v>34.981102818454545</c:v>
                </c:pt>
                <c:pt idx="150">
                  <c:v>33.714592281545457</c:v>
                </c:pt>
                <c:pt idx="151">
                  <c:v>46.851931848545455</c:v>
                </c:pt>
                <c:pt idx="152">
                  <c:v>46.99507576618182</c:v>
                </c:pt>
                <c:pt idx="153">
                  <c:v>47.137195352818182</c:v>
                </c:pt>
                <c:pt idx="154">
                  <c:v>47.278856776363632</c:v>
                </c:pt>
                <c:pt idx="155">
                  <c:v>44.534199592181814</c:v>
                </c:pt>
                <c:pt idx="156">
                  <c:v>35.700665658090905</c:v>
                </c:pt>
                <c:pt idx="157">
                  <c:v>34.415632235090911</c:v>
                </c:pt>
                <c:pt idx="158">
                  <c:v>47.844881859181811</c:v>
                </c:pt>
                <c:pt idx="159">
                  <c:v>47.989840690272722</c:v>
                </c:pt>
                <c:pt idx="160">
                  <c:v>48.133560487272732</c:v>
                </c:pt>
                <c:pt idx="161">
                  <c:v>48.27911731790909</c:v>
                </c:pt>
                <c:pt idx="162">
                  <c:v>45.448482585090908</c:v>
                </c:pt>
                <c:pt idx="163">
                  <c:v>36.438965550454547</c:v>
                </c:pt>
                <c:pt idx="164">
                  <c:v>35.14201683790909</c:v>
                </c:pt>
                <c:pt idx="165">
                  <c:v>48.871554164454544</c:v>
                </c:pt>
                <c:pt idx="166">
                  <c:v>49.023968240363629</c:v>
                </c:pt>
                <c:pt idx="167">
                  <c:v>49.176093804181818</c:v>
                </c:pt>
                <c:pt idx="168">
                  <c:v>49.331603032272731</c:v>
                </c:pt>
                <c:pt idx="169">
                  <c:v>46.414348588999999</c:v>
                </c:pt>
                <c:pt idx="170">
                  <c:v>37.224101465636366</c:v>
                </c:pt>
                <c:pt idx="171">
                  <c:v>35.917814156454547</c:v>
                </c:pt>
                <c:pt idx="172">
                  <c:v>49.942767022000005</c:v>
                </c:pt>
                <c:pt idx="173">
                  <c:v>50.095057161727269</c:v>
                </c:pt>
                <c:pt idx="174">
                  <c:v>50.250430627727276</c:v>
                </c:pt>
                <c:pt idx="175">
                  <c:v>50.406890631272731</c:v>
                </c:pt>
                <c:pt idx="176">
                  <c:v>47.40161848390909</c:v>
                </c:pt>
                <c:pt idx="177">
                  <c:v>38.035261009454544</c:v>
                </c:pt>
                <c:pt idx="178">
                  <c:v>36.718259056818184</c:v>
                </c:pt>
                <c:pt idx="179">
                  <c:v>51.04817624281818</c:v>
                </c:pt>
                <c:pt idx="180">
                  <c:v>51.217296697090902</c:v>
                </c:pt>
                <c:pt idx="181">
                  <c:v>51.391454987545451</c:v>
                </c:pt>
                <c:pt idx="182">
                  <c:v>51.565043358272732</c:v>
                </c:pt>
              </c:numCache>
            </c:numRef>
          </c:val>
          <c:extLst>
            <c:ext xmlns:c16="http://schemas.microsoft.com/office/drawing/2014/chart" uri="{C3380CC4-5D6E-409C-BE32-E72D297353CC}">
              <c16:uniqueId val="{00000003-F292-4138-B117-122B7172F393}"/>
            </c:ext>
          </c:extLst>
        </c:ser>
        <c:ser>
          <c:idx val="6"/>
          <c:order val="4"/>
          <c:tx>
            <c:strRef>
              <c:f>'Forecast daily demand'!$G$31</c:f>
              <c:strCache>
                <c:ptCount val="1"/>
                <c:pt idx="0">
                  <c:v>Storage injection</c:v>
                </c:pt>
              </c:strCache>
            </c:strRef>
          </c:tx>
          <c:spPr>
            <a:solidFill>
              <a:srgbClr val="CCFFCC"/>
            </a:solidFill>
            <a:ln w="25400">
              <a:noFill/>
            </a:ln>
          </c:spPr>
          <c:cat>
            <c:numRef>
              <c:f>'Forecast daily demand'!$B$32:$B$214</c:f>
              <c:numCache>
                <c:formatCode>m/d/yyyy</c:formatCode>
                <c:ptCount val="183"/>
                <c:pt idx="0">
                  <c:v>44287</c:v>
                </c:pt>
                <c:pt idx="1">
                  <c:v>44288</c:v>
                </c:pt>
                <c:pt idx="2">
                  <c:v>44289</c:v>
                </c:pt>
                <c:pt idx="3">
                  <c:v>44290</c:v>
                </c:pt>
                <c:pt idx="4">
                  <c:v>44291</c:v>
                </c:pt>
                <c:pt idx="5">
                  <c:v>44292</c:v>
                </c:pt>
                <c:pt idx="6">
                  <c:v>44293</c:v>
                </c:pt>
                <c:pt idx="7">
                  <c:v>44294</c:v>
                </c:pt>
                <c:pt idx="8">
                  <c:v>44295</c:v>
                </c:pt>
                <c:pt idx="9">
                  <c:v>44296</c:v>
                </c:pt>
                <c:pt idx="10">
                  <c:v>44297</c:v>
                </c:pt>
                <c:pt idx="11">
                  <c:v>44298</c:v>
                </c:pt>
                <c:pt idx="12">
                  <c:v>44299</c:v>
                </c:pt>
                <c:pt idx="13">
                  <c:v>44300</c:v>
                </c:pt>
                <c:pt idx="14">
                  <c:v>44301</c:v>
                </c:pt>
                <c:pt idx="15">
                  <c:v>44302</c:v>
                </c:pt>
                <c:pt idx="16">
                  <c:v>44303</c:v>
                </c:pt>
                <c:pt idx="17">
                  <c:v>44304</c:v>
                </c:pt>
                <c:pt idx="18">
                  <c:v>44305</c:v>
                </c:pt>
                <c:pt idx="19">
                  <c:v>44306</c:v>
                </c:pt>
                <c:pt idx="20">
                  <c:v>44307</c:v>
                </c:pt>
                <c:pt idx="21">
                  <c:v>44308</c:v>
                </c:pt>
                <c:pt idx="22">
                  <c:v>44309</c:v>
                </c:pt>
                <c:pt idx="23">
                  <c:v>44310</c:v>
                </c:pt>
                <c:pt idx="24">
                  <c:v>44311</c:v>
                </c:pt>
                <c:pt idx="25">
                  <c:v>44312</c:v>
                </c:pt>
                <c:pt idx="26">
                  <c:v>44313</c:v>
                </c:pt>
                <c:pt idx="27">
                  <c:v>44314</c:v>
                </c:pt>
                <c:pt idx="28">
                  <c:v>44315</c:v>
                </c:pt>
                <c:pt idx="29">
                  <c:v>44316</c:v>
                </c:pt>
                <c:pt idx="30">
                  <c:v>44317</c:v>
                </c:pt>
                <c:pt idx="31">
                  <c:v>44318</c:v>
                </c:pt>
                <c:pt idx="32">
                  <c:v>44319</c:v>
                </c:pt>
                <c:pt idx="33">
                  <c:v>44320</c:v>
                </c:pt>
                <c:pt idx="34">
                  <c:v>44321</c:v>
                </c:pt>
                <c:pt idx="35">
                  <c:v>44322</c:v>
                </c:pt>
                <c:pt idx="36">
                  <c:v>44323</c:v>
                </c:pt>
                <c:pt idx="37">
                  <c:v>44324</c:v>
                </c:pt>
                <c:pt idx="38">
                  <c:v>44325</c:v>
                </c:pt>
                <c:pt idx="39">
                  <c:v>44326</c:v>
                </c:pt>
                <c:pt idx="40">
                  <c:v>44327</c:v>
                </c:pt>
                <c:pt idx="41">
                  <c:v>44328</c:v>
                </c:pt>
                <c:pt idx="42">
                  <c:v>44329</c:v>
                </c:pt>
                <c:pt idx="43">
                  <c:v>44330</c:v>
                </c:pt>
                <c:pt idx="44">
                  <c:v>44331</c:v>
                </c:pt>
                <c:pt idx="45">
                  <c:v>44332</c:v>
                </c:pt>
                <c:pt idx="46">
                  <c:v>44333</c:v>
                </c:pt>
                <c:pt idx="47">
                  <c:v>44334</c:v>
                </c:pt>
                <c:pt idx="48">
                  <c:v>44335</c:v>
                </c:pt>
                <c:pt idx="49">
                  <c:v>44336</c:v>
                </c:pt>
                <c:pt idx="50">
                  <c:v>44337</c:v>
                </c:pt>
                <c:pt idx="51">
                  <c:v>44338</c:v>
                </c:pt>
                <c:pt idx="52">
                  <c:v>44339</c:v>
                </c:pt>
                <c:pt idx="53">
                  <c:v>44340</c:v>
                </c:pt>
                <c:pt idx="54">
                  <c:v>44341</c:v>
                </c:pt>
                <c:pt idx="55">
                  <c:v>44342</c:v>
                </c:pt>
                <c:pt idx="56">
                  <c:v>44343</c:v>
                </c:pt>
                <c:pt idx="57">
                  <c:v>44344</c:v>
                </c:pt>
                <c:pt idx="58">
                  <c:v>44345</c:v>
                </c:pt>
                <c:pt idx="59">
                  <c:v>44346</c:v>
                </c:pt>
                <c:pt idx="60">
                  <c:v>44347</c:v>
                </c:pt>
                <c:pt idx="61">
                  <c:v>44348</c:v>
                </c:pt>
                <c:pt idx="62">
                  <c:v>44349</c:v>
                </c:pt>
                <c:pt idx="63">
                  <c:v>44350</c:v>
                </c:pt>
                <c:pt idx="64">
                  <c:v>44351</c:v>
                </c:pt>
                <c:pt idx="65">
                  <c:v>44352</c:v>
                </c:pt>
                <c:pt idx="66">
                  <c:v>44353</c:v>
                </c:pt>
                <c:pt idx="67">
                  <c:v>44354</c:v>
                </c:pt>
                <c:pt idx="68">
                  <c:v>44355</c:v>
                </c:pt>
                <c:pt idx="69">
                  <c:v>44356</c:v>
                </c:pt>
                <c:pt idx="70">
                  <c:v>44357</c:v>
                </c:pt>
                <c:pt idx="71">
                  <c:v>44358</c:v>
                </c:pt>
                <c:pt idx="72">
                  <c:v>44359</c:v>
                </c:pt>
                <c:pt idx="73">
                  <c:v>44360</c:v>
                </c:pt>
                <c:pt idx="74">
                  <c:v>44361</c:v>
                </c:pt>
                <c:pt idx="75">
                  <c:v>44362</c:v>
                </c:pt>
                <c:pt idx="76">
                  <c:v>44363</c:v>
                </c:pt>
                <c:pt idx="77">
                  <c:v>44364</c:v>
                </c:pt>
                <c:pt idx="78">
                  <c:v>44365</c:v>
                </c:pt>
                <c:pt idx="79">
                  <c:v>44366</c:v>
                </c:pt>
                <c:pt idx="80">
                  <c:v>44367</c:v>
                </c:pt>
                <c:pt idx="81">
                  <c:v>44368</c:v>
                </c:pt>
                <c:pt idx="82">
                  <c:v>44369</c:v>
                </c:pt>
                <c:pt idx="83">
                  <c:v>44370</c:v>
                </c:pt>
                <c:pt idx="84">
                  <c:v>44371</c:v>
                </c:pt>
                <c:pt idx="85">
                  <c:v>44372</c:v>
                </c:pt>
                <c:pt idx="86">
                  <c:v>44373</c:v>
                </c:pt>
                <c:pt idx="87">
                  <c:v>44374</c:v>
                </c:pt>
                <c:pt idx="88">
                  <c:v>44375</c:v>
                </c:pt>
                <c:pt idx="89">
                  <c:v>44376</c:v>
                </c:pt>
                <c:pt idx="90">
                  <c:v>44377</c:v>
                </c:pt>
                <c:pt idx="91">
                  <c:v>44378</c:v>
                </c:pt>
                <c:pt idx="92">
                  <c:v>44379</c:v>
                </c:pt>
                <c:pt idx="93">
                  <c:v>44380</c:v>
                </c:pt>
                <c:pt idx="94">
                  <c:v>44381</c:v>
                </c:pt>
                <c:pt idx="95">
                  <c:v>44382</c:v>
                </c:pt>
                <c:pt idx="96">
                  <c:v>44383</c:v>
                </c:pt>
                <c:pt idx="97">
                  <c:v>44384</c:v>
                </c:pt>
                <c:pt idx="98">
                  <c:v>44385</c:v>
                </c:pt>
                <c:pt idx="99">
                  <c:v>44386</c:v>
                </c:pt>
                <c:pt idx="100">
                  <c:v>44387</c:v>
                </c:pt>
                <c:pt idx="101">
                  <c:v>44388</c:v>
                </c:pt>
                <c:pt idx="102">
                  <c:v>44389</c:v>
                </c:pt>
                <c:pt idx="103">
                  <c:v>44390</c:v>
                </c:pt>
                <c:pt idx="104">
                  <c:v>44391</c:v>
                </c:pt>
                <c:pt idx="105">
                  <c:v>44392</c:v>
                </c:pt>
                <c:pt idx="106">
                  <c:v>44393</c:v>
                </c:pt>
                <c:pt idx="107">
                  <c:v>44394</c:v>
                </c:pt>
                <c:pt idx="108">
                  <c:v>44395</c:v>
                </c:pt>
                <c:pt idx="109">
                  <c:v>44396</c:v>
                </c:pt>
                <c:pt idx="110">
                  <c:v>44397</c:v>
                </c:pt>
                <c:pt idx="111">
                  <c:v>44398</c:v>
                </c:pt>
                <c:pt idx="112">
                  <c:v>44399</c:v>
                </c:pt>
                <c:pt idx="113">
                  <c:v>44400</c:v>
                </c:pt>
                <c:pt idx="114">
                  <c:v>44401</c:v>
                </c:pt>
                <c:pt idx="115">
                  <c:v>44402</c:v>
                </c:pt>
                <c:pt idx="116">
                  <c:v>44403</c:v>
                </c:pt>
                <c:pt idx="117">
                  <c:v>44404</c:v>
                </c:pt>
                <c:pt idx="118">
                  <c:v>44405</c:v>
                </c:pt>
                <c:pt idx="119">
                  <c:v>44406</c:v>
                </c:pt>
                <c:pt idx="120">
                  <c:v>44407</c:v>
                </c:pt>
                <c:pt idx="121">
                  <c:v>44408</c:v>
                </c:pt>
                <c:pt idx="122">
                  <c:v>44409</c:v>
                </c:pt>
                <c:pt idx="123">
                  <c:v>44410</c:v>
                </c:pt>
                <c:pt idx="124">
                  <c:v>44411</c:v>
                </c:pt>
                <c:pt idx="125">
                  <c:v>44412</c:v>
                </c:pt>
                <c:pt idx="126">
                  <c:v>44413</c:v>
                </c:pt>
                <c:pt idx="127">
                  <c:v>44414</c:v>
                </c:pt>
                <c:pt idx="128">
                  <c:v>44415</c:v>
                </c:pt>
                <c:pt idx="129">
                  <c:v>44416</c:v>
                </c:pt>
                <c:pt idx="130">
                  <c:v>44417</c:v>
                </c:pt>
                <c:pt idx="131">
                  <c:v>44418</c:v>
                </c:pt>
                <c:pt idx="132">
                  <c:v>44419</c:v>
                </c:pt>
                <c:pt idx="133">
                  <c:v>44420</c:v>
                </c:pt>
                <c:pt idx="134">
                  <c:v>44421</c:v>
                </c:pt>
                <c:pt idx="135">
                  <c:v>44422</c:v>
                </c:pt>
                <c:pt idx="136">
                  <c:v>44423</c:v>
                </c:pt>
                <c:pt idx="137">
                  <c:v>44424</c:v>
                </c:pt>
                <c:pt idx="138">
                  <c:v>44425</c:v>
                </c:pt>
                <c:pt idx="139">
                  <c:v>44426</c:v>
                </c:pt>
                <c:pt idx="140">
                  <c:v>44427</c:v>
                </c:pt>
                <c:pt idx="141">
                  <c:v>44428</c:v>
                </c:pt>
                <c:pt idx="142">
                  <c:v>44429</c:v>
                </c:pt>
                <c:pt idx="143">
                  <c:v>44430</c:v>
                </c:pt>
                <c:pt idx="144">
                  <c:v>44431</c:v>
                </c:pt>
                <c:pt idx="145">
                  <c:v>44432</c:v>
                </c:pt>
                <c:pt idx="146">
                  <c:v>44433</c:v>
                </c:pt>
                <c:pt idx="147">
                  <c:v>44434</c:v>
                </c:pt>
                <c:pt idx="148">
                  <c:v>44435</c:v>
                </c:pt>
                <c:pt idx="149">
                  <c:v>44436</c:v>
                </c:pt>
                <c:pt idx="150">
                  <c:v>44437</c:v>
                </c:pt>
                <c:pt idx="151">
                  <c:v>44438</c:v>
                </c:pt>
                <c:pt idx="152">
                  <c:v>44439</c:v>
                </c:pt>
                <c:pt idx="153">
                  <c:v>44440</c:v>
                </c:pt>
                <c:pt idx="154">
                  <c:v>44441</c:v>
                </c:pt>
                <c:pt idx="155">
                  <c:v>44442</c:v>
                </c:pt>
                <c:pt idx="156">
                  <c:v>44443</c:v>
                </c:pt>
                <c:pt idx="157">
                  <c:v>44444</c:v>
                </c:pt>
                <c:pt idx="158">
                  <c:v>44445</c:v>
                </c:pt>
                <c:pt idx="159">
                  <c:v>44446</c:v>
                </c:pt>
                <c:pt idx="160">
                  <c:v>44447</c:v>
                </c:pt>
                <c:pt idx="161">
                  <c:v>44448</c:v>
                </c:pt>
                <c:pt idx="162">
                  <c:v>44449</c:v>
                </c:pt>
                <c:pt idx="163">
                  <c:v>44450</c:v>
                </c:pt>
                <c:pt idx="164">
                  <c:v>44451</c:v>
                </c:pt>
                <c:pt idx="165">
                  <c:v>44452</c:v>
                </c:pt>
                <c:pt idx="166">
                  <c:v>44453</c:v>
                </c:pt>
                <c:pt idx="167">
                  <c:v>44454</c:v>
                </c:pt>
                <c:pt idx="168">
                  <c:v>44455</c:v>
                </c:pt>
                <c:pt idx="169">
                  <c:v>44456</c:v>
                </c:pt>
                <c:pt idx="170">
                  <c:v>44457</c:v>
                </c:pt>
                <c:pt idx="171">
                  <c:v>44458</c:v>
                </c:pt>
                <c:pt idx="172">
                  <c:v>44459</c:v>
                </c:pt>
                <c:pt idx="173">
                  <c:v>44460</c:v>
                </c:pt>
                <c:pt idx="174">
                  <c:v>44461</c:v>
                </c:pt>
                <c:pt idx="175">
                  <c:v>44462</c:v>
                </c:pt>
                <c:pt idx="176">
                  <c:v>44463</c:v>
                </c:pt>
                <c:pt idx="177">
                  <c:v>44464</c:v>
                </c:pt>
                <c:pt idx="178">
                  <c:v>44465</c:v>
                </c:pt>
                <c:pt idx="179">
                  <c:v>44466</c:v>
                </c:pt>
                <c:pt idx="180">
                  <c:v>44467</c:v>
                </c:pt>
                <c:pt idx="181">
                  <c:v>44468</c:v>
                </c:pt>
                <c:pt idx="182">
                  <c:v>44469</c:v>
                </c:pt>
              </c:numCache>
            </c:numRef>
          </c:cat>
          <c:val>
            <c:numRef>
              <c:f>'Forecast daily demand'!$G$32:$G$214</c:f>
              <c:numCache>
                <c:formatCode>0.0</c:formatCode>
                <c:ptCount val="183"/>
                <c:pt idx="0">
                  <c:v>11.5</c:v>
                </c:pt>
                <c:pt idx="1">
                  <c:v>11.5</c:v>
                </c:pt>
                <c:pt idx="2">
                  <c:v>11.5</c:v>
                </c:pt>
                <c:pt idx="3">
                  <c:v>11.5</c:v>
                </c:pt>
                <c:pt idx="4">
                  <c:v>11.5</c:v>
                </c:pt>
                <c:pt idx="5">
                  <c:v>11.5</c:v>
                </c:pt>
                <c:pt idx="6">
                  <c:v>11.5</c:v>
                </c:pt>
                <c:pt idx="7">
                  <c:v>11.5</c:v>
                </c:pt>
                <c:pt idx="8">
                  <c:v>11.5</c:v>
                </c:pt>
                <c:pt idx="9">
                  <c:v>11.5</c:v>
                </c:pt>
                <c:pt idx="10">
                  <c:v>11.5</c:v>
                </c:pt>
                <c:pt idx="11">
                  <c:v>11.5</c:v>
                </c:pt>
                <c:pt idx="12">
                  <c:v>11.5</c:v>
                </c:pt>
                <c:pt idx="13">
                  <c:v>11.5</c:v>
                </c:pt>
                <c:pt idx="14">
                  <c:v>11.5</c:v>
                </c:pt>
                <c:pt idx="15">
                  <c:v>11.5</c:v>
                </c:pt>
                <c:pt idx="16">
                  <c:v>11.5</c:v>
                </c:pt>
                <c:pt idx="17">
                  <c:v>11.5</c:v>
                </c:pt>
                <c:pt idx="18">
                  <c:v>11.5</c:v>
                </c:pt>
                <c:pt idx="19">
                  <c:v>11.5</c:v>
                </c:pt>
                <c:pt idx="20">
                  <c:v>11.5</c:v>
                </c:pt>
                <c:pt idx="21">
                  <c:v>11.5</c:v>
                </c:pt>
                <c:pt idx="22">
                  <c:v>11.5</c:v>
                </c:pt>
                <c:pt idx="23">
                  <c:v>11.5</c:v>
                </c:pt>
                <c:pt idx="24">
                  <c:v>11.5</c:v>
                </c:pt>
                <c:pt idx="25">
                  <c:v>11.5</c:v>
                </c:pt>
                <c:pt idx="26">
                  <c:v>11.5</c:v>
                </c:pt>
                <c:pt idx="27">
                  <c:v>11.5</c:v>
                </c:pt>
                <c:pt idx="28">
                  <c:v>11.5</c:v>
                </c:pt>
                <c:pt idx="29">
                  <c:v>11.5</c:v>
                </c:pt>
                <c:pt idx="30">
                  <c:v>11.5</c:v>
                </c:pt>
                <c:pt idx="31">
                  <c:v>11.5</c:v>
                </c:pt>
                <c:pt idx="32">
                  <c:v>11.5</c:v>
                </c:pt>
                <c:pt idx="33">
                  <c:v>11.5</c:v>
                </c:pt>
                <c:pt idx="34">
                  <c:v>11.5</c:v>
                </c:pt>
                <c:pt idx="35">
                  <c:v>11.5</c:v>
                </c:pt>
                <c:pt idx="36">
                  <c:v>11.5</c:v>
                </c:pt>
                <c:pt idx="37">
                  <c:v>11.5</c:v>
                </c:pt>
                <c:pt idx="38">
                  <c:v>11.5</c:v>
                </c:pt>
                <c:pt idx="39">
                  <c:v>11.5</c:v>
                </c:pt>
                <c:pt idx="40">
                  <c:v>11.5</c:v>
                </c:pt>
                <c:pt idx="41">
                  <c:v>11.5</c:v>
                </c:pt>
                <c:pt idx="42">
                  <c:v>11.5</c:v>
                </c:pt>
                <c:pt idx="43">
                  <c:v>11.5</c:v>
                </c:pt>
                <c:pt idx="44">
                  <c:v>11.5</c:v>
                </c:pt>
                <c:pt idx="45">
                  <c:v>11.5</c:v>
                </c:pt>
                <c:pt idx="46">
                  <c:v>11.5</c:v>
                </c:pt>
                <c:pt idx="47">
                  <c:v>11.5</c:v>
                </c:pt>
                <c:pt idx="48">
                  <c:v>11.5</c:v>
                </c:pt>
                <c:pt idx="49">
                  <c:v>11.5</c:v>
                </c:pt>
                <c:pt idx="50">
                  <c:v>11.5</c:v>
                </c:pt>
                <c:pt idx="51">
                  <c:v>11.5</c:v>
                </c:pt>
                <c:pt idx="52">
                  <c:v>11.5</c:v>
                </c:pt>
                <c:pt idx="53">
                  <c:v>11.5</c:v>
                </c:pt>
                <c:pt idx="54">
                  <c:v>11.5</c:v>
                </c:pt>
                <c:pt idx="55">
                  <c:v>11.5</c:v>
                </c:pt>
                <c:pt idx="56">
                  <c:v>11.5</c:v>
                </c:pt>
                <c:pt idx="57">
                  <c:v>11.5</c:v>
                </c:pt>
                <c:pt idx="58">
                  <c:v>11.5</c:v>
                </c:pt>
                <c:pt idx="59">
                  <c:v>11.5</c:v>
                </c:pt>
                <c:pt idx="60">
                  <c:v>11.5</c:v>
                </c:pt>
                <c:pt idx="61">
                  <c:v>11.5</c:v>
                </c:pt>
                <c:pt idx="62">
                  <c:v>11.5</c:v>
                </c:pt>
                <c:pt idx="63">
                  <c:v>11.5</c:v>
                </c:pt>
                <c:pt idx="64">
                  <c:v>11.5</c:v>
                </c:pt>
                <c:pt idx="65">
                  <c:v>11.5</c:v>
                </c:pt>
                <c:pt idx="66">
                  <c:v>11.5</c:v>
                </c:pt>
                <c:pt idx="67">
                  <c:v>11.5</c:v>
                </c:pt>
                <c:pt idx="68">
                  <c:v>11.5</c:v>
                </c:pt>
                <c:pt idx="69">
                  <c:v>11.5</c:v>
                </c:pt>
                <c:pt idx="70">
                  <c:v>11.5</c:v>
                </c:pt>
                <c:pt idx="71">
                  <c:v>11.5</c:v>
                </c:pt>
                <c:pt idx="72">
                  <c:v>11.5</c:v>
                </c:pt>
                <c:pt idx="73">
                  <c:v>11.5</c:v>
                </c:pt>
                <c:pt idx="74">
                  <c:v>11.5</c:v>
                </c:pt>
                <c:pt idx="75">
                  <c:v>11.5</c:v>
                </c:pt>
                <c:pt idx="76">
                  <c:v>11.5</c:v>
                </c:pt>
                <c:pt idx="77">
                  <c:v>11.5</c:v>
                </c:pt>
                <c:pt idx="78">
                  <c:v>11.5</c:v>
                </c:pt>
                <c:pt idx="79">
                  <c:v>11.5</c:v>
                </c:pt>
                <c:pt idx="80">
                  <c:v>11.5</c:v>
                </c:pt>
                <c:pt idx="81">
                  <c:v>11.5</c:v>
                </c:pt>
                <c:pt idx="82">
                  <c:v>11.5</c:v>
                </c:pt>
                <c:pt idx="83">
                  <c:v>11.5</c:v>
                </c:pt>
                <c:pt idx="84">
                  <c:v>11.5</c:v>
                </c:pt>
                <c:pt idx="85">
                  <c:v>11.5</c:v>
                </c:pt>
                <c:pt idx="86">
                  <c:v>11.5</c:v>
                </c:pt>
                <c:pt idx="87">
                  <c:v>11.5</c:v>
                </c:pt>
                <c:pt idx="88">
                  <c:v>11.5</c:v>
                </c:pt>
                <c:pt idx="89">
                  <c:v>11.5</c:v>
                </c:pt>
                <c:pt idx="90">
                  <c:v>11.5</c:v>
                </c:pt>
                <c:pt idx="91">
                  <c:v>11.5</c:v>
                </c:pt>
                <c:pt idx="92">
                  <c:v>11.5</c:v>
                </c:pt>
                <c:pt idx="93">
                  <c:v>11.5</c:v>
                </c:pt>
                <c:pt idx="94">
                  <c:v>11.5</c:v>
                </c:pt>
                <c:pt idx="95">
                  <c:v>11.5</c:v>
                </c:pt>
                <c:pt idx="96">
                  <c:v>11.5</c:v>
                </c:pt>
                <c:pt idx="97">
                  <c:v>11.5</c:v>
                </c:pt>
                <c:pt idx="98">
                  <c:v>11.5</c:v>
                </c:pt>
                <c:pt idx="99">
                  <c:v>11.5</c:v>
                </c:pt>
                <c:pt idx="100">
                  <c:v>11.5</c:v>
                </c:pt>
                <c:pt idx="101">
                  <c:v>11.5</c:v>
                </c:pt>
                <c:pt idx="102">
                  <c:v>11.5</c:v>
                </c:pt>
                <c:pt idx="103">
                  <c:v>11.5</c:v>
                </c:pt>
                <c:pt idx="104">
                  <c:v>11.5</c:v>
                </c:pt>
                <c:pt idx="105">
                  <c:v>11.5</c:v>
                </c:pt>
                <c:pt idx="106">
                  <c:v>11.5</c:v>
                </c:pt>
                <c:pt idx="107">
                  <c:v>11.5</c:v>
                </c:pt>
                <c:pt idx="108">
                  <c:v>11.5</c:v>
                </c:pt>
                <c:pt idx="109">
                  <c:v>11.5</c:v>
                </c:pt>
                <c:pt idx="110">
                  <c:v>11.5</c:v>
                </c:pt>
                <c:pt idx="111">
                  <c:v>11.5</c:v>
                </c:pt>
                <c:pt idx="112">
                  <c:v>11.5</c:v>
                </c:pt>
                <c:pt idx="113">
                  <c:v>11.5</c:v>
                </c:pt>
                <c:pt idx="114">
                  <c:v>11.5</c:v>
                </c:pt>
                <c:pt idx="115">
                  <c:v>11.5</c:v>
                </c:pt>
                <c:pt idx="116">
                  <c:v>11.5</c:v>
                </c:pt>
                <c:pt idx="117">
                  <c:v>11.5</c:v>
                </c:pt>
                <c:pt idx="118">
                  <c:v>11.5</c:v>
                </c:pt>
                <c:pt idx="119">
                  <c:v>11.5</c:v>
                </c:pt>
                <c:pt idx="120">
                  <c:v>11.5</c:v>
                </c:pt>
                <c:pt idx="121">
                  <c:v>11.5</c:v>
                </c:pt>
                <c:pt idx="122">
                  <c:v>11.5</c:v>
                </c:pt>
                <c:pt idx="123">
                  <c:v>11.5</c:v>
                </c:pt>
                <c:pt idx="124">
                  <c:v>11.5</c:v>
                </c:pt>
                <c:pt idx="125">
                  <c:v>11.5</c:v>
                </c:pt>
                <c:pt idx="126">
                  <c:v>11.5</c:v>
                </c:pt>
                <c:pt idx="127">
                  <c:v>11.5</c:v>
                </c:pt>
                <c:pt idx="128">
                  <c:v>11.5</c:v>
                </c:pt>
                <c:pt idx="129">
                  <c:v>11.5</c:v>
                </c:pt>
                <c:pt idx="130">
                  <c:v>11.5</c:v>
                </c:pt>
                <c:pt idx="131">
                  <c:v>11.5</c:v>
                </c:pt>
                <c:pt idx="132">
                  <c:v>11.5</c:v>
                </c:pt>
                <c:pt idx="133">
                  <c:v>11.5</c:v>
                </c:pt>
                <c:pt idx="134">
                  <c:v>11.5</c:v>
                </c:pt>
                <c:pt idx="135">
                  <c:v>11.5</c:v>
                </c:pt>
                <c:pt idx="136">
                  <c:v>11.5</c:v>
                </c:pt>
                <c:pt idx="137">
                  <c:v>11.5</c:v>
                </c:pt>
                <c:pt idx="138">
                  <c:v>11.5</c:v>
                </c:pt>
                <c:pt idx="139">
                  <c:v>11.5</c:v>
                </c:pt>
                <c:pt idx="140">
                  <c:v>11.5</c:v>
                </c:pt>
                <c:pt idx="141">
                  <c:v>11.5</c:v>
                </c:pt>
                <c:pt idx="142">
                  <c:v>11.5</c:v>
                </c:pt>
                <c:pt idx="143">
                  <c:v>11.5</c:v>
                </c:pt>
                <c:pt idx="144">
                  <c:v>11.5</c:v>
                </c:pt>
                <c:pt idx="145">
                  <c:v>11.5</c:v>
                </c:pt>
                <c:pt idx="146">
                  <c:v>11.5</c:v>
                </c:pt>
                <c:pt idx="147">
                  <c:v>11.5</c:v>
                </c:pt>
                <c:pt idx="148">
                  <c:v>11.5</c:v>
                </c:pt>
                <c:pt idx="149">
                  <c:v>11.5</c:v>
                </c:pt>
                <c:pt idx="150">
                  <c:v>11.5</c:v>
                </c:pt>
                <c:pt idx="151">
                  <c:v>11.5</c:v>
                </c:pt>
                <c:pt idx="152">
                  <c:v>11.5</c:v>
                </c:pt>
                <c:pt idx="153">
                  <c:v>11.5</c:v>
                </c:pt>
                <c:pt idx="154">
                  <c:v>11.5</c:v>
                </c:pt>
                <c:pt idx="155">
                  <c:v>11.5</c:v>
                </c:pt>
                <c:pt idx="156">
                  <c:v>11.5</c:v>
                </c:pt>
                <c:pt idx="157">
                  <c:v>11.5</c:v>
                </c:pt>
                <c:pt idx="158">
                  <c:v>11.5</c:v>
                </c:pt>
                <c:pt idx="159">
                  <c:v>11.5</c:v>
                </c:pt>
                <c:pt idx="160">
                  <c:v>11.5</c:v>
                </c:pt>
                <c:pt idx="161">
                  <c:v>11.5</c:v>
                </c:pt>
                <c:pt idx="162">
                  <c:v>11.5</c:v>
                </c:pt>
                <c:pt idx="163">
                  <c:v>11.5</c:v>
                </c:pt>
                <c:pt idx="164">
                  <c:v>11.5</c:v>
                </c:pt>
                <c:pt idx="165">
                  <c:v>11.5</c:v>
                </c:pt>
                <c:pt idx="166">
                  <c:v>11.5</c:v>
                </c:pt>
                <c:pt idx="167">
                  <c:v>11.5</c:v>
                </c:pt>
                <c:pt idx="168">
                  <c:v>11.5</c:v>
                </c:pt>
                <c:pt idx="169">
                  <c:v>11.5</c:v>
                </c:pt>
                <c:pt idx="170">
                  <c:v>11.5</c:v>
                </c:pt>
                <c:pt idx="171">
                  <c:v>11.5</c:v>
                </c:pt>
                <c:pt idx="172">
                  <c:v>11.5</c:v>
                </c:pt>
                <c:pt idx="173">
                  <c:v>11.5</c:v>
                </c:pt>
                <c:pt idx="174">
                  <c:v>11.5</c:v>
                </c:pt>
                <c:pt idx="175">
                  <c:v>11.5</c:v>
                </c:pt>
                <c:pt idx="176">
                  <c:v>11.5</c:v>
                </c:pt>
                <c:pt idx="177">
                  <c:v>11.5</c:v>
                </c:pt>
                <c:pt idx="178">
                  <c:v>11.5</c:v>
                </c:pt>
                <c:pt idx="179">
                  <c:v>11.5</c:v>
                </c:pt>
                <c:pt idx="180">
                  <c:v>11.5</c:v>
                </c:pt>
                <c:pt idx="181">
                  <c:v>11.5</c:v>
                </c:pt>
                <c:pt idx="182">
                  <c:v>11.5</c:v>
                </c:pt>
              </c:numCache>
            </c:numRef>
          </c:val>
          <c:extLst>
            <c:ext xmlns:c16="http://schemas.microsoft.com/office/drawing/2014/chart" uri="{C3380CC4-5D6E-409C-BE32-E72D297353CC}">
              <c16:uniqueId val="{00000004-F292-4138-B117-122B7172F393}"/>
            </c:ext>
          </c:extLst>
        </c:ser>
        <c:ser>
          <c:idx val="5"/>
          <c:order val="5"/>
          <c:tx>
            <c:strRef>
              <c:f>'Forecast daily demand'!$H$31</c:f>
              <c:strCache>
                <c:ptCount val="1"/>
                <c:pt idx="0">
                  <c:v>IUK/BBL physical exports</c:v>
                </c:pt>
              </c:strCache>
            </c:strRef>
          </c:tx>
          <c:spPr>
            <a:solidFill>
              <a:srgbClr val="800000"/>
            </a:solidFill>
            <a:ln w="25400">
              <a:noFill/>
            </a:ln>
          </c:spPr>
          <c:cat>
            <c:numRef>
              <c:f>'Forecast daily demand'!$B$32:$B$214</c:f>
              <c:numCache>
                <c:formatCode>m/d/yyyy</c:formatCode>
                <c:ptCount val="183"/>
                <c:pt idx="0">
                  <c:v>44287</c:v>
                </c:pt>
                <c:pt idx="1">
                  <c:v>44288</c:v>
                </c:pt>
                <c:pt idx="2">
                  <c:v>44289</c:v>
                </c:pt>
                <c:pt idx="3">
                  <c:v>44290</c:v>
                </c:pt>
                <c:pt idx="4">
                  <c:v>44291</c:v>
                </c:pt>
                <c:pt idx="5">
                  <c:v>44292</c:v>
                </c:pt>
                <c:pt idx="6">
                  <c:v>44293</c:v>
                </c:pt>
                <c:pt idx="7">
                  <c:v>44294</c:v>
                </c:pt>
                <c:pt idx="8">
                  <c:v>44295</c:v>
                </c:pt>
                <c:pt idx="9">
                  <c:v>44296</c:v>
                </c:pt>
                <c:pt idx="10">
                  <c:v>44297</c:v>
                </c:pt>
                <c:pt idx="11">
                  <c:v>44298</c:v>
                </c:pt>
                <c:pt idx="12">
                  <c:v>44299</c:v>
                </c:pt>
                <c:pt idx="13">
                  <c:v>44300</c:v>
                </c:pt>
                <c:pt idx="14">
                  <c:v>44301</c:v>
                </c:pt>
                <c:pt idx="15">
                  <c:v>44302</c:v>
                </c:pt>
                <c:pt idx="16">
                  <c:v>44303</c:v>
                </c:pt>
                <c:pt idx="17">
                  <c:v>44304</c:v>
                </c:pt>
                <c:pt idx="18">
                  <c:v>44305</c:v>
                </c:pt>
                <c:pt idx="19">
                  <c:v>44306</c:v>
                </c:pt>
                <c:pt idx="20">
                  <c:v>44307</c:v>
                </c:pt>
                <c:pt idx="21">
                  <c:v>44308</c:v>
                </c:pt>
                <c:pt idx="22">
                  <c:v>44309</c:v>
                </c:pt>
                <c:pt idx="23">
                  <c:v>44310</c:v>
                </c:pt>
                <c:pt idx="24">
                  <c:v>44311</c:v>
                </c:pt>
                <c:pt idx="25">
                  <c:v>44312</c:v>
                </c:pt>
                <c:pt idx="26">
                  <c:v>44313</c:v>
                </c:pt>
                <c:pt idx="27">
                  <c:v>44314</c:v>
                </c:pt>
                <c:pt idx="28">
                  <c:v>44315</c:v>
                </c:pt>
                <c:pt idx="29">
                  <c:v>44316</c:v>
                </c:pt>
                <c:pt idx="30">
                  <c:v>44317</c:v>
                </c:pt>
                <c:pt idx="31">
                  <c:v>44318</c:v>
                </c:pt>
                <c:pt idx="32">
                  <c:v>44319</c:v>
                </c:pt>
                <c:pt idx="33">
                  <c:v>44320</c:v>
                </c:pt>
                <c:pt idx="34">
                  <c:v>44321</c:v>
                </c:pt>
                <c:pt idx="35">
                  <c:v>44322</c:v>
                </c:pt>
                <c:pt idx="36">
                  <c:v>44323</c:v>
                </c:pt>
                <c:pt idx="37">
                  <c:v>44324</c:v>
                </c:pt>
                <c:pt idx="38">
                  <c:v>44325</c:v>
                </c:pt>
                <c:pt idx="39">
                  <c:v>44326</c:v>
                </c:pt>
                <c:pt idx="40">
                  <c:v>44327</c:v>
                </c:pt>
                <c:pt idx="41">
                  <c:v>44328</c:v>
                </c:pt>
                <c:pt idx="42">
                  <c:v>44329</c:v>
                </c:pt>
                <c:pt idx="43">
                  <c:v>44330</c:v>
                </c:pt>
                <c:pt idx="44">
                  <c:v>44331</c:v>
                </c:pt>
                <c:pt idx="45">
                  <c:v>44332</c:v>
                </c:pt>
                <c:pt idx="46">
                  <c:v>44333</c:v>
                </c:pt>
                <c:pt idx="47">
                  <c:v>44334</c:v>
                </c:pt>
                <c:pt idx="48">
                  <c:v>44335</c:v>
                </c:pt>
                <c:pt idx="49">
                  <c:v>44336</c:v>
                </c:pt>
                <c:pt idx="50">
                  <c:v>44337</c:v>
                </c:pt>
                <c:pt idx="51">
                  <c:v>44338</c:v>
                </c:pt>
                <c:pt idx="52">
                  <c:v>44339</c:v>
                </c:pt>
                <c:pt idx="53">
                  <c:v>44340</c:v>
                </c:pt>
                <c:pt idx="54">
                  <c:v>44341</c:v>
                </c:pt>
                <c:pt idx="55">
                  <c:v>44342</c:v>
                </c:pt>
                <c:pt idx="56">
                  <c:v>44343</c:v>
                </c:pt>
                <c:pt idx="57">
                  <c:v>44344</c:v>
                </c:pt>
                <c:pt idx="58">
                  <c:v>44345</c:v>
                </c:pt>
                <c:pt idx="59">
                  <c:v>44346</c:v>
                </c:pt>
                <c:pt idx="60">
                  <c:v>44347</c:v>
                </c:pt>
                <c:pt idx="61">
                  <c:v>44348</c:v>
                </c:pt>
                <c:pt idx="62">
                  <c:v>44349</c:v>
                </c:pt>
                <c:pt idx="63">
                  <c:v>44350</c:v>
                </c:pt>
                <c:pt idx="64">
                  <c:v>44351</c:v>
                </c:pt>
                <c:pt idx="65">
                  <c:v>44352</c:v>
                </c:pt>
                <c:pt idx="66">
                  <c:v>44353</c:v>
                </c:pt>
                <c:pt idx="67">
                  <c:v>44354</c:v>
                </c:pt>
                <c:pt idx="68">
                  <c:v>44355</c:v>
                </c:pt>
                <c:pt idx="69">
                  <c:v>44356</c:v>
                </c:pt>
                <c:pt idx="70">
                  <c:v>44357</c:v>
                </c:pt>
                <c:pt idx="71">
                  <c:v>44358</c:v>
                </c:pt>
                <c:pt idx="72">
                  <c:v>44359</c:v>
                </c:pt>
                <c:pt idx="73">
                  <c:v>44360</c:v>
                </c:pt>
                <c:pt idx="74">
                  <c:v>44361</c:v>
                </c:pt>
                <c:pt idx="75">
                  <c:v>44362</c:v>
                </c:pt>
                <c:pt idx="76">
                  <c:v>44363</c:v>
                </c:pt>
                <c:pt idx="77">
                  <c:v>44364</c:v>
                </c:pt>
                <c:pt idx="78">
                  <c:v>44365</c:v>
                </c:pt>
                <c:pt idx="79">
                  <c:v>44366</c:v>
                </c:pt>
                <c:pt idx="80">
                  <c:v>44367</c:v>
                </c:pt>
                <c:pt idx="81">
                  <c:v>44368</c:v>
                </c:pt>
                <c:pt idx="82">
                  <c:v>44369</c:v>
                </c:pt>
                <c:pt idx="83">
                  <c:v>44370</c:v>
                </c:pt>
                <c:pt idx="84">
                  <c:v>44371</c:v>
                </c:pt>
                <c:pt idx="85">
                  <c:v>44372</c:v>
                </c:pt>
                <c:pt idx="86">
                  <c:v>44373</c:v>
                </c:pt>
                <c:pt idx="87">
                  <c:v>44374</c:v>
                </c:pt>
                <c:pt idx="88">
                  <c:v>44375</c:v>
                </c:pt>
                <c:pt idx="89">
                  <c:v>44376</c:v>
                </c:pt>
                <c:pt idx="90">
                  <c:v>44377</c:v>
                </c:pt>
                <c:pt idx="91">
                  <c:v>44378</c:v>
                </c:pt>
                <c:pt idx="92">
                  <c:v>44379</c:v>
                </c:pt>
                <c:pt idx="93">
                  <c:v>44380</c:v>
                </c:pt>
                <c:pt idx="94">
                  <c:v>44381</c:v>
                </c:pt>
                <c:pt idx="95">
                  <c:v>44382</c:v>
                </c:pt>
                <c:pt idx="96">
                  <c:v>44383</c:v>
                </c:pt>
                <c:pt idx="97">
                  <c:v>44384</c:v>
                </c:pt>
                <c:pt idx="98">
                  <c:v>44385</c:v>
                </c:pt>
                <c:pt idx="99">
                  <c:v>44386</c:v>
                </c:pt>
                <c:pt idx="100">
                  <c:v>44387</c:v>
                </c:pt>
                <c:pt idx="101">
                  <c:v>44388</c:v>
                </c:pt>
                <c:pt idx="102">
                  <c:v>44389</c:v>
                </c:pt>
                <c:pt idx="103">
                  <c:v>44390</c:v>
                </c:pt>
                <c:pt idx="104">
                  <c:v>44391</c:v>
                </c:pt>
                <c:pt idx="105">
                  <c:v>44392</c:v>
                </c:pt>
                <c:pt idx="106">
                  <c:v>44393</c:v>
                </c:pt>
                <c:pt idx="107">
                  <c:v>44394</c:v>
                </c:pt>
                <c:pt idx="108">
                  <c:v>44395</c:v>
                </c:pt>
                <c:pt idx="109">
                  <c:v>44396</c:v>
                </c:pt>
                <c:pt idx="110">
                  <c:v>44397</c:v>
                </c:pt>
                <c:pt idx="111">
                  <c:v>44398</c:v>
                </c:pt>
                <c:pt idx="112">
                  <c:v>44399</c:v>
                </c:pt>
                <c:pt idx="113">
                  <c:v>44400</c:v>
                </c:pt>
                <c:pt idx="114">
                  <c:v>44401</c:v>
                </c:pt>
                <c:pt idx="115">
                  <c:v>44402</c:v>
                </c:pt>
                <c:pt idx="116">
                  <c:v>44403</c:v>
                </c:pt>
                <c:pt idx="117">
                  <c:v>44404</c:v>
                </c:pt>
                <c:pt idx="118">
                  <c:v>44405</c:v>
                </c:pt>
                <c:pt idx="119">
                  <c:v>44406</c:v>
                </c:pt>
                <c:pt idx="120">
                  <c:v>44407</c:v>
                </c:pt>
                <c:pt idx="121">
                  <c:v>44408</c:v>
                </c:pt>
                <c:pt idx="122">
                  <c:v>44409</c:v>
                </c:pt>
                <c:pt idx="123">
                  <c:v>44410</c:v>
                </c:pt>
                <c:pt idx="124">
                  <c:v>44411</c:v>
                </c:pt>
                <c:pt idx="125">
                  <c:v>44412</c:v>
                </c:pt>
                <c:pt idx="126">
                  <c:v>44413</c:v>
                </c:pt>
                <c:pt idx="127">
                  <c:v>44414</c:v>
                </c:pt>
                <c:pt idx="128">
                  <c:v>44415</c:v>
                </c:pt>
                <c:pt idx="129">
                  <c:v>44416</c:v>
                </c:pt>
                <c:pt idx="130">
                  <c:v>44417</c:v>
                </c:pt>
                <c:pt idx="131">
                  <c:v>44418</c:v>
                </c:pt>
                <c:pt idx="132">
                  <c:v>44419</c:v>
                </c:pt>
                <c:pt idx="133">
                  <c:v>44420</c:v>
                </c:pt>
                <c:pt idx="134">
                  <c:v>44421</c:v>
                </c:pt>
                <c:pt idx="135">
                  <c:v>44422</c:v>
                </c:pt>
                <c:pt idx="136">
                  <c:v>44423</c:v>
                </c:pt>
                <c:pt idx="137">
                  <c:v>44424</c:v>
                </c:pt>
                <c:pt idx="138">
                  <c:v>44425</c:v>
                </c:pt>
                <c:pt idx="139">
                  <c:v>44426</c:v>
                </c:pt>
                <c:pt idx="140">
                  <c:v>44427</c:v>
                </c:pt>
                <c:pt idx="141">
                  <c:v>44428</c:v>
                </c:pt>
                <c:pt idx="142">
                  <c:v>44429</c:v>
                </c:pt>
                <c:pt idx="143">
                  <c:v>44430</c:v>
                </c:pt>
                <c:pt idx="144">
                  <c:v>44431</c:v>
                </c:pt>
                <c:pt idx="145">
                  <c:v>44432</c:v>
                </c:pt>
                <c:pt idx="146">
                  <c:v>44433</c:v>
                </c:pt>
                <c:pt idx="147">
                  <c:v>44434</c:v>
                </c:pt>
                <c:pt idx="148">
                  <c:v>44435</c:v>
                </c:pt>
                <c:pt idx="149">
                  <c:v>44436</c:v>
                </c:pt>
                <c:pt idx="150">
                  <c:v>44437</c:v>
                </c:pt>
                <c:pt idx="151">
                  <c:v>44438</c:v>
                </c:pt>
                <c:pt idx="152">
                  <c:v>44439</c:v>
                </c:pt>
                <c:pt idx="153">
                  <c:v>44440</c:v>
                </c:pt>
                <c:pt idx="154">
                  <c:v>44441</c:v>
                </c:pt>
                <c:pt idx="155">
                  <c:v>44442</c:v>
                </c:pt>
                <c:pt idx="156">
                  <c:v>44443</c:v>
                </c:pt>
                <c:pt idx="157">
                  <c:v>44444</c:v>
                </c:pt>
                <c:pt idx="158">
                  <c:v>44445</c:v>
                </c:pt>
                <c:pt idx="159">
                  <c:v>44446</c:v>
                </c:pt>
                <c:pt idx="160">
                  <c:v>44447</c:v>
                </c:pt>
                <c:pt idx="161">
                  <c:v>44448</c:v>
                </c:pt>
                <c:pt idx="162">
                  <c:v>44449</c:v>
                </c:pt>
                <c:pt idx="163">
                  <c:v>44450</c:v>
                </c:pt>
                <c:pt idx="164">
                  <c:v>44451</c:v>
                </c:pt>
                <c:pt idx="165">
                  <c:v>44452</c:v>
                </c:pt>
                <c:pt idx="166">
                  <c:v>44453</c:v>
                </c:pt>
                <c:pt idx="167">
                  <c:v>44454</c:v>
                </c:pt>
                <c:pt idx="168">
                  <c:v>44455</c:v>
                </c:pt>
                <c:pt idx="169">
                  <c:v>44456</c:v>
                </c:pt>
                <c:pt idx="170">
                  <c:v>44457</c:v>
                </c:pt>
                <c:pt idx="171">
                  <c:v>44458</c:v>
                </c:pt>
                <c:pt idx="172">
                  <c:v>44459</c:v>
                </c:pt>
                <c:pt idx="173">
                  <c:v>44460</c:v>
                </c:pt>
                <c:pt idx="174">
                  <c:v>44461</c:v>
                </c:pt>
                <c:pt idx="175">
                  <c:v>44462</c:v>
                </c:pt>
                <c:pt idx="176">
                  <c:v>44463</c:v>
                </c:pt>
                <c:pt idx="177">
                  <c:v>44464</c:v>
                </c:pt>
                <c:pt idx="178">
                  <c:v>44465</c:v>
                </c:pt>
                <c:pt idx="179">
                  <c:v>44466</c:v>
                </c:pt>
                <c:pt idx="180">
                  <c:v>44467</c:v>
                </c:pt>
                <c:pt idx="181">
                  <c:v>44468</c:v>
                </c:pt>
                <c:pt idx="182">
                  <c:v>44469</c:v>
                </c:pt>
              </c:numCache>
            </c:numRef>
          </c:cat>
          <c:val>
            <c:numRef>
              <c:f>'Forecast daily demand'!$H$32:$H$214</c:f>
              <c:numCache>
                <c:formatCode>0.0</c:formatCode>
                <c:ptCount val="183"/>
                <c:pt idx="0">
                  <c:v>1.2</c:v>
                </c:pt>
                <c:pt idx="1">
                  <c:v>1.64</c:v>
                </c:pt>
                <c:pt idx="2">
                  <c:v>2.08</c:v>
                </c:pt>
                <c:pt idx="3">
                  <c:v>2.52</c:v>
                </c:pt>
                <c:pt idx="4">
                  <c:v>2.9600000000000004</c:v>
                </c:pt>
                <c:pt idx="5">
                  <c:v>3.4099999999999997</c:v>
                </c:pt>
                <c:pt idx="6">
                  <c:v>3.85</c:v>
                </c:pt>
                <c:pt idx="7">
                  <c:v>4.3</c:v>
                </c:pt>
                <c:pt idx="8">
                  <c:v>4.75</c:v>
                </c:pt>
                <c:pt idx="9">
                  <c:v>5.2</c:v>
                </c:pt>
                <c:pt idx="10">
                  <c:v>5.6499999999999995</c:v>
                </c:pt>
                <c:pt idx="11">
                  <c:v>6.1</c:v>
                </c:pt>
                <c:pt idx="12">
                  <c:v>6.55</c:v>
                </c:pt>
                <c:pt idx="13">
                  <c:v>7</c:v>
                </c:pt>
                <c:pt idx="14">
                  <c:v>7.45</c:v>
                </c:pt>
                <c:pt idx="15">
                  <c:v>7.9</c:v>
                </c:pt>
                <c:pt idx="16">
                  <c:v>8.36</c:v>
                </c:pt>
                <c:pt idx="17">
                  <c:v>8.81</c:v>
                </c:pt>
                <c:pt idx="18">
                  <c:v>9.26</c:v>
                </c:pt>
                <c:pt idx="19">
                  <c:v>9.7100000000000009</c:v>
                </c:pt>
                <c:pt idx="20">
                  <c:v>10.15</c:v>
                </c:pt>
                <c:pt idx="21">
                  <c:v>10.6</c:v>
                </c:pt>
                <c:pt idx="22">
                  <c:v>11.049999999999999</c:v>
                </c:pt>
                <c:pt idx="23">
                  <c:v>11.49</c:v>
                </c:pt>
                <c:pt idx="24">
                  <c:v>11.94</c:v>
                </c:pt>
                <c:pt idx="25">
                  <c:v>12.38</c:v>
                </c:pt>
                <c:pt idx="26">
                  <c:v>12.82</c:v>
                </c:pt>
                <c:pt idx="27">
                  <c:v>13.260000000000002</c:v>
                </c:pt>
                <c:pt idx="28">
                  <c:v>13.69</c:v>
                </c:pt>
                <c:pt idx="29">
                  <c:v>14.12</c:v>
                </c:pt>
                <c:pt idx="30">
                  <c:v>14.56</c:v>
                </c:pt>
                <c:pt idx="31">
                  <c:v>14.98</c:v>
                </c:pt>
                <c:pt idx="32">
                  <c:v>15.409999999999998</c:v>
                </c:pt>
                <c:pt idx="33">
                  <c:v>15.83</c:v>
                </c:pt>
                <c:pt idx="34">
                  <c:v>16.25</c:v>
                </c:pt>
                <c:pt idx="35">
                  <c:v>16.670000000000002</c:v>
                </c:pt>
                <c:pt idx="36">
                  <c:v>17.079999999999998</c:v>
                </c:pt>
                <c:pt idx="37">
                  <c:v>17.489999999999998</c:v>
                </c:pt>
                <c:pt idx="38">
                  <c:v>17.900000000000002</c:v>
                </c:pt>
                <c:pt idx="39">
                  <c:v>18.3</c:v>
                </c:pt>
                <c:pt idx="40">
                  <c:v>18.690000000000001</c:v>
                </c:pt>
                <c:pt idx="41">
                  <c:v>19.09</c:v>
                </c:pt>
                <c:pt idx="42">
                  <c:v>19.48</c:v>
                </c:pt>
                <c:pt idx="43">
                  <c:v>19.86</c:v>
                </c:pt>
                <c:pt idx="44">
                  <c:v>20.239999999999998</c:v>
                </c:pt>
                <c:pt idx="45">
                  <c:v>20.62</c:v>
                </c:pt>
                <c:pt idx="46">
                  <c:v>20.99</c:v>
                </c:pt>
                <c:pt idx="47">
                  <c:v>21.36</c:v>
                </c:pt>
                <c:pt idx="48">
                  <c:v>21.72</c:v>
                </c:pt>
                <c:pt idx="49">
                  <c:v>22.07</c:v>
                </c:pt>
                <c:pt idx="50">
                  <c:v>22.42</c:v>
                </c:pt>
                <c:pt idx="51">
                  <c:v>22.77</c:v>
                </c:pt>
                <c:pt idx="52">
                  <c:v>23.11</c:v>
                </c:pt>
                <c:pt idx="53">
                  <c:v>23.439999999999998</c:v>
                </c:pt>
                <c:pt idx="54">
                  <c:v>23.770000000000003</c:v>
                </c:pt>
                <c:pt idx="55">
                  <c:v>24.09</c:v>
                </c:pt>
                <c:pt idx="56">
                  <c:v>24.41</c:v>
                </c:pt>
                <c:pt idx="57">
                  <c:v>24.720000000000002</c:v>
                </c:pt>
                <c:pt idx="58">
                  <c:v>25.020000000000003</c:v>
                </c:pt>
                <c:pt idx="59">
                  <c:v>25.319999999999997</c:v>
                </c:pt>
                <c:pt idx="60">
                  <c:v>25.61</c:v>
                </c:pt>
                <c:pt idx="61">
                  <c:v>25.9</c:v>
                </c:pt>
                <c:pt idx="62">
                  <c:v>26.17</c:v>
                </c:pt>
                <c:pt idx="63">
                  <c:v>26.439999999999998</c:v>
                </c:pt>
                <c:pt idx="64">
                  <c:v>26.71</c:v>
                </c:pt>
                <c:pt idx="65">
                  <c:v>26.970000000000002</c:v>
                </c:pt>
                <c:pt idx="66">
                  <c:v>27.220000000000002</c:v>
                </c:pt>
                <c:pt idx="67">
                  <c:v>27.46</c:v>
                </c:pt>
                <c:pt idx="68">
                  <c:v>27.689999999999998</c:v>
                </c:pt>
                <c:pt idx="69">
                  <c:v>27.92</c:v>
                </c:pt>
                <c:pt idx="70">
                  <c:v>28.14</c:v>
                </c:pt>
                <c:pt idx="71">
                  <c:v>28.36</c:v>
                </c:pt>
                <c:pt idx="72">
                  <c:v>28.560000000000002</c:v>
                </c:pt>
                <c:pt idx="73">
                  <c:v>28.76</c:v>
                </c:pt>
                <c:pt idx="74">
                  <c:v>28.95</c:v>
                </c:pt>
                <c:pt idx="75">
                  <c:v>29.13</c:v>
                </c:pt>
                <c:pt idx="76">
                  <c:v>29.310000000000002</c:v>
                </c:pt>
                <c:pt idx="77">
                  <c:v>29.470000000000002</c:v>
                </c:pt>
                <c:pt idx="78">
                  <c:v>29.63</c:v>
                </c:pt>
                <c:pt idx="79">
                  <c:v>29.779999999999998</c:v>
                </c:pt>
                <c:pt idx="80">
                  <c:v>29.930000000000003</c:v>
                </c:pt>
                <c:pt idx="81">
                  <c:v>30</c:v>
                </c:pt>
                <c:pt idx="82">
                  <c:v>30.060000000000002</c:v>
                </c:pt>
                <c:pt idx="83">
                  <c:v>30.13</c:v>
                </c:pt>
                <c:pt idx="84">
                  <c:v>30.189999999999998</c:v>
                </c:pt>
                <c:pt idx="85">
                  <c:v>30.25</c:v>
                </c:pt>
                <c:pt idx="86">
                  <c:v>30.310000000000002</c:v>
                </c:pt>
                <c:pt idx="87">
                  <c:v>30.36</c:v>
                </c:pt>
                <c:pt idx="88">
                  <c:v>30.42</c:v>
                </c:pt>
                <c:pt idx="89">
                  <c:v>30.470000000000002</c:v>
                </c:pt>
                <c:pt idx="90">
                  <c:v>30.520000000000003</c:v>
                </c:pt>
                <c:pt idx="91">
                  <c:v>30.569999999999997</c:v>
                </c:pt>
                <c:pt idx="92">
                  <c:v>30.61</c:v>
                </c:pt>
                <c:pt idx="93">
                  <c:v>30.65</c:v>
                </c:pt>
                <c:pt idx="94">
                  <c:v>30.7</c:v>
                </c:pt>
                <c:pt idx="95">
                  <c:v>30.74</c:v>
                </c:pt>
                <c:pt idx="96">
                  <c:v>30.770000000000003</c:v>
                </c:pt>
                <c:pt idx="97">
                  <c:v>30.810000000000002</c:v>
                </c:pt>
                <c:pt idx="98">
                  <c:v>30.84</c:v>
                </c:pt>
                <c:pt idx="99">
                  <c:v>30.87</c:v>
                </c:pt>
                <c:pt idx="100">
                  <c:v>30.9</c:v>
                </c:pt>
                <c:pt idx="101">
                  <c:v>30.930000000000003</c:v>
                </c:pt>
                <c:pt idx="102">
                  <c:v>30.95</c:v>
                </c:pt>
                <c:pt idx="103">
                  <c:v>30.970000000000002</c:v>
                </c:pt>
                <c:pt idx="104">
                  <c:v>30.99</c:v>
                </c:pt>
                <c:pt idx="105">
                  <c:v>31.01</c:v>
                </c:pt>
                <c:pt idx="106">
                  <c:v>31.029999999999998</c:v>
                </c:pt>
                <c:pt idx="107">
                  <c:v>31.04</c:v>
                </c:pt>
                <c:pt idx="108">
                  <c:v>31.05</c:v>
                </c:pt>
                <c:pt idx="109">
                  <c:v>31.060000000000002</c:v>
                </c:pt>
                <c:pt idx="110">
                  <c:v>31.069999999999997</c:v>
                </c:pt>
                <c:pt idx="111">
                  <c:v>31.08</c:v>
                </c:pt>
                <c:pt idx="112">
                  <c:v>31.08</c:v>
                </c:pt>
                <c:pt idx="113">
                  <c:v>31.08</c:v>
                </c:pt>
                <c:pt idx="114">
                  <c:v>31.08</c:v>
                </c:pt>
                <c:pt idx="115">
                  <c:v>31.08</c:v>
                </c:pt>
                <c:pt idx="116">
                  <c:v>31.069999999999997</c:v>
                </c:pt>
                <c:pt idx="117">
                  <c:v>31.060000000000002</c:v>
                </c:pt>
                <c:pt idx="118">
                  <c:v>31.05</c:v>
                </c:pt>
                <c:pt idx="119">
                  <c:v>31.04</c:v>
                </c:pt>
                <c:pt idx="120">
                  <c:v>31.029999999999998</c:v>
                </c:pt>
                <c:pt idx="121">
                  <c:v>31.01</c:v>
                </c:pt>
                <c:pt idx="122">
                  <c:v>30.99</c:v>
                </c:pt>
                <c:pt idx="123">
                  <c:v>30.970000000000002</c:v>
                </c:pt>
                <c:pt idx="124">
                  <c:v>30.95</c:v>
                </c:pt>
                <c:pt idx="125">
                  <c:v>30.930000000000003</c:v>
                </c:pt>
                <c:pt idx="126">
                  <c:v>30.9</c:v>
                </c:pt>
                <c:pt idx="127">
                  <c:v>30.87</c:v>
                </c:pt>
                <c:pt idx="128">
                  <c:v>30.84</c:v>
                </c:pt>
                <c:pt idx="129">
                  <c:v>30.810000000000002</c:v>
                </c:pt>
                <c:pt idx="130">
                  <c:v>30.770000000000003</c:v>
                </c:pt>
                <c:pt idx="131">
                  <c:v>30.74</c:v>
                </c:pt>
                <c:pt idx="132">
                  <c:v>30.7</c:v>
                </c:pt>
                <c:pt idx="133">
                  <c:v>30.65</c:v>
                </c:pt>
                <c:pt idx="134">
                  <c:v>30.61</c:v>
                </c:pt>
                <c:pt idx="135">
                  <c:v>30.569999999999997</c:v>
                </c:pt>
                <c:pt idx="136">
                  <c:v>30.520000000000003</c:v>
                </c:pt>
                <c:pt idx="137">
                  <c:v>30.470000000000002</c:v>
                </c:pt>
                <c:pt idx="138">
                  <c:v>30.42</c:v>
                </c:pt>
                <c:pt idx="139">
                  <c:v>30.36</c:v>
                </c:pt>
                <c:pt idx="140">
                  <c:v>30.310000000000002</c:v>
                </c:pt>
                <c:pt idx="141">
                  <c:v>30.25</c:v>
                </c:pt>
                <c:pt idx="142">
                  <c:v>30.189999999999998</c:v>
                </c:pt>
                <c:pt idx="143">
                  <c:v>30.13</c:v>
                </c:pt>
                <c:pt idx="144">
                  <c:v>30.060000000000002</c:v>
                </c:pt>
                <c:pt idx="145">
                  <c:v>30</c:v>
                </c:pt>
                <c:pt idx="146">
                  <c:v>29.930000000000003</c:v>
                </c:pt>
                <c:pt idx="147">
                  <c:v>29.86</c:v>
                </c:pt>
                <c:pt idx="148">
                  <c:v>29.71</c:v>
                </c:pt>
                <c:pt idx="149">
                  <c:v>29.55</c:v>
                </c:pt>
                <c:pt idx="150">
                  <c:v>29.39</c:v>
                </c:pt>
                <c:pt idx="151">
                  <c:v>29.220000000000002</c:v>
                </c:pt>
                <c:pt idx="152">
                  <c:v>29.04</c:v>
                </c:pt>
                <c:pt idx="153">
                  <c:v>28.86</c:v>
                </c:pt>
                <c:pt idx="154">
                  <c:v>28.66</c:v>
                </c:pt>
                <c:pt idx="155">
                  <c:v>28.46</c:v>
                </c:pt>
                <c:pt idx="156">
                  <c:v>28.25</c:v>
                </c:pt>
                <c:pt idx="157">
                  <c:v>28.029999999999998</c:v>
                </c:pt>
                <c:pt idx="158">
                  <c:v>27.810000000000002</c:v>
                </c:pt>
                <c:pt idx="159">
                  <c:v>27.58</c:v>
                </c:pt>
                <c:pt idx="160">
                  <c:v>27.34</c:v>
                </c:pt>
                <c:pt idx="161">
                  <c:v>27.09</c:v>
                </c:pt>
                <c:pt idx="162">
                  <c:v>26.84</c:v>
                </c:pt>
                <c:pt idx="163">
                  <c:v>26.58</c:v>
                </c:pt>
                <c:pt idx="164">
                  <c:v>26.310000000000002</c:v>
                </c:pt>
                <c:pt idx="165">
                  <c:v>26.04</c:v>
                </c:pt>
                <c:pt idx="166">
                  <c:v>25.76</c:v>
                </c:pt>
                <c:pt idx="167">
                  <c:v>25.470000000000002</c:v>
                </c:pt>
                <c:pt idx="168">
                  <c:v>25.17</c:v>
                </c:pt>
                <c:pt idx="169">
                  <c:v>24.87</c:v>
                </c:pt>
                <c:pt idx="170">
                  <c:v>24.569999999999997</c:v>
                </c:pt>
                <c:pt idx="171">
                  <c:v>24.25</c:v>
                </c:pt>
                <c:pt idx="172">
                  <c:v>23.930000000000003</c:v>
                </c:pt>
                <c:pt idx="173">
                  <c:v>23.61</c:v>
                </c:pt>
                <c:pt idx="174">
                  <c:v>23.279999999999998</c:v>
                </c:pt>
                <c:pt idx="175">
                  <c:v>22.94</c:v>
                </c:pt>
                <c:pt idx="176">
                  <c:v>22.599999999999998</c:v>
                </c:pt>
                <c:pt idx="177">
                  <c:v>22.25</c:v>
                </c:pt>
                <c:pt idx="178">
                  <c:v>21.900000000000002</c:v>
                </c:pt>
                <c:pt idx="179">
                  <c:v>21.54</c:v>
                </c:pt>
                <c:pt idx="180">
                  <c:v>21.17</c:v>
                </c:pt>
                <c:pt idx="181">
                  <c:v>20.81</c:v>
                </c:pt>
                <c:pt idx="182">
                  <c:v>20.43</c:v>
                </c:pt>
              </c:numCache>
            </c:numRef>
          </c:val>
          <c:extLst>
            <c:ext xmlns:c16="http://schemas.microsoft.com/office/drawing/2014/chart" uri="{C3380CC4-5D6E-409C-BE32-E72D297353CC}">
              <c16:uniqueId val="{00000005-F292-4138-B117-122B7172F393}"/>
            </c:ext>
          </c:extLst>
        </c:ser>
        <c:dLbls>
          <c:showLegendKey val="0"/>
          <c:showVal val="0"/>
          <c:showCatName val="0"/>
          <c:showSerName val="0"/>
          <c:showPercent val="0"/>
          <c:showBubbleSize val="0"/>
        </c:dLbls>
        <c:axId val="113557888"/>
        <c:axId val="113559424"/>
      </c:areaChart>
      <c:dateAx>
        <c:axId val="113557888"/>
        <c:scaling>
          <c:orientation val="minMax"/>
        </c:scaling>
        <c:delete val="0"/>
        <c:axPos val="b"/>
        <c:numFmt formatCode="dd\-mmm"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3559424"/>
        <c:crosses val="autoZero"/>
        <c:auto val="1"/>
        <c:lblOffset val="100"/>
        <c:baseTimeUnit val="days"/>
        <c:majorUnit val="1"/>
        <c:majorTimeUnit val="months"/>
        <c:minorUnit val="1"/>
        <c:minorTimeUnit val="months"/>
      </c:dateAx>
      <c:valAx>
        <c:axId val="113559424"/>
        <c:scaling>
          <c:orientation val="minMax"/>
          <c:max val="350"/>
        </c:scaling>
        <c:delete val="0"/>
        <c:axPos val="l"/>
        <c:majorGridlines/>
        <c:title>
          <c:tx>
            <c:rich>
              <a:bodyPr/>
              <a:lstStyle/>
              <a:p>
                <a:pPr>
                  <a:defRPr sz="1200" b="1" i="0" u="none" strike="noStrike" baseline="0">
                    <a:solidFill>
                      <a:srgbClr val="000000"/>
                    </a:solidFill>
                    <a:latin typeface="Arial"/>
                    <a:ea typeface="Arial"/>
                    <a:cs typeface="Arial"/>
                  </a:defRPr>
                </a:pPr>
                <a:r>
                  <a:rPr lang="en-GB"/>
                  <a:t>mcm/d</a:t>
                </a:r>
              </a:p>
            </c:rich>
          </c:tx>
          <c:layout>
            <c:manualLayout>
              <c:xMode val="edge"/>
              <c:yMode val="edge"/>
              <c:x val="1.7580155655018928E-2"/>
              <c:y val="0.3813559035954920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3557888"/>
        <c:crosses val="autoZero"/>
        <c:crossBetween val="midCat"/>
        <c:majorUnit val="50"/>
      </c:valAx>
      <c:spPr>
        <a:noFill/>
        <a:ln w="12700">
          <a:solidFill>
            <a:srgbClr val="808080"/>
          </a:solidFill>
          <a:prstDash val="solid"/>
        </a:ln>
      </c:spPr>
    </c:plotArea>
    <c:legend>
      <c:legendPos val="b"/>
      <c:layout>
        <c:manualLayout>
          <c:xMode val="edge"/>
          <c:yMode val="edge"/>
          <c:x val="0.19648399055642571"/>
          <c:y val="0.90338975010522515"/>
          <c:w val="0.6194415660406084"/>
          <c:h val="9.152550925137104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1"/>
    <c:dispBlanksAs val="zero"/>
    <c:showDLblsOverMax val="0"/>
  </c:chart>
  <c:spPr>
    <a:solidFill>
      <a:sysClr val="window" lastClr="FFFFFF"/>
    </a:solidFill>
    <a:ln w="9525">
      <a:noFill/>
    </a:ln>
  </c:spPr>
  <c:txPr>
    <a:bodyPr/>
    <a:lstStyle/>
    <a:p>
      <a:pPr>
        <a:defRPr sz="1200"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16150472703926"/>
          <c:y val="3.898305084745763E-2"/>
          <c:w val="0.83523446994343564"/>
          <c:h val="0.77966101694915257"/>
        </c:manualLayout>
      </c:layout>
      <c:areaChart>
        <c:grouping val="stacked"/>
        <c:varyColors val="0"/>
        <c:ser>
          <c:idx val="3"/>
          <c:order val="0"/>
          <c:tx>
            <c:strRef>
              <c:f>'Forecast daily demand'!$C$31</c:f>
              <c:strCache>
                <c:ptCount val="1"/>
                <c:pt idx="0">
                  <c:v>Exports to Ireland</c:v>
                </c:pt>
              </c:strCache>
            </c:strRef>
          </c:tx>
          <c:spPr>
            <a:solidFill>
              <a:srgbClr val="339966"/>
            </a:solidFill>
            <a:ln w="25400">
              <a:noFill/>
            </a:ln>
          </c:spPr>
          <c:cat>
            <c:numRef>
              <c:f>'Forecast daily demand'!$B$32:$B$214</c:f>
              <c:numCache>
                <c:formatCode>m/d/yyyy</c:formatCode>
                <c:ptCount val="183"/>
                <c:pt idx="0">
                  <c:v>44287</c:v>
                </c:pt>
                <c:pt idx="1">
                  <c:v>44288</c:v>
                </c:pt>
                <c:pt idx="2">
                  <c:v>44289</c:v>
                </c:pt>
                <c:pt idx="3">
                  <c:v>44290</c:v>
                </c:pt>
                <c:pt idx="4">
                  <c:v>44291</c:v>
                </c:pt>
                <c:pt idx="5">
                  <c:v>44292</c:v>
                </c:pt>
                <c:pt idx="6">
                  <c:v>44293</c:v>
                </c:pt>
                <c:pt idx="7">
                  <c:v>44294</c:v>
                </c:pt>
                <c:pt idx="8">
                  <c:v>44295</c:v>
                </c:pt>
                <c:pt idx="9">
                  <c:v>44296</c:v>
                </c:pt>
                <c:pt idx="10">
                  <c:v>44297</c:v>
                </c:pt>
                <c:pt idx="11">
                  <c:v>44298</c:v>
                </c:pt>
                <c:pt idx="12">
                  <c:v>44299</c:v>
                </c:pt>
                <c:pt idx="13">
                  <c:v>44300</c:v>
                </c:pt>
                <c:pt idx="14">
                  <c:v>44301</c:v>
                </c:pt>
                <c:pt idx="15">
                  <c:v>44302</c:v>
                </c:pt>
                <c:pt idx="16">
                  <c:v>44303</c:v>
                </c:pt>
                <c:pt idx="17">
                  <c:v>44304</c:v>
                </c:pt>
                <c:pt idx="18">
                  <c:v>44305</c:v>
                </c:pt>
                <c:pt idx="19">
                  <c:v>44306</c:v>
                </c:pt>
                <c:pt idx="20">
                  <c:v>44307</c:v>
                </c:pt>
                <c:pt idx="21">
                  <c:v>44308</c:v>
                </c:pt>
                <c:pt idx="22">
                  <c:v>44309</c:v>
                </c:pt>
                <c:pt idx="23">
                  <c:v>44310</c:v>
                </c:pt>
                <c:pt idx="24">
                  <c:v>44311</c:v>
                </c:pt>
                <c:pt idx="25">
                  <c:v>44312</c:v>
                </c:pt>
                <c:pt idx="26">
                  <c:v>44313</c:v>
                </c:pt>
                <c:pt idx="27">
                  <c:v>44314</c:v>
                </c:pt>
                <c:pt idx="28">
                  <c:v>44315</c:v>
                </c:pt>
                <c:pt idx="29">
                  <c:v>44316</c:v>
                </c:pt>
                <c:pt idx="30">
                  <c:v>44317</c:v>
                </c:pt>
                <c:pt idx="31">
                  <c:v>44318</c:v>
                </c:pt>
                <c:pt idx="32">
                  <c:v>44319</c:v>
                </c:pt>
                <c:pt idx="33">
                  <c:v>44320</c:v>
                </c:pt>
                <c:pt idx="34">
                  <c:v>44321</c:v>
                </c:pt>
                <c:pt idx="35">
                  <c:v>44322</c:v>
                </c:pt>
                <c:pt idx="36">
                  <c:v>44323</c:v>
                </c:pt>
                <c:pt idx="37">
                  <c:v>44324</c:v>
                </c:pt>
                <c:pt idx="38">
                  <c:v>44325</c:v>
                </c:pt>
                <c:pt idx="39">
                  <c:v>44326</c:v>
                </c:pt>
                <c:pt idx="40">
                  <c:v>44327</c:v>
                </c:pt>
                <c:pt idx="41">
                  <c:v>44328</c:v>
                </c:pt>
                <c:pt idx="42">
                  <c:v>44329</c:v>
                </c:pt>
                <c:pt idx="43">
                  <c:v>44330</c:v>
                </c:pt>
                <c:pt idx="44">
                  <c:v>44331</c:v>
                </c:pt>
                <c:pt idx="45">
                  <c:v>44332</c:v>
                </c:pt>
                <c:pt idx="46">
                  <c:v>44333</c:v>
                </c:pt>
                <c:pt idx="47">
                  <c:v>44334</c:v>
                </c:pt>
                <c:pt idx="48">
                  <c:v>44335</c:v>
                </c:pt>
                <c:pt idx="49">
                  <c:v>44336</c:v>
                </c:pt>
                <c:pt idx="50">
                  <c:v>44337</c:v>
                </c:pt>
                <c:pt idx="51">
                  <c:v>44338</c:v>
                </c:pt>
                <c:pt idx="52">
                  <c:v>44339</c:v>
                </c:pt>
                <c:pt idx="53">
                  <c:v>44340</c:v>
                </c:pt>
                <c:pt idx="54">
                  <c:v>44341</c:v>
                </c:pt>
                <c:pt idx="55">
                  <c:v>44342</c:v>
                </c:pt>
                <c:pt idx="56">
                  <c:v>44343</c:v>
                </c:pt>
                <c:pt idx="57">
                  <c:v>44344</c:v>
                </c:pt>
                <c:pt idx="58">
                  <c:v>44345</c:v>
                </c:pt>
                <c:pt idx="59">
                  <c:v>44346</c:v>
                </c:pt>
                <c:pt idx="60">
                  <c:v>44347</c:v>
                </c:pt>
                <c:pt idx="61">
                  <c:v>44348</c:v>
                </c:pt>
                <c:pt idx="62">
                  <c:v>44349</c:v>
                </c:pt>
                <c:pt idx="63">
                  <c:v>44350</c:v>
                </c:pt>
                <c:pt idx="64">
                  <c:v>44351</c:v>
                </c:pt>
                <c:pt idx="65">
                  <c:v>44352</c:v>
                </c:pt>
                <c:pt idx="66">
                  <c:v>44353</c:v>
                </c:pt>
                <c:pt idx="67">
                  <c:v>44354</c:v>
                </c:pt>
                <c:pt idx="68">
                  <c:v>44355</c:v>
                </c:pt>
                <c:pt idx="69">
                  <c:v>44356</c:v>
                </c:pt>
                <c:pt idx="70">
                  <c:v>44357</c:v>
                </c:pt>
                <c:pt idx="71">
                  <c:v>44358</c:v>
                </c:pt>
                <c:pt idx="72">
                  <c:v>44359</c:v>
                </c:pt>
                <c:pt idx="73">
                  <c:v>44360</c:v>
                </c:pt>
                <c:pt idx="74">
                  <c:v>44361</c:v>
                </c:pt>
                <c:pt idx="75">
                  <c:v>44362</c:v>
                </c:pt>
                <c:pt idx="76">
                  <c:v>44363</c:v>
                </c:pt>
                <c:pt idx="77">
                  <c:v>44364</c:v>
                </c:pt>
                <c:pt idx="78">
                  <c:v>44365</c:v>
                </c:pt>
                <c:pt idx="79">
                  <c:v>44366</c:v>
                </c:pt>
                <c:pt idx="80">
                  <c:v>44367</c:v>
                </c:pt>
                <c:pt idx="81">
                  <c:v>44368</c:v>
                </c:pt>
                <c:pt idx="82">
                  <c:v>44369</c:v>
                </c:pt>
                <c:pt idx="83">
                  <c:v>44370</c:v>
                </c:pt>
                <c:pt idx="84">
                  <c:v>44371</c:v>
                </c:pt>
                <c:pt idx="85">
                  <c:v>44372</c:v>
                </c:pt>
                <c:pt idx="86">
                  <c:v>44373</c:v>
                </c:pt>
                <c:pt idx="87">
                  <c:v>44374</c:v>
                </c:pt>
                <c:pt idx="88">
                  <c:v>44375</c:v>
                </c:pt>
                <c:pt idx="89">
                  <c:v>44376</c:v>
                </c:pt>
                <c:pt idx="90">
                  <c:v>44377</c:v>
                </c:pt>
                <c:pt idx="91">
                  <c:v>44378</c:v>
                </c:pt>
                <c:pt idx="92">
                  <c:v>44379</c:v>
                </c:pt>
                <c:pt idx="93">
                  <c:v>44380</c:v>
                </c:pt>
                <c:pt idx="94">
                  <c:v>44381</c:v>
                </c:pt>
                <c:pt idx="95">
                  <c:v>44382</c:v>
                </c:pt>
                <c:pt idx="96">
                  <c:v>44383</c:v>
                </c:pt>
                <c:pt idx="97">
                  <c:v>44384</c:v>
                </c:pt>
                <c:pt idx="98">
                  <c:v>44385</c:v>
                </c:pt>
                <c:pt idx="99">
                  <c:v>44386</c:v>
                </c:pt>
                <c:pt idx="100">
                  <c:v>44387</c:v>
                </c:pt>
                <c:pt idx="101">
                  <c:v>44388</c:v>
                </c:pt>
                <c:pt idx="102">
                  <c:v>44389</c:v>
                </c:pt>
                <c:pt idx="103">
                  <c:v>44390</c:v>
                </c:pt>
                <c:pt idx="104">
                  <c:v>44391</c:v>
                </c:pt>
                <c:pt idx="105">
                  <c:v>44392</c:v>
                </c:pt>
                <c:pt idx="106">
                  <c:v>44393</c:v>
                </c:pt>
                <c:pt idx="107">
                  <c:v>44394</c:v>
                </c:pt>
                <c:pt idx="108">
                  <c:v>44395</c:v>
                </c:pt>
                <c:pt idx="109">
                  <c:v>44396</c:v>
                </c:pt>
                <c:pt idx="110">
                  <c:v>44397</c:v>
                </c:pt>
                <c:pt idx="111">
                  <c:v>44398</c:v>
                </c:pt>
                <c:pt idx="112">
                  <c:v>44399</c:v>
                </c:pt>
                <c:pt idx="113">
                  <c:v>44400</c:v>
                </c:pt>
                <c:pt idx="114">
                  <c:v>44401</c:v>
                </c:pt>
                <c:pt idx="115">
                  <c:v>44402</c:v>
                </c:pt>
                <c:pt idx="116">
                  <c:v>44403</c:v>
                </c:pt>
                <c:pt idx="117">
                  <c:v>44404</c:v>
                </c:pt>
                <c:pt idx="118">
                  <c:v>44405</c:v>
                </c:pt>
                <c:pt idx="119">
                  <c:v>44406</c:v>
                </c:pt>
                <c:pt idx="120">
                  <c:v>44407</c:v>
                </c:pt>
                <c:pt idx="121">
                  <c:v>44408</c:v>
                </c:pt>
                <c:pt idx="122">
                  <c:v>44409</c:v>
                </c:pt>
                <c:pt idx="123">
                  <c:v>44410</c:v>
                </c:pt>
                <c:pt idx="124">
                  <c:v>44411</c:v>
                </c:pt>
                <c:pt idx="125">
                  <c:v>44412</c:v>
                </c:pt>
                <c:pt idx="126">
                  <c:v>44413</c:v>
                </c:pt>
                <c:pt idx="127">
                  <c:v>44414</c:v>
                </c:pt>
                <c:pt idx="128">
                  <c:v>44415</c:v>
                </c:pt>
                <c:pt idx="129">
                  <c:v>44416</c:v>
                </c:pt>
                <c:pt idx="130">
                  <c:v>44417</c:v>
                </c:pt>
                <c:pt idx="131">
                  <c:v>44418</c:v>
                </c:pt>
                <c:pt idx="132">
                  <c:v>44419</c:v>
                </c:pt>
                <c:pt idx="133">
                  <c:v>44420</c:v>
                </c:pt>
                <c:pt idx="134">
                  <c:v>44421</c:v>
                </c:pt>
                <c:pt idx="135">
                  <c:v>44422</c:v>
                </c:pt>
                <c:pt idx="136">
                  <c:v>44423</c:v>
                </c:pt>
                <c:pt idx="137">
                  <c:v>44424</c:v>
                </c:pt>
                <c:pt idx="138">
                  <c:v>44425</c:v>
                </c:pt>
                <c:pt idx="139">
                  <c:v>44426</c:v>
                </c:pt>
                <c:pt idx="140">
                  <c:v>44427</c:v>
                </c:pt>
                <c:pt idx="141">
                  <c:v>44428</c:v>
                </c:pt>
                <c:pt idx="142">
                  <c:v>44429</c:v>
                </c:pt>
                <c:pt idx="143">
                  <c:v>44430</c:v>
                </c:pt>
                <c:pt idx="144">
                  <c:v>44431</c:v>
                </c:pt>
                <c:pt idx="145">
                  <c:v>44432</c:v>
                </c:pt>
                <c:pt idx="146">
                  <c:v>44433</c:v>
                </c:pt>
                <c:pt idx="147">
                  <c:v>44434</c:v>
                </c:pt>
                <c:pt idx="148">
                  <c:v>44435</c:v>
                </c:pt>
                <c:pt idx="149">
                  <c:v>44436</c:v>
                </c:pt>
                <c:pt idx="150">
                  <c:v>44437</c:v>
                </c:pt>
                <c:pt idx="151">
                  <c:v>44438</c:v>
                </c:pt>
                <c:pt idx="152">
                  <c:v>44439</c:v>
                </c:pt>
                <c:pt idx="153">
                  <c:v>44440</c:v>
                </c:pt>
                <c:pt idx="154">
                  <c:v>44441</c:v>
                </c:pt>
                <c:pt idx="155">
                  <c:v>44442</c:v>
                </c:pt>
                <c:pt idx="156">
                  <c:v>44443</c:v>
                </c:pt>
                <c:pt idx="157">
                  <c:v>44444</c:v>
                </c:pt>
                <c:pt idx="158">
                  <c:v>44445</c:v>
                </c:pt>
                <c:pt idx="159">
                  <c:v>44446</c:v>
                </c:pt>
                <c:pt idx="160">
                  <c:v>44447</c:v>
                </c:pt>
                <c:pt idx="161">
                  <c:v>44448</c:v>
                </c:pt>
                <c:pt idx="162">
                  <c:v>44449</c:v>
                </c:pt>
                <c:pt idx="163">
                  <c:v>44450</c:v>
                </c:pt>
                <c:pt idx="164">
                  <c:v>44451</c:v>
                </c:pt>
                <c:pt idx="165">
                  <c:v>44452</c:v>
                </c:pt>
                <c:pt idx="166">
                  <c:v>44453</c:v>
                </c:pt>
                <c:pt idx="167">
                  <c:v>44454</c:v>
                </c:pt>
                <c:pt idx="168">
                  <c:v>44455</c:v>
                </c:pt>
                <c:pt idx="169">
                  <c:v>44456</c:v>
                </c:pt>
                <c:pt idx="170">
                  <c:v>44457</c:v>
                </c:pt>
                <c:pt idx="171">
                  <c:v>44458</c:v>
                </c:pt>
                <c:pt idx="172">
                  <c:v>44459</c:v>
                </c:pt>
                <c:pt idx="173">
                  <c:v>44460</c:v>
                </c:pt>
                <c:pt idx="174">
                  <c:v>44461</c:v>
                </c:pt>
                <c:pt idx="175">
                  <c:v>44462</c:v>
                </c:pt>
                <c:pt idx="176">
                  <c:v>44463</c:v>
                </c:pt>
                <c:pt idx="177">
                  <c:v>44464</c:v>
                </c:pt>
                <c:pt idx="178">
                  <c:v>44465</c:v>
                </c:pt>
                <c:pt idx="179">
                  <c:v>44466</c:v>
                </c:pt>
                <c:pt idx="180">
                  <c:v>44467</c:v>
                </c:pt>
                <c:pt idx="181">
                  <c:v>44468</c:v>
                </c:pt>
                <c:pt idx="182">
                  <c:v>44469</c:v>
                </c:pt>
              </c:numCache>
            </c:numRef>
          </c:cat>
          <c:val>
            <c:numRef>
              <c:f>'Forecast daily demand'!$C$32:$C$214</c:f>
              <c:numCache>
                <c:formatCode>0.0</c:formatCode>
                <c:ptCount val="183"/>
                <c:pt idx="0">
                  <c:v>18.54604975363636</c:v>
                </c:pt>
                <c:pt idx="1">
                  <c:v>17.643406760909087</c:v>
                </c:pt>
                <c:pt idx="2">
                  <c:v>15.42659809909091</c:v>
                </c:pt>
                <c:pt idx="3">
                  <c:v>15.040122779090911</c:v>
                </c:pt>
                <c:pt idx="4">
                  <c:v>18.270123242727276</c:v>
                </c:pt>
                <c:pt idx="5">
                  <c:v>18.171130761818183</c:v>
                </c:pt>
                <c:pt idx="6">
                  <c:v>18.024021238181817</c:v>
                </c:pt>
                <c:pt idx="7">
                  <c:v>17.890608734545452</c:v>
                </c:pt>
                <c:pt idx="8">
                  <c:v>17.03367757454545</c:v>
                </c:pt>
                <c:pt idx="9">
                  <c:v>14.848346886363636</c:v>
                </c:pt>
                <c:pt idx="10">
                  <c:v>14.447251460909092</c:v>
                </c:pt>
                <c:pt idx="11">
                  <c:v>17.546836626363639</c:v>
                </c:pt>
                <c:pt idx="12">
                  <c:v>17.461306486363636</c:v>
                </c:pt>
                <c:pt idx="13">
                  <c:v>17.348262035454546</c:v>
                </c:pt>
                <c:pt idx="14">
                  <c:v>17.235167715454544</c:v>
                </c:pt>
                <c:pt idx="15">
                  <c:v>16.423948388181817</c:v>
                </c:pt>
                <c:pt idx="16">
                  <c:v>14.270095673636364</c:v>
                </c:pt>
                <c:pt idx="17">
                  <c:v>13.854380142727273</c:v>
                </c:pt>
                <c:pt idx="18">
                  <c:v>16.823550009999998</c:v>
                </c:pt>
                <c:pt idx="19">
                  <c:v>16.751482210909089</c:v>
                </c:pt>
                <c:pt idx="20">
                  <c:v>16.672502832727272</c:v>
                </c:pt>
                <c:pt idx="21">
                  <c:v>16.579726696363636</c:v>
                </c:pt>
                <c:pt idx="22">
                  <c:v>15.814219201818183</c:v>
                </c:pt>
                <c:pt idx="23">
                  <c:v>13.771003022727273</c:v>
                </c:pt>
                <c:pt idx="24">
                  <c:v>13.383882075454546</c:v>
                </c:pt>
                <c:pt idx="25">
                  <c:v>16.290851202727271</c:v>
                </c:pt>
                <c:pt idx="26">
                  <c:v>16.266768440909093</c:v>
                </c:pt>
                <c:pt idx="27">
                  <c:v>16.222005209090909</c:v>
                </c:pt>
                <c:pt idx="28">
                  <c:v>16.170330398181818</c:v>
                </c:pt>
                <c:pt idx="29">
                  <c:v>15.46065321090909</c:v>
                </c:pt>
                <c:pt idx="30">
                  <c:v>13.226801720454546</c:v>
                </c:pt>
                <c:pt idx="31">
                  <c:v>12.858051065454545</c:v>
                </c:pt>
                <c:pt idx="32">
                  <c:v>15.635538235454543</c:v>
                </c:pt>
                <c:pt idx="33">
                  <c:v>15.58703099909091</c:v>
                </c:pt>
                <c:pt idx="34">
                  <c:v>15.524707204090909</c:v>
                </c:pt>
                <c:pt idx="35">
                  <c:v>15.455449095000001</c:v>
                </c:pt>
                <c:pt idx="36">
                  <c:v>14.767420155454545</c:v>
                </c:pt>
                <c:pt idx="37">
                  <c:v>12.740169723409089</c:v>
                </c:pt>
                <c:pt idx="38">
                  <c:v>12.385627912727273</c:v>
                </c:pt>
                <c:pt idx="39">
                  <c:v>15.393143214545455</c:v>
                </c:pt>
                <c:pt idx="40">
                  <c:v>15.327325494545454</c:v>
                </c:pt>
                <c:pt idx="41">
                  <c:v>15.268388552727272</c:v>
                </c:pt>
                <c:pt idx="42">
                  <c:v>15.216336788181819</c:v>
                </c:pt>
                <c:pt idx="43">
                  <c:v>14.551054570000002</c:v>
                </c:pt>
                <c:pt idx="44">
                  <c:v>12.682600418181819</c:v>
                </c:pt>
                <c:pt idx="45">
                  <c:v>12.332220055454544</c:v>
                </c:pt>
                <c:pt idx="46">
                  <c:v>14.980225268181817</c:v>
                </c:pt>
                <c:pt idx="47">
                  <c:v>14.907293557272727</c:v>
                </c:pt>
                <c:pt idx="48">
                  <c:v>14.827409199090908</c:v>
                </c:pt>
                <c:pt idx="49">
                  <c:v>14.740567791818181</c:v>
                </c:pt>
                <c:pt idx="50">
                  <c:v>14.0741871</c:v>
                </c:pt>
                <c:pt idx="51">
                  <c:v>12.253537726363636</c:v>
                </c:pt>
                <c:pt idx="52">
                  <c:v>11.913204760000001</c:v>
                </c:pt>
                <c:pt idx="53">
                  <c:v>14.496736516363637</c:v>
                </c:pt>
                <c:pt idx="54">
                  <c:v>14.479018238181817</c:v>
                </c:pt>
                <c:pt idx="55">
                  <c:v>14.46129116</c:v>
                </c:pt>
                <c:pt idx="56">
                  <c:v>14.429691053636363</c:v>
                </c:pt>
                <c:pt idx="57">
                  <c:v>13.815496990909089</c:v>
                </c:pt>
                <c:pt idx="58">
                  <c:v>12.050339024545453</c:v>
                </c:pt>
                <c:pt idx="59">
                  <c:v>11.725795442727273</c:v>
                </c:pt>
                <c:pt idx="60">
                  <c:v>14.275032677727273</c:v>
                </c:pt>
                <c:pt idx="61">
                  <c:v>14.253757404999998</c:v>
                </c:pt>
                <c:pt idx="62">
                  <c:v>14.235947455909091</c:v>
                </c:pt>
                <c:pt idx="63">
                  <c:v>14.200767619545456</c:v>
                </c:pt>
                <c:pt idx="64">
                  <c:v>13.588944714090907</c:v>
                </c:pt>
                <c:pt idx="65">
                  <c:v>11.851999825</c:v>
                </c:pt>
                <c:pt idx="66">
                  <c:v>11.538386125454545</c:v>
                </c:pt>
                <c:pt idx="67">
                  <c:v>14.053328839090909</c:v>
                </c:pt>
                <c:pt idx="68">
                  <c:v>14.028496571818181</c:v>
                </c:pt>
                <c:pt idx="69">
                  <c:v>14.010603751818183</c:v>
                </c:pt>
                <c:pt idx="70">
                  <c:v>13.971844185454545</c:v>
                </c:pt>
                <c:pt idx="71">
                  <c:v>13.362392437272728</c:v>
                </c:pt>
                <c:pt idx="72">
                  <c:v>11.653660625454545</c:v>
                </c:pt>
                <c:pt idx="73">
                  <c:v>11.344362764545455</c:v>
                </c:pt>
                <c:pt idx="74">
                  <c:v>13.788795852727274</c:v>
                </c:pt>
                <c:pt idx="75">
                  <c:v>13.756902397272727</c:v>
                </c:pt>
                <c:pt idx="76">
                  <c:v>13.731955723636363</c:v>
                </c:pt>
                <c:pt idx="77">
                  <c:v>13.713960231818181</c:v>
                </c:pt>
                <c:pt idx="78">
                  <c:v>13.154803509090909</c:v>
                </c:pt>
                <c:pt idx="79">
                  <c:v>11.495323304545455</c:v>
                </c:pt>
                <c:pt idx="80">
                  <c:v>11.201135181818181</c:v>
                </c:pt>
                <c:pt idx="81">
                  <c:v>13.641890259090911</c:v>
                </c:pt>
                <c:pt idx="82">
                  <c:v>13.616880515454545</c:v>
                </c:pt>
                <c:pt idx="83">
                  <c:v>13.591859038181816</c:v>
                </c:pt>
                <c:pt idx="84">
                  <c:v>13.580772192727272</c:v>
                </c:pt>
                <c:pt idx="85">
                  <c:v>13.033587963636364</c:v>
                </c:pt>
                <c:pt idx="86">
                  <c:v>11.40092783090909</c:v>
                </c:pt>
                <c:pt idx="87">
                  <c:v>11.120373927272727</c:v>
                </c:pt>
                <c:pt idx="88">
                  <c:v>13.557303288181817</c:v>
                </c:pt>
                <c:pt idx="89">
                  <c:v>13.553172024545455</c:v>
                </c:pt>
                <c:pt idx="90">
                  <c:v>13.535073860000001</c:v>
                </c:pt>
                <c:pt idx="91">
                  <c:v>13.523950345454546</c:v>
                </c:pt>
                <c:pt idx="92">
                  <c:v>12.965602605454546</c:v>
                </c:pt>
                <c:pt idx="93">
                  <c:v>11.335547439090909</c:v>
                </c:pt>
                <c:pt idx="94">
                  <c:v>11.056516535454547</c:v>
                </c:pt>
                <c:pt idx="95">
                  <c:v>13.472408300909091</c:v>
                </c:pt>
                <c:pt idx="96">
                  <c:v>13.46067058909091</c:v>
                </c:pt>
                <c:pt idx="97">
                  <c:v>13.455919867272728</c:v>
                </c:pt>
                <c:pt idx="98">
                  <c:v>13.451166817272728</c:v>
                </c:pt>
                <c:pt idx="99">
                  <c:v>12.915269195454545</c:v>
                </c:pt>
                <c:pt idx="100">
                  <c:v>11.296865051818182</c:v>
                </c:pt>
                <c:pt idx="101">
                  <c:v>11.029726767272727</c:v>
                </c:pt>
                <c:pt idx="102">
                  <c:v>13.439128805454546</c:v>
                </c:pt>
                <c:pt idx="103">
                  <c:v>13.44136390909091</c:v>
                </c:pt>
                <c:pt idx="104">
                  <c:v>13.436599221818181</c:v>
                </c:pt>
                <c:pt idx="105">
                  <c:v>13.431832206363636</c:v>
                </c:pt>
                <c:pt idx="106">
                  <c:v>12.88998034909091</c:v>
                </c:pt>
                <c:pt idx="107">
                  <c:v>11.274724602727273</c:v>
                </c:pt>
                <c:pt idx="108">
                  <c:v>11.008107746363637</c:v>
                </c:pt>
                <c:pt idx="109">
                  <c:v>13.419746479999999</c:v>
                </c:pt>
                <c:pt idx="110">
                  <c:v>13.414968991818181</c:v>
                </c:pt>
                <c:pt idx="111">
                  <c:v>13.403181237272726</c:v>
                </c:pt>
                <c:pt idx="112">
                  <c:v>13.405407030909091</c:v>
                </c:pt>
                <c:pt idx="113">
                  <c:v>12.864597656363635</c:v>
                </c:pt>
                <c:pt idx="114">
                  <c:v>11.252502038181818</c:v>
                </c:pt>
                <c:pt idx="115">
                  <c:v>10.980658239090909</c:v>
                </c:pt>
                <c:pt idx="116">
                  <c:v>13.393268935454545</c:v>
                </c:pt>
                <c:pt idx="117">
                  <c:v>13.395491237272728</c:v>
                </c:pt>
                <c:pt idx="118">
                  <c:v>13.390697455454546</c:v>
                </c:pt>
                <c:pt idx="119">
                  <c:v>13.392918593636363</c:v>
                </c:pt>
                <c:pt idx="120">
                  <c:v>12.852596467272726</c:v>
                </c:pt>
                <c:pt idx="121">
                  <c:v>11.247886687272727</c:v>
                </c:pt>
                <c:pt idx="122">
                  <c:v>10.98190024</c:v>
                </c:pt>
                <c:pt idx="123">
                  <c:v>13.394781242727275</c:v>
                </c:pt>
                <c:pt idx="124">
                  <c:v>13.389978150909089</c:v>
                </c:pt>
                <c:pt idx="125">
                  <c:v>13.392196961818183</c:v>
                </c:pt>
                <c:pt idx="126">
                  <c:v>13.394415771818181</c:v>
                </c:pt>
                <c:pt idx="127">
                  <c:v>12.860769199090909</c:v>
                </c:pt>
                <c:pt idx="128">
                  <c:v>11.25503685</c:v>
                </c:pt>
                <c:pt idx="129">
                  <c:v>10.994642892727272</c:v>
                </c:pt>
                <c:pt idx="130">
                  <c:v>13.417351111818181</c:v>
                </c:pt>
                <c:pt idx="131">
                  <c:v>13.41957225</c:v>
                </c:pt>
                <c:pt idx="132">
                  <c:v>13.421793388181818</c:v>
                </c:pt>
                <c:pt idx="133">
                  <c:v>13.424014526363637</c:v>
                </c:pt>
                <c:pt idx="134">
                  <c:v>12.88918623818182</c:v>
                </c:pt>
                <c:pt idx="135">
                  <c:v>11.279903714545455</c:v>
                </c:pt>
                <c:pt idx="136">
                  <c:v>11.018926277272728</c:v>
                </c:pt>
                <c:pt idx="137">
                  <c:v>13.454013664545455</c:v>
                </c:pt>
                <c:pt idx="138">
                  <c:v>13.470317011818183</c:v>
                </c:pt>
                <c:pt idx="139">
                  <c:v>13.486625014545455</c:v>
                </c:pt>
                <c:pt idx="140">
                  <c:v>13.495895985454545</c:v>
                </c:pt>
                <c:pt idx="141">
                  <c:v>12.97172364909091</c:v>
                </c:pt>
                <c:pt idx="142">
                  <c:v>11.352133724545455</c:v>
                </c:pt>
                <c:pt idx="143">
                  <c:v>11.089452748181818</c:v>
                </c:pt>
                <c:pt idx="144">
                  <c:v>13.533003145454545</c:v>
                </c:pt>
                <c:pt idx="145">
                  <c:v>13.549333259999999</c:v>
                </c:pt>
                <c:pt idx="146">
                  <c:v>13.56566802909091</c:v>
                </c:pt>
                <c:pt idx="147">
                  <c:v>13.582007453636363</c:v>
                </c:pt>
                <c:pt idx="148">
                  <c:v>13.05441747090909</c:v>
                </c:pt>
                <c:pt idx="149">
                  <c:v>11.442272039090909</c:v>
                </c:pt>
                <c:pt idx="150">
                  <c:v>11.18903145</c:v>
                </c:pt>
                <c:pt idx="151">
                  <c:v>13.668575165454547</c:v>
                </c:pt>
                <c:pt idx="152">
                  <c:v>13.691997008181819</c:v>
                </c:pt>
                <c:pt idx="153">
                  <c:v>13.715425833636363</c:v>
                </c:pt>
                <c:pt idx="154">
                  <c:v>13.731803662727271</c:v>
                </c:pt>
                <c:pt idx="155">
                  <c:v>13.20503547818182</c:v>
                </c:pt>
                <c:pt idx="156">
                  <c:v>11.568172217272727</c:v>
                </c:pt>
                <c:pt idx="157">
                  <c:v>11.30618177090909</c:v>
                </c:pt>
                <c:pt idx="158">
                  <c:v>13.811486797272726</c:v>
                </c:pt>
                <c:pt idx="159">
                  <c:v>13.842017825454546</c:v>
                </c:pt>
                <c:pt idx="160">
                  <c:v>13.865493201818181</c:v>
                </c:pt>
                <c:pt idx="161">
                  <c:v>13.896041686363638</c:v>
                </c:pt>
                <c:pt idx="162">
                  <c:v>13.376320099999999</c:v>
                </c:pt>
                <c:pt idx="163">
                  <c:v>11.735894934545454</c:v>
                </c:pt>
                <c:pt idx="164">
                  <c:v>11.481543433636363</c:v>
                </c:pt>
                <c:pt idx="165">
                  <c:v>14.04661185</c:v>
                </c:pt>
                <c:pt idx="166">
                  <c:v>14.098427374545453</c:v>
                </c:pt>
                <c:pt idx="167">
                  <c:v>14.143186083636364</c:v>
                </c:pt>
                <c:pt idx="168">
                  <c:v>14.202107301818183</c:v>
                </c:pt>
                <c:pt idx="169">
                  <c:v>13.683812836363636</c:v>
                </c:pt>
                <c:pt idx="170">
                  <c:v>12.016916015454546</c:v>
                </c:pt>
                <c:pt idx="171">
                  <c:v>11.773354498181817</c:v>
                </c:pt>
                <c:pt idx="172">
                  <c:v>14.40966266909091</c:v>
                </c:pt>
                <c:pt idx="173">
                  <c:v>14.454512151818182</c:v>
                </c:pt>
                <c:pt idx="174">
                  <c:v>14.506456854545455</c:v>
                </c:pt>
                <c:pt idx="175">
                  <c:v>14.56550026909091</c:v>
                </c:pt>
                <c:pt idx="176">
                  <c:v>14.032779571818184</c:v>
                </c:pt>
                <c:pt idx="177">
                  <c:v>12.34021127181818</c:v>
                </c:pt>
                <c:pt idx="178">
                  <c:v>12.106479969090911</c:v>
                </c:pt>
                <c:pt idx="179">
                  <c:v>14.851469643636364</c:v>
                </c:pt>
                <c:pt idx="180">
                  <c:v>14.946055492727272</c:v>
                </c:pt>
                <c:pt idx="181">
                  <c:v>15.054850402727272</c:v>
                </c:pt>
                <c:pt idx="182">
                  <c:v>15.163680224545454</c:v>
                </c:pt>
              </c:numCache>
            </c:numRef>
          </c:val>
          <c:extLst>
            <c:ext xmlns:c16="http://schemas.microsoft.com/office/drawing/2014/chart" uri="{C3380CC4-5D6E-409C-BE32-E72D297353CC}">
              <c16:uniqueId val="{00000000-D186-4B10-AFB0-A94C7BAB533C}"/>
            </c:ext>
          </c:extLst>
        </c:ser>
        <c:ser>
          <c:idx val="1"/>
          <c:order val="1"/>
          <c:tx>
            <c:strRef>
              <c:f>'Forecast daily demand'!$D$31</c:f>
              <c:strCache>
                <c:ptCount val="1"/>
                <c:pt idx="0">
                  <c:v>Daily metered</c:v>
                </c:pt>
              </c:strCache>
            </c:strRef>
          </c:tx>
          <c:spPr>
            <a:solidFill>
              <a:schemeClr val="tx2">
                <a:lumMod val="20000"/>
                <a:lumOff val="80000"/>
              </a:schemeClr>
            </a:solidFill>
            <a:ln w="25400">
              <a:noFill/>
            </a:ln>
          </c:spPr>
          <c:cat>
            <c:numRef>
              <c:f>'Forecast daily demand'!$B$32:$B$214</c:f>
              <c:numCache>
                <c:formatCode>m/d/yyyy</c:formatCode>
                <c:ptCount val="183"/>
                <c:pt idx="0">
                  <c:v>44287</c:v>
                </c:pt>
                <c:pt idx="1">
                  <c:v>44288</c:v>
                </c:pt>
                <c:pt idx="2">
                  <c:v>44289</c:v>
                </c:pt>
                <c:pt idx="3">
                  <c:v>44290</c:v>
                </c:pt>
                <c:pt idx="4">
                  <c:v>44291</c:v>
                </c:pt>
                <c:pt idx="5">
                  <c:v>44292</c:v>
                </c:pt>
                <c:pt idx="6">
                  <c:v>44293</c:v>
                </c:pt>
                <c:pt idx="7">
                  <c:v>44294</c:v>
                </c:pt>
                <c:pt idx="8">
                  <c:v>44295</c:v>
                </c:pt>
                <c:pt idx="9">
                  <c:v>44296</c:v>
                </c:pt>
                <c:pt idx="10">
                  <c:v>44297</c:v>
                </c:pt>
                <c:pt idx="11">
                  <c:v>44298</c:v>
                </c:pt>
                <c:pt idx="12">
                  <c:v>44299</c:v>
                </c:pt>
                <c:pt idx="13">
                  <c:v>44300</c:v>
                </c:pt>
                <c:pt idx="14">
                  <c:v>44301</c:v>
                </c:pt>
                <c:pt idx="15">
                  <c:v>44302</c:v>
                </c:pt>
                <c:pt idx="16">
                  <c:v>44303</c:v>
                </c:pt>
                <c:pt idx="17">
                  <c:v>44304</c:v>
                </c:pt>
                <c:pt idx="18">
                  <c:v>44305</c:v>
                </c:pt>
                <c:pt idx="19">
                  <c:v>44306</c:v>
                </c:pt>
                <c:pt idx="20">
                  <c:v>44307</c:v>
                </c:pt>
                <c:pt idx="21">
                  <c:v>44308</c:v>
                </c:pt>
                <c:pt idx="22">
                  <c:v>44309</c:v>
                </c:pt>
                <c:pt idx="23">
                  <c:v>44310</c:v>
                </c:pt>
                <c:pt idx="24">
                  <c:v>44311</c:v>
                </c:pt>
                <c:pt idx="25">
                  <c:v>44312</c:v>
                </c:pt>
                <c:pt idx="26">
                  <c:v>44313</c:v>
                </c:pt>
                <c:pt idx="27">
                  <c:v>44314</c:v>
                </c:pt>
                <c:pt idx="28">
                  <c:v>44315</c:v>
                </c:pt>
                <c:pt idx="29">
                  <c:v>44316</c:v>
                </c:pt>
                <c:pt idx="30">
                  <c:v>44317</c:v>
                </c:pt>
                <c:pt idx="31">
                  <c:v>44318</c:v>
                </c:pt>
                <c:pt idx="32">
                  <c:v>44319</c:v>
                </c:pt>
                <c:pt idx="33">
                  <c:v>44320</c:v>
                </c:pt>
                <c:pt idx="34">
                  <c:v>44321</c:v>
                </c:pt>
                <c:pt idx="35">
                  <c:v>44322</c:v>
                </c:pt>
                <c:pt idx="36">
                  <c:v>44323</c:v>
                </c:pt>
                <c:pt idx="37">
                  <c:v>44324</c:v>
                </c:pt>
                <c:pt idx="38">
                  <c:v>44325</c:v>
                </c:pt>
                <c:pt idx="39">
                  <c:v>44326</c:v>
                </c:pt>
                <c:pt idx="40">
                  <c:v>44327</c:v>
                </c:pt>
                <c:pt idx="41">
                  <c:v>44328</c:v>
                </c:pt>
                <c:pt idx="42">
                  <c:v>44329</c:v>
                </c:pt>
                <c:pt idx="43">
                  <c:v>44330</c:v>
                </c:pt>
                <c:pt idx="44">
                  <c:v>44331</c:v>
                </c:pt>
                <c:pt idx="45">
                  <c:v>44332</c:v>
                </c:pt>
                <c:pt idx="46">
                  <c:v>44333</c:v>
                </c:pt>
                <c:pt idx="47">
                  <c:v>44334</c:v>
                </c:pt>
                <c:pt idx="48">
                  <c:v>44335</c:v>
                </c:pt>
                <c:pt idx="49">
                  <c:v>44336</c:v>
                </c:pt>
                <c:pt idx="50">
                  <c:v>44337</c:v>
                </c:pt>
                <c:pt idx="51">
                  <c:v>44338</c:v>
                </c:pt>
                <c:pt idx="52">
                  <c:v>44339</c:v>
                </c:pt>
                <c:pt idx="53">
                  <c:v>44340</c:v>
                </c:pt>
                <c:pt idx="54">
                  <c:v>44341</c:v>
                </c:pt>
                <c:pt idx="55">
                  <c:v>44342</c:v>
                </c:pt>
                <c:pt idx="56">
                  <c:v>44343</c:v>
                </c:pt>
                <c:pt idx="57">
                  <c:v>44344</c:v>
                </c:pt>
                <c:pt idx="58">
                  <c:v>44345</c:v>
                </c:pt>
                <c:pt idx="59">
                  <c:v>44346</c:v>
                </c:pt>
                <c:pt idx="60">
                  <c:v>44347</c:v>
                </c:pt>
                <c:pt idx="61">
                  <c:v>44348</c:v>
                </c:pt>
                <c:pt idx="62">
                  <c:v>44349</c:v>
                </c:pt>
                <c:pt idx="63">
                  <c:v>44350</c:v>
                </c:pt>
                <c:pt idx="64">
                  <c:v>44351</c:v>
                </c:pt>
                <c:pt idx="65">
                  <c:v>44352</c:v>
                </c:pt>
                <c:pt idx="66">
                  <c:v>44353</c:v>
                </c:pt>
                <c:pt idx="67">
                  <c:v>44354</c:v>
                </c:pt>
                <c:pt idx="68">
                  <c:v>44355</c:v>
                </c:pt>
                <c:pt idx="69">
                  <c:v>44356</c:v>
                </c:pt>
                <c:pt idx="70">
                  <c:v>44357</c:v>
                </c:pt>
                <c:pt idx="71">
                  <c:v>44358</c:v>
                </c:pt>
                <c:pt idx="72">
                  <c:v>44359</c:v>
                </c:pt>
                <c:pt idx="73">
                  <c:v>44360</c:v>
                </c:pt>
                <c:pt idx="74">
                  <c:v>44361</c:v>
                </c:pt>
                <c:pt idx="75">
                  <c:v>44362</c:v>
                </c:pt>
                <c:pt idx="76">
                  <c:v>44363</c:v>
                </c:pt>
                <c:pt idx="77">
                  <c:v>44364</c:v>
                </c:pt>
                <c:pt idx="78">
                  <c:v>44365</c:v>
                </c:pt>
                <c:pt idx="79">
                  <c:v>44366</c:v>
                </c:pt>
                <c:pt idx="80">
                  <c:v>44367</c:v>
                </c:pt>
                <c:pt idx="81">
                  <c:v>44368</c:v>
                </c:pt>
                <c:pt idx="82">
                  <c:v>44369</c:v>
                </c:pt>
                <c:pt idx="83">
                  <c:v>44370</c:v>
                </c:pt>
                <c:pt idx="84">
                  <c:v>44371</c:v>
                </c:pt>
                <c:pt idx="85">
                  <c:v>44372</c:v>
                </c:pt>
                <c:pt idx="86">
                  <c:v>44373</c:v>
                </c:pt>
                <c:pt idx="87">
                  <c:v>44374</c:v>
                </c:pt>
                <c:pt idx="88">
                  <c:v>44375</c:v>
                </c:pt>
                <c:pt idx="89">
                  <c:v>44376</c:v>
                </c:pt>
                <c:pt idx="90">
                  <c:v>44377</c:v>
                </c:pt>
                <c:pt idx="91">
                  <c:v>44378</c:v>
                </c:pt>
                <c:pt idx="92">
                  <c:v>44379</c:v>
                </c:pt>
                <c:pt idx="93">
                  <c:v>44380</c:v>
                </c:pt>
                <c:pt idx="94">
                  <c:v>44381</c:v>
                </c:pt>
                <c:pt idx="95">
                  <c:v>44382</c:v>
                </c:pt>
                <c:pt idx="96">
                  <c:v>44383</c:v>
                </c:pt>
                <c:pt idx="97">
                  <c:v>44384</c:v>
                </c:pt>
                <c:pt idx="98">
                  <c:v>44385</c:v>
                </c:pt>
                <c:pt idx="99">
                  <c:v>44386</c:v>
                </c:pt>
                <c:pt idx="100">
                  <c:v>44387</c:v>
                </c:pt>
                <c:pt idx="101">
                  <c:v>44388</c:v>
                </c:pt>
                <c:pt idx="102">
                  <c:v>44389</c:v>
                </c:pt>
                <c:pt idx="103">
                  <c:v>44390</c:v>
                </c:pt>
                <c:pt idx="104">
                  <c:v>44391</c:v>
                </c:pt>
                <c:pt idx="105">
                  <c:v>44392</c:v>
                </c:pt>
                <c:pt idx="106">
                  <c:v>44393</c:v>
                </c:pt>
                <c:pt idx="107">
                  <c:v>44394</c:v>
                </c:pt>
                <c:pt idx="108">
                  <c:v>44395</c:v>
                </c:pt>
                <c:pt idx="109">
                  <c:v>44396</c:v>
                </c:pt>
                <c:pt idx="110">
                  <c:v>44397</c:v>
                </c:pt>
                <c:pt idx="111">
                  <c:v>44398</c:v>
                </c:pt>
                <c:pt idx="112">
                  <c:v>44399</c:v>
                </c:pt>
                <c:pt idx="113">
                  <c:v>44400</c:v>
                </c:pt>
                <c:pt idx="114">
                  <c:v>44401</c:v>
                </c:pt>
                <c:pt idx="115">
                  <c:v>44402</c:v>
                </c:pt>
                <c:pt idx="116">
                  <c:v>44403</c:v>
                </c:pt>
                <c:pt idx="117">
                  <c:v>44404</c:v>
                </c:pt>
                <c:pt idx="118">
                  <c:v>44405</c:v>
                </c:pt>
                <c:pt idx="119">
                  <c:v>44406</c:v>
                </c:pt>
                <c:pt idx="120">
                  <c:v>44407</c:v>
                </c:pt>
                <c:pt idx="121">
                  <c:v>44408</c:v>
                </c:pt>
                <c:pt idx="122">
                  <c:v>44409</c:v>
                </c:pt>
                <c:pt idx="123">
                  <c:v>44410</c:v>
                </c:pt>
                <c:pt idx="124">
                  <c:v>44411</c:v>
                </c:pt>
                <c:pt idx="125">
                  <c:v>44412</c:v>
                </c:pt>
                <c:pt idx="126">
                  <c:v>44413</c:v>
                </c:pt>
                <c:pt idx="127">
                  <c:v>44414</c:v>
                </c:pt>
                <c:pt idx="128">
                  <c:v>44415</c:v>
                </c:pt>
                <c:pt idx="129">
                  <c:v>44416</c:v>
                </c:pt>
                <c:pt idx="130">
                  <c:v>44417</c:v>
                </c:pt>
                <c:pt idx="131">
                  <c:v>44418</c:v>
                </c:pt>
                <c:pt idx="132">
                  <c:v>44419</c:v>
                </c:pt>
                <c:pt idx="133">
                  <c:v>44420</c:v>
                </c:pt>
                <c:pt idx="134">
                  <c:v>44421</c:v>
                </c:pt>
                <c:pt idx="135">
                  <c:v>44422</c:v>
                </c:pt>
                <c:pt idx="136">
                  <c:v>44423</c:v>
                </c:pt>
                <c:pt idx="137">
                  <c:v>44424</c:v>
                </c:pt>
                <c:pt idx="138">
                  <c:v>44425</c:v>
                </c:pt>
                <c:pt idx="139">
                  <c:v>44426</c:v>
                </c:pt>
                <c:pt idx="140">
                  <c:v>44427</c:v>
                </c:pt>
                <c:pt idx="141">
                  <c:v>44428</c:v>
                </c:pt>
                <c:pt idx="142">
                  <c:v>44429</c:v>
                </c:pt>
                <c:pt idx="143">
                  <c:v>44430</c:v>
                </c:pt>
                <c:pt idx="144">
                  <c:v>44431</c:v>
                </c:pt>
                <c:pt idx="145">
                  <c:v>44432</c:v>
                </c:pt>
                <c:pt idx="146">
                  <c:v>44433</c:v>
                </c:pt>
                <c:pt idx="147">
                  <c:v>44434</c:v>
                </c:pt>
                <c:pt idx="148">
                  <c:v>44435</c:v>
                </c:pt>
                <c:pt idx="149">
                  <c:v>44436</c:v>
                </c:pt>
                <c:pt idx="150">
                  <c:v>44437</c:v>
                </c:pt>
                <c:pt idx="151">
                  <c:v>44438</c:v>
                </c:pt>
                <c:pt idx="152">
                  <c:v>44439</c:v>
                </c:pt>
                <c:pt idx="153">
                  <c:v>44440</c:v>
                </c:pt>
                <c:pt idx="154">
                  <c:v>44441</c:v>
                </c:pt>
                <c:pt idx="155">
                  <c:v>44442</c:v>
                </c:pt>
                <c:pt idx="156">
                  <c:v>44443</c:v>
                </c:pt>
                <c:pt idx="157">
                  <c:v>44444</c:v>
                </c:pt>
                <c:pt idx="158">
                  <c:v>44445</c:v>
                </c:pt>
                <c:pt idx="159">
                  <c:v>44446</c:v>
                </c:pt>
                <c:pt idx="160">
                  <c:v>44447</c:v>
                </c:pt>
                <c:pt idx="161">
                  <c:v>44448</c:v>
                </c:pt>
                <c:pt idx="162">
                  <c:v>44449</c:v>
                </c:pt>
                <c:pt idx="163">
                  <c:v>44450</c:v>
                </c:pt>
                <c:pt idx="164">
                  <c:v>44451</c:v>
                </c:pt>
                <c:pt idx="165">
                  <c:v>44452</c:v>
                </c:pt>
                <c:pt idx="166">
                  <c:v>44453</c:v>
                </c:pt>
                <c:pt idx="167">
                  <c:v>44454</c:v>
                </c:pt>
                <c:pt idx="168">
                  <c:v>44455</c:v>
                </c:pt>
                <c:pt idx="169">
                  <c:v>44456</c:v>
                </c:pt>
                <c:pt idx="170">
                  <c:v>44457</c:v>
                </c:pt>
                <c:pt idx="171">
                  <c:v>44458</c:v>
                </c:pt>
                <c:pt idx="172">
                  <c:v>44459</c:v>
                </c:pt>
                <c:pt idx="173">
                  <c:v>44460</c:v>
                </c:pt>
                <c:pt idx="174">
                  <c:v>44461</c:v>
                </c:pt>
                <c:pt idx="175">
                  <c:v>44462</c:v>
                </c:pt>
                <c:pt idx="176">
                  <c:v>44463</c:v>
                </c:pt>
                <c:pt idx="177">
                  <c:v>44464</c:v>
                </c:pt>
                <c:pt idx="178">
                  <c:v>44465</c:v>
                </c:pt>
                <c:pt idx="179">
                  <c:v>44466</c:v>
                </c:pt>
                <c:pt idx="180">
                  <c:v>44467</c:v>
                </c:pt>
                <c:pt idx="181">
                  <c:v>44468</c:v>
                </c:pt>
                <c:pt idx="182">
                  <c:v>44469</c:v>
                </c:pt>
              </c:numCache>
            </c:numRef>
          </c:cat>
          <c:val>
            <c:numRef>
              <c:f>'Forecast daily demand'!$D$32:$D$214</c:f>
              <c:numCache>
                <c:formatCode>0.0</c:formatCode>
                <c:ptCount val="183"/>
                <c:pt idx="0">
                  <c:v>22.040051099363634</c:v>
                </c:pt>
                <c:pt idx="1">
                  <c:v>21.60975835781818</c:v>
                </c:pt>
                <c:pt idx="2">
                  <c:v>21.326924463090908</c:v>
                </c:pt>
                <c:pt idx="3">
                  <c:v>21.305448829818182</c:v>
                </c:pt>
                <c:pt idx="4">
                  <c:v>21.552840614000001</c:v>
                </c:pt>
                <c:pt idx="5">
                  <c:v>21.924925622454548</c:v>
                </c:pt>
                <c:pt idx="6">
                  <c:v>21.872078791545455</c:v>
                </c:pt>
                <c:pt idx="7">
                  <c:v>21.819660959272731</c:v>
                </c:pt>
                <c:pt idx="8">
                  <c:v>21.761782030545454</c:v>
                </c:pt>
                <c:pt idx="9">
                  <c:v>23.110985650818183</c:v>
                </c:pt>
                <c:pt idx="10">
                  <c:v>22.748367305363637</c:v>
                </c:pt>
                <c:pt idx="11">
                  <c:v>24.554953563909095</c:v>
                </c:pt>
                <c:pt idx="12">
                  <c:v>24.500819589363637</c:v>
                </c:pt>
                <c:pt idx="13">
                  <c:v>24.426594322636362</c:v>
                </c:pt>
                <c:pt idx="14">
                  <c:v>24.351260867000004</c:v>
                </c:pt>
                <c:pt idx="15">
                  <c:v>23.49336469190909</c:v>
                </c:pt>
                <c:pt idx="16">
                  <c:v>22.697407847090911</c:v>
                </c:pt>
                <c:pt idx="17">
                  <c:v>22.327331082363635</c:v>
                </c:pt>
                <c:pt idx="18">
                  <c:v>24.081588259818179</c:v>
                </c:pt>
                <c:pt idx="19">
                  <c:v>24.034913392</c:v>
                </c:pt>
                <c:pt idx="20">
                  <c:v>23.980944453272727</c:v>
                </c:pt>
                <c:pt idx="21">
                  <c:v>23.918673601909092</c:v>
                </c:pt>
                <c:pt idx="22">
                  <c:v>23.082878914818181</c:v>
                </c:pt>
                <c:pt idx="23">
                  <c:v>22.326122619454541</c:v>
                </c:pt>
                <c:pt idx="24">
                  <c:v>21.987662085363635</c:v>
                </c:pt>
                <c:pt idx="25">
                  <c:v>23.733158642909093</c:v>
                </c:pt>
                <c:pt idx="26">
                  <c:v>23.717252778454544</c:v>
                </c:pt>
                <c:pt idx="27">
                  <c:v>23.687754051818178</c:v>
                </c:pt>
                <c:pt idx="28">
                  <c:v>23.655378779000003</c:v>
                </c:pt>
                <c:pt idx="29">
                  <c:v>22.844528321818181</c:v>
                </c:pt>
                <c:pt idx="30">
                  <c:v>20.591233277400004</c:v>
                </c:pt>
                <c:pt idx="31">
                  <c:v>20.543926255363637</c:v>
                </c:pt>
                <c:pt idx="32">
                  <c:v>20.522648351654546</c:v>
                </c:pt>
                <c:pt idx="33">
                  <c:v>21.075733682990911</c:v>
                </c:pt>
                <c:pt idx="34">
                  <c:v>21.029396731054543</c:v>
                </c:pt>
                <c:pt idx="35">
                  <c:v>20.979158509754544</c:v>
                </c:pt>
                <c:pt idx="36">
                  <c:v>20.904969299981815</c:v>
                </c:pt>
                <c:pt idx="37">
                  <c:v>20.270307886981819</c:v>
                </c:pt>
                <c:pt idx="38">
                  <c:v>20.241710188099997</c:v>
                </c:pt>
                <c:pt idx="39">
                  <c:v>23.167867908727271</c:v>
                </c:pt>
                <c:pt idx="40">
                  <c:v>23.133006228727272</c:v>
                </c:pt>
                <c:pt idx="41">
                  <c:v>23.101699398272725</c:v>
                </c:pt>
                <c:pt idx="42">
                  <c:v>23.074255804818183</c:v>
                </c:pt>
                <c:pt idx="43">
                  <c:v>22.285530798363638</c:v>
                </c:pt>
                <c:pt idx="44">
                  <c:v>21.596913746636364</c:v>
                </c:pt>
                <c:pt idx="45">
                  <c:v>21.297561613363637</c:v>
                </c:pt>
                <c:pt idx="46">
                  <c:v>22.954133711181814</c:v>
                </c:pt>
                <c:pt idx="47">
                  <c:v>22.916375717454549</c:v>
                </c:pt>
                <c:pt idx="48">
                  <c:v>22.875827477818184</c:v>
                </c:pt>
                <c:pt idx="49">
                  <c:v>22.833167066636364</c:v>
                </c:pt>
                <c:pt idx="50">
                  <c:v>22.039629027545455</c:v>
                </c:pt>
                <c:pt idx="51">
                  <c:v>21.361305527999999</c:v>
                </c:pt>
                <c:pt idx="52">
                  <c:v>21.073033343818185</c:v>
                </c:pt>
                <c:pt idx="53">
                  <c:v>22.708479660181823</c:v>
                </c:pt>
                <c:pt idx="54">
                  <c:v>22.696562222545456</c:v>
                </c:pt>
                <c:pt idx="55">
                  <c:v>22.687404738727274</c:v>
                </c:pt>
                <c:pt idx="56">
                  <c:v>22.671978548454547</c:v>
                </c:pt>
                <c:pt idx="57">
                  <c:v>21.901966093363637</c:v>
                </c:pt>
                <c:pt idx="58">
                  <c:v>21.246428504909087</c:v>
                </c:pt>
                <c:pt idx="59">
                  <c:v>19.52460365102727</c:v>
                </c:pt>
                <c:pt idx="60">
                  <c:v>19.50919984599091</c:v>
                </c:pt>
                <c:pt idx="61">
                  <c:v>20.122486445327272</c:v>
                </c:pt>
                <c:pt idx="62">
                  <c:v>20.103430067118182</c:v>
                </c:pt>
                <c:pt idx="63">
                  <c:v>20.086311100909089</c:v>
                </c:pt>
                <c:pt idx="64">
                  <c:v>20.056082615554544</c:v>
                </c:pt>
                <c:pt idx="65">
                  <c:v>19.417269738136362</c:v>
                </c:pt>
                <c:pt idx="66">
                  <c:v>20.861748303363637</c:v>
                </c:pt>
                <c:pt idx="67">
                  <c:v>22.479858552727272</c:v>
                </c:pt>
                <c:pt idx="68">
                  <c:v>22.467313886363637</c:v>
                </c:pt>
                <c:pt idx="69">
                  <c:v>22.456092592363639</c:v>
                </c:pt>
                <c:pt idx="70">
                  <c:v>22.437217801000003</c:v>
                </c:pt>
                <c:pt idx="71">
                  <c:v>21.665071556363635</c:v>
                </c:pt>
                <c:pt idx="72">
                  <c:v>21.023652243363642</c:v>
                </c:pt>
                <c:pt idx="73">
                  <c:v>20.754629446636365</c:v>
                </c:pt>
                <c:pt idx="74">
                  <c:v>22.341718827727277</c:v>
                </c:pt>
                <c:pt idx="75">
                  <c:v>22.324974344000001</c:v>
                </c:pt>
                <c:pt idx="76">
                  <c:v>22.312933139090912</c:v>
                </c:pt>
                <c:pt idx="77">
                  <c:v>22.304414554727273</c:v>
                </c:pt>
                <c:pt idx="78">
                  <c:v>21.553231826545456</c:v>
                </c:pt>
                <c:pt idx="79">
                  <c:v>20.932350656000001</c:v>
                </c:pt>
                <c:pt idx="80">
                  <c:v>20.676769624090909</c:v>
                </c:pt>
                <c:pt idx="81">
                  <c:v>22.264886505272727</c:v>
                </c:pt>
                <c:pt idx="82">
                  <c:v>22.251793274727273</c:v>
                </c:pt>
                <c:pt idx="83">
                  <c:v>22.23900688445455</c:v>
                </c:pt>
                <c:pt idx="84">
                  <c:v>22.232651230818181</c:v>
                </c:pt>
                <c:pt idx="85">
                  <c:v>21.489300484909091</c:v>
                </c:pt>
                <c:pt idx="86">
                  <c:v>20.880613226818184</c:v>
                </c:pt>
                <c:pt idx="87">
                  <c:v>20.631827983272728</c:v>
                </c:pt>
                <c:pt idx="88">
                  <c:v>22.222138858909091</c:v>
                </c:pt>
                <c:pt idx="89">
                  <c:v>22.216959144272728</c:v>
                </c:pt>
                <c:pt idx="90">
                  <c:v>22.210369871727274</c:v>
                </c:pt>
                <c:pt idx="91">
                  <c:v>22.155131918909088</c:v>
                </c:pt>
                <c:pt idx="92">
                  <c:v>21.406141023818179</c:v>
                </c:pt>
                <c:pt idx="93">
                  <c:v>20.793769815181818</c:v>
                </c:pt>
                <c:pt idx="94">
                  <c:v>20.543051567909092</c:v>
                </c:pt>
                <c:pt idx="95">
                  <c:v>22.122266736</c:v>
                </c:pt>
                <c:pt idx="96">
                  <c:v>22.116565108</c:v>
                </c:pt>
                <c:pt idx="97">
                  <c:v>22.110631108181817</c:v>
                </c:pt>
                <c:pt idx="98">
                  <c:v>22.107965319818181</c:v>
                </c:pt>
                <c:pt idx="99">
                  <c:v>21.365270221818186</c:v>
                </c:pt>
                <c:pt idx="100">
                  <c:v>20.760143150000001</c:v>
                </c:pt>
                <c:pt idx="101">
                  <c:v>20.51693265736364</c:v>
                </c:pt>
                <c:pt idx="102">
                  <c:v>22.094375035727275</c:v>
                </c:pt>
                <c:pt idx="103">
                  <c:v>22.090278291454545</c:v>
                </c:pt>
                <c:pt idx="104">
                  <c:v>22.085582486545455</c:v>
                </c:pt>
                <c:pt idx="105">
                  <c:v>22.013332451636362</c:v>
                </c:pt>
                <c:pt idx="106">
                  <c:v>21.269878748363638</c:v>
                </c:pt>
                <c:pt idx="107">
                  <c:v>20.665454990454545</c:v>
                </c:pt>
                <c:pt idx="108">
                  <c:v>20.417910255999999</c:v>
                </c:pt>
                <c:pt idx="109">
                  <c:v>21.997531786272727</c:v>
                </c:pt>
                <c:pt idx="110">
                  <c:v>21.993085573454547</c:v>
                </c:pt>
                <c:pt idx="111">
                  <c:v>21.988059079454544</c:v>
                </c:pt>
                <c:pt idx="112">
                  <c:v>21.984005304363638</c:v>
                </c:pt>
                <c:pt idx="113">
                  <c:v>21.239573146545457</c:v>
                </c:pt>
                <c:pt idx="114">
                  <c:v>20.636261079000001</c:v>
                </c:pt>
                <c:pt idx="115">
                  <c:v>20.391220687363635</c:v>
                </c:pt>
                <c:pt idx="116">
                  <c:v>21.968925643000002</c:v>
                </c:pt>
                <c:pt idx="117">
                  <c:v>21.967258324636365</c:v>
                </c:pt>
                <c:pt idx="118">
                  <c:v>21.964712314181817</c:v>
                </c:pt>
                <c:pt idx="119">
                  <c:v>21.962444340000005</c:v>
                </c:pt>
                <c:pt idx="120">
                  <c:v>21.22045725609091</c:v>
                </c:pt>
                <c:pt idx="121">
                  <c:v>20.621290583818183</c:v>
                </c:pt>
                <c:pt idx="122">
                  <c:v>20.379342124363639</c:v>
                </c:pt>
                <c:pt idx="123">
                  <c:v>21.955974223727274</c:v>
                </c:pt>
                <c:pt idx="124">
                  <c:v>21.953273563545455</c:v>
                </c:pt>
                <c:pt idx="125">
                  <c:v>21.950017009454548</c:v>
                </c:pt>
                <c:pt idx="126">
                  <c:v>21.948116909454544</c:v>
                </c:pt>
                <c:pt idx="127">
                  <c:v>21.208051129727274</c:v>
                </c:pt>
                <c:pt idx="128">
                  <c:v>20.609774053636361</c:v>
                </c:pt>
                <c:pt idx="129">
                  <c:v>20.372631238090907</c:v>
                </c:pt>
                <c:pt idx="130">
                  <c:v>21.951766473999999</c:v>
                </c:pt>
                <c:pt idx="131">
                  <c:v>21.952405414181818</c:v>
                </c:pt>
                <c:pt idx="132">
                  <c:v>21.949835103818181</c:v>
                </c:pt>
                <c:pt idx="133">
                  <c:v>21.949198205818181</c:v>
                </c:pt>
                <c:pt idx="134">
                  <c:v>21.207633483999999</c:v>
                </c:pt>
                <c:pt idx="135">
                  <c:v>20.608527017454549</c:v>
                </c:pt>
                <c:pt idx="136">
                  <c:v>20.446673859000001</c:v>
                </c:pt>
                <c:pt idx="137">
                  <c:v>22.02240943881818</c:v>
                </c:pt>
                <c:pt idx="138">
                  <c:v>22.027927419000001</c:v>
                </c:pt>
                <c:pt idx="139">
                  <c:v>22.034894434181812</c:v>
                </c:pt>
                <c:pt idx="140">
                  <c:v>22.04000032481818</c:v>
                </c:pt>
                <c:pt idx="141">
                  <c:v>21.303960480999997</c:v>
                </c:pt>
                <c:pt idx="142">
                  <c:v>20.704555552909088</c:v>
                </c:pt>
                <c:pt idx="143">
                  <c:v>20.473171450363637</c:v>
                </c:pt>
                <c:pt idx="144">
                  <c:v>22.049569969181817</c:v>
                </c:pt>
                <c:pt idx="145">
                  <c:v>22.054565585999999</c:v>
                </c:pt>
                <c:pt idx="146">
                  <c:v>22.061417528909093</c:v>
                </c:pt>
                <c:pt idx="147">
                  <c:v>22.06778234872727</c:v>
                </c:pt>
                <c:pt idx="148">
                  <c:v>21.334109306000006</c:v>
                </c:pt>
                <c:pt idx="149">
                  <c:v>20.739795131636363</c:v>
                </c:pt>
                <c:pt idx="150">
                  <c:v>20.514770212454543</c:v>
                </c:pt>
                <c:pt idx="151">
                  <c:v>22.103786670818184</c:v>
                </c:pt>
                <c:pt idx="152">
                  <c:v>22.111850629999999</c:v>
                </c:pt>
                <c:pt idx="153">
                  <c:v>22.120666971818185</c:v>
                </c:pt>
                <c:pt idx="154">
                  <c:v>22.130189813363639</c:v>
                </c:pt>
                <c:pt idx="155">
                  <c:v>21.396167553545453</c:v>
                </c:pt>
                <c:pt idx="156">
                  <c:v>20.795739575454544</c:v>
                </c:pt>
                <c:pt idx="157">
                  <c:v>20.566467971636364</c:v>
                </c:pt>
                <c:pt idx="158">
                  <c:v>22.162532592727274</c:v>
                </c:pt>
                <c:pt idx="159">
                  <c:v>22.174519981000003</c:v>
                </c:pt>
                <c:pt idx="160">
                  <c:v>22.18526714672727</c:v>
                </c:pt>
                <c:pt idx="161">
                  <c:v>22.198851622909089</c:v>
                </c:pt>
                <c:pt idx="162">
                  <c:v>21.472885088727271</c:v>
                </c:pt>
                <c:pt idx="163">
                  <c:v>20.87720285781818</c:v>
                </c:pt>
                <c:pt idx="164">
                  <c:v>20.651037505727274</c:v>
                </c:pt>
                <c:pt idx="165">
                  <c:v>22.267292104545454</c:v>
                </c:pt>
                <c:pt idx="166">
                  <c:v>22.290517009272726</c:v>
                </c:pt>
                <c:pt idx="167">
                  <c:v>22.313723857454548</c:v>
                </c:pt>
                <c:pt idx="168">
                  <c:v>22.338903916818182</c:v>
                </c:pt>
                <c:pt idx="169">
                  <c:v>21.619021069181819</c:v>
                </c:pt>
                <c:pt idx="170">
                  <c:v>21.459832537272728</c:v>
                </c:pt>
                <c:pt idx="171">
                  <c:v>21.238508269</c:v>
                </c:pt>
                <c:pt idx="172">
                  <c:v>22.877589235090912</c:v>
                </c:pt>
                <c:pt idx="173">
                  <c:v>22.899401338454542</c:v>
                </c:pt>
                <c:pt idx="174">
                  <c:v>22.926669643</c:v>
                </c:pt>
                <c:pt idx="175">
                  <c:v>22.952520023272726</c:v>
                </c:pt>
                <c:pt idx="176">
                  <c:v>22.228010637000001</c:v>
                </c:pt>
                <c:pt idx="177">
                  <c:v>21.627884491272731</c:v>
                </c:pt>
                <c:pt idx="178">
                  <c:v>21.409702582090905</c:v>
                </c:pt>
                <c:pt idx="179">
                  <c:v>23.090571864181818</c:v>
                </c:pt>
                <c:pt idx="180">
                  <c:v>23.138004089181816</c:v>
                </c:pt>
                <c:pt idx="181">
                  <c:v>23.193578244909091</c:v>
                </c:pt>
                <c:pt idx="182">
                  <c:v>23.242569338727272</c:v>
                </c:pt>
              </c:numCache>
            </c:numRef>
          </c:val>
          <c:extLst>
            <c:ext xmlns:c16="http://schemas.microsoft.com/office/drawing/2014/chart" uri="{C3380CC4-5D6E-409C-BE32-E72D297353CC}">
              <c16:uniqueId val="{00000001-D186-4B10-AFB0-A94C7BAB533C}"/>
            </c:ext>
          </c:extLst>
        </c:ser>
        <c:ser>
          <c:idx val="6"/>
          <c:order val="2"/>
          <c:tx>
            <c:strRef>
              <c:f>'Forecast daily demand'!$G$31</c:f>
              <c:strCache>
                <c:ptCount val="1"/>
                <c:pt idx="0">
                  <c:v>Storage injection</c:v>
                </c:pt>
              </c:strCache>
            </c:strRef>
          </c:tx>
          <c:spPr>
            <a:solidFill>
              <a:srgbClr val="CCFFCC"/>
            </a:solidFill>
            <a:ln w="25400">
              <a:noFill/>
            </a:ln>
          </c:spPr>
          <c:cat>
            <c:numRef>
              <c:f>'Forecast daily demand'!$B$32:$B$214</c:f>
              <c:numCache>
                <c:formatCode>m/d/yyyy</c:formatCode>
                <c:ptCount val="183"/>
                <c:pt idx="0">
                  <c:v>44287</c:v>
                </c:pt>
                <c:pt idx="1">
                  <c:v>44288</c:v>
                </c:pt>
                <c:pt idx="2">
                  <c:v>44289</c:v>
                </c:pt>
                <c:pt idx="3">
                  <c:v>44290</c:v>
                </c:pt>
                <c:pt idx="4">
                  <c:v>44291</c:v>
                </c:pt>
                <c:pt idx="5">
                  <c:v>44292</c:v>
                </c:pt>
                <c:pt idx="6">
                  <c:v>44293</c:v>
                </c:pt>
                <c:pt idx="7">
                  <c:v>44294</c:v>
                </c:pt>
                <c:pt idx="8">
                  <c:v>44295</c:v>
                </c:pt>
                <c:pt idx="9">
                  <c:v>44296</c:v>
                </c:pt>
                <c:pt idx="10">
                  <c:v>44297</c:v>
                </c:pt>
                <c:pt idx="11">
                  <c:v>44298</c:v>
                </c:pt>
                <c:pt idx="12">
                  <c:v>44299</c:v>
                </c:pt>
                <c:pt idx="13">
                  <c:v>44300</c:v>
                </c:pt>
                <c:pt idx="14">
                  <c:v>44301</c:v>
                </c:pt>
                <c:pt idx="15">
                  <c:v>44302</c:v>
                </c:pt>
                <c:pt idx="16">
                  <c:v>44303</c:v>
                </c:pt>
                <c:pt idx="17">
                  <c:v>44304</c:v>
                </c:pt>
                <c:pt idx="18">
                  <c:v>44305</c:v>
                </c:pt>
                <c:pt idx="19">
                  <c:v>44306</c:v>
                </c:pt>
                <c:pt idx="20">
                  <c:v>44307</c:v>
                </c:pt>
                <c:pt idx="21">
                  <c:v>44308</c:v>
                </c:pt>
                <c:pt idx="22">
                  <c:v>44309</c:v>
                </c:pt>
                <c:pt idx="23">
                  <c:v>44310</c:v>
                </c:pt>
                <c:pt idx="24">
                  <c:v>44311</c:v>
                </c:pt>
                <c:pt idx="25">
                  <c:v>44312</c:v>
                </c:pt>
                <c:pt idx="26">
                  <c:v>44313</c:v>
                </c:pt>
                <c:pt idx="27">
                  <c:v>44314</c:v>
                </c:pt>
                <c:pt idx="28">
                  <c:v>44315</c:v>
                </c:pt>
                <c:pt idx="29">
                  <c:v>44316</c:v>
                </c:pt>
                <c:pt idx="30">
                  <c:v>44317</c:v>
                </c:pt>
                <c:pt idx="31">
                  <c:v>44318</c:v>
                </c:pt>
                <c:pt idx="32">
                  <c:v>44319</c:v>
                </c:pt>
                <c:pt idx="33">
                  <c:v>44320</c:v>
                </c:pt>
                <c:pt idx="34">
                  <c:v>44321</c:v>
                </c:pt>
                <c:pt idx="35">
                  <c:v>44322</c:v>
                </c:pt>
                <c:pt idx="36">
                  <c:v>44323</c:v>
                </c:pt>
                <c:pt idx="37">
                  <c:v>44324</c:v>
                </c:pt>
                <c:pt idx="38">
                  <c:v>44325</c:v>
                </c:pt>
                <c:pt idx="39">
                  <c:v>44326</c:v>
                </c:pt>
                <c:pt idx="40">
                  <c:v>44327</c:v>
                </c:pt>
                <c:pt idx="41">
                  <c:v>44328</c:v>
                </c:pt>
                <c:pt idx="42">
                  <c:v>44329</c:v>
                </c:pt>
                <c:pt idx="43">
                  <c:v>44330</c:v>
                </c:pt>
                <c:pt idx="44">
                  <c:v>44331</c:v>
                </c:pt>
                <c:pt idx="45">
                  <c:v>44332</c:v>
                </c:pt>
                <c:pt idx="46">
                  <c:v>44333</c:v>
                </c:pt>
                <c:pt idx="47">
                  <c:v>44334</c:v>
                </c:pt>
                <c:pt idx="48">
                  <c:v>44335</c:v>
                </c:pt>
                <c:pt idx="49">
                  <c:v>44336</c:v>
                </c:pt>
                <c:pt idx="50">
                  <c:v>44337</c:v>
                </c:pt>
                <c:pt idx="51">
                  <c:v>44338</c:v>
                </c:pt>
                <c:pt idx="52">
                  <c:v>44339</c:v>
                </c:pt>
                <c:pt idx="53">
                  <c:v>44340</c:v>
                </c:pt>
                <c:pt idx="54">
                  <c:v>44341</c:v>
                </c:pt>
                <c:pt idx="55">
                  <c:v>44342</c:v>
                </c:pt>
                <c:pt idx="56">
                  <c:v>44343</c:v>
                </c:pt>
                <c:pt idx="57">
                  <c:v>44344</c:v>
                </c:pt>
                <c:pt idx="58">
                  <c:v>44345</c:v>
                </c:pt>
                <c:pt idx="59">
                  <c:v>44346</c:v>
                </c:pt>
                <c:pt idx="60">
                  <c:v>44347</c:v>
                </c:pt>
                <c:pt idx="61">
                  <c:v>44348</c:v>
                </c:pt>
                <c:pt idx="62">
                  <c:v>44349</c:v>
                </c:pt>
                <c:pt idx="63">
                  <c:v>44350</c:v>
                </c:pt>
                <c:pt idx="64">
                  <c:v>44351</c:v>
                </c:pt>
                <c:pt idx="65">
                  <c:v>44352</c:v>
                </c:pt>
                <c:pt idx="66">
                  <c:v>44353</c:v>
                </c:pt>
                <c:pt idx="67">
                  <c:v>44354</c:v>
                </c:pt>
                <c:pt idx="68">
                  <c:v>44355</c:v>
                </c:pt>
                <c:pt idx="69">
                  <c:v>44356</c:v>
                </c:pt>
                <c:pt idx="70">
                  <c:v>44357</c:v>
                </c:pt>
                <c:pt idx="71">
                  <c:v>44358</c:v>
                </c:pt>
                <c:pt idx="72">
                  <c:v>44359</c:v>
                </c:pt>
                <c:pt idx="73">
                  <c:v>44360</c:v>
                </c:pt>
                <c:pt idx="74">
                  <c:v>44361</c:v>
                </c:pt>
                <c:pt idx="75">
                  <c:v>44362</c:v>
                </c:pt>
                <c:pt idx="76">
                  <c:v>44363</c:v>
                </c:pt>
                <c:pt idx="77">
                  <c:v>44364</c:v>
                </c:pt>
                <c:pt idx="78">
                  <c:v>44365</c:v>
                </c:pt>
                <c:pt idx="79">
                  <c:v>44366</c:v>
                </c:pt>
                <c:pt idx="80">
                  <c:v>44367</c:v>
                </c:pt>
                <c:pt idx="81">
                  <c:v>44368</c:v>
                </c:pt>
                <c:pt idx="82">
                  <c:v>44369</c:v>
                </c:pt>
                <c:pt idx="83">
                  <c:v>44370</c:v>
                </c:pt>
                <c:pt idx="84">
                  <c:v>44371</c:v>
                </c:pt>
                <c:pt idx="85">
                  <c:v>44372</c:v>
                </c:pt>
                <c:pt idx="86">
                  <c:v>44373</c:v>
                </c:pt>
                <c:pt idx="87">
                  <c:v>44374</c:v>
                </c:pt>
                <c:pt idx="88">
                  <c:v>44375</c:v>
                </c:pt>
                <c:pt idx="89">
                  <c:v>44376</c:v>
                </c:pt>
                <c:pt idx="90">
                  <c:v>44377</c:v>
                </c:pt>
                <c:pt idx="91">
                  <c:v>44378</c:v>
                </c:pt>
                <c:pt idx="92">
                  <c:v>44379</c:v>
                </c:pt>
                <c:pt idx="93">
                  <c:v>44380</c:v>
                </c:pt>
                <c:pt idx="94">
                  <c:v>44381</c:v>
                </c:pt>
                <c:pt idx="95">
                  <c:v>44382</c:v>
                </c:pt>
                <c:pt idx="96">
                  <c:v>44383</c:v>
                </c:pt>
                <c:pt idx="97">
                  <c:v>44384</c:v>
                </c:pt>
                <c:pt idx="98">
                  <c:v>44385</c:v>
                </c:pt>
                <c:pt idx="99">
                  <c:v>44386</c:v>
                </c:pt>
                <c:pt idx="100">
                  <c:v>44387</c:v>
                </c:pt>
                <c:pt idx="101">
                  <c:v>44388</c:v>
                </c:pt>
                <c:pt idx="102">
                  <c:v>44389</c:v>
                </c:pt>
                <c:pt idx="103">
                  <c:v>44390</c:v>
                </c:pt>
                <c:pt idx="104">
                  <c:v>44391</c:v>
                </c:pt>
                <c:pt idx="105">
                  <c:v>44392</c:v>
                </c:pt>
                <c:pt idx="106">
                  <c:v>44393</c:v>
                </c:pt>
                <c:pt idx="107">
                  <c:v>44394</c:v>
                </c:pt>
                <c:pt idx="108">
                  <c:v>44395</c:v>
                </c:pt>
                <c:pt idx="109">
                  <c:v>44396</c:v>
                </c:pt>
                <c:pt idx="110">
                  <c:v>44397</c:v>
                </c:pt>
                <c:pt idx="111">
                  <c:v>44398</c:v>
                </c:pt>
                <c:pt idx="112">
                  <c:v>44399</c:v>
                </c:pt>
                <c:pt idx="113">
                  <c:v>44400</c:v>
                </c:pt>
                <c:pt idx="114">
                  <c:v>44401</c:v>
                </c:pt>
                <c:pt idx="115">
                  <c:v>44402</c:v>
                </c:pt>
                <c:pt idx="116">
                  <c:v>44403</c:v>
                </c:pt>
                <c:pt idx="117">
                  <c:v>44404</c:v>
                </c:pt>
                <c:pt idx="118">
                  <c:v>44405</c:v>
                </c:pt>
                <c:pt idx="119">
                  <c:v>44406</c:v>
                </c:pt>
                <c:pt idx="120">
                  <c:v>44407</c:v>
                </c:pt>
                <c:pt idx="121">
                  <c:v>44408</c:v>
                </c:pt>
                <c:pt idx="122">
                  <c:v>44409</c:v>
                </c:pt>
                <c:pt idx="123">
                  <c:v>44410</c:v>
                </c:pt>
                <c:pt idx="124">
                  <c:v>44411</c:v>
                </c:pt>
                <c:pt idx="125">
                  <c:v>44412</c:v>
                </c:pt>
                <c:pt idx="126">
                  <c:v>44413</c:v>
                </c:pt>
                <c:pt idx="127">
                  <c:v>44414</c:v>
                </c:pt>
                <c:pt idx="128">
                  <c:v>44415</c:v>
                </c:pt>
                <c:pt idx="129">
                  <c:v>44416</c:v>
                </c:pt>
                <c:pt idx="130">
                  <c:v>44417</c:v>
                </c:pt>
                <c:pt idx="131">
                  <c:v>44418</c:v>
                </c:pt>
                <c:pt idx="132">
                  <c:v>44419</c:v>
                </c:pt>
                <c:pt idx="133">
                  <c:v>44420</c:v>
                </c:pt>
                <c:pt idx="134">
                  <c:v>44421</c:v>
                </c:pt>
                <c:pt idx="135">
                  <c:v>44422</c:v>
                </c:pt>
                <c:pt idx="136">
                  <c:v>44423</c:v>
                </c:pt>
                <c:pt idx="137">
                  <c:v>44424</c:v>
                </c:pt>
                <c:pt idx="138">
                  <c:v>44425</c:v>
                </c:pt>
                <c:pt idx="139">
                  <c:v>44426</c:v>
                </c:pt>
                <c:pt idx="140">
                  <c:v>44427</c:v>
                </c:pt>
                <c:pt idx="141">
                  <c:v>44428</c:v>
                </c:pt>
                <c:pt idx="142">
                  <c:v>44429</c:v>
                </c:pt>
                <c:pt idx="143">
                  <c:v>44430</c:v>
                </c:pt>
                <c:pt idx="144">
                  <c:v>44431</c:v>
                </c:pt>
                <c:pt idx="145">
                  <c:v>44432</c:v>
                </c:pt>
                <c:pt idx="146">
                  <c:v>44433</c:v>
                </c:pt>
                <c:pt idx="147">
                  <c:v>44434</c:v>
                </c:pt>
                <c:pt idx="148">
                  <c:v>44435</c:v>
                </c:pt>
                <c:pt idx="149">
                  <c:v>44436</c:v>
                </c:pt>
                <c:pt idx="150">
                  <c:v>44437</c:v>
                </c:pt>
                <c:pt idx="151">
                  <c:v>44438</c:v>
                </c:pt>
                <c:pt idx="152">
                  <c:v>44439</c:v>
                </c:pt>
                <c:pt idx="153">
                  <c:v>44440</c:v>
                </c:pt>
                <c:pt idx="154">
                  <c:v>44441</c:v>
                </c:pt>
                <c:pt idx="155">
                  <c:v>44442</c:v>
                </c:pt>
                <c:pt idx="156">
                  <c:v>44443</c:v>
                </c:pt>
                <c:pt idx="157">
                  <c:v>44444</c:v>
                </c:pt>
                <c:pt idx="158">
                  <c:v>44445</c:v>
                </c:pt>
                <c:pt idx="159">
                  <c:v>44446</c:v>
                </c:pt>
                <c:pt idx="160">
                  <c:v>44447</c:v>
                </c:pt>
                <c:pt idx="161">
                  <c:v>44448</c:v>
                </c:pt>
                <c:pt idx="162">
                  <c:v>44449</c:v>
                </c:pt>
                <c:pt idx="163">
                  <c:v>44450</c:v>
                </c:pt>
                <c:pt idx="164">
                  <c:v>44451</c:v>
                </c:pt>
                <c:pt idx="165">
                  <c:v>44452</c:v>
                </c:pt>
                <c:pt idx="166">
                  <c:v>44453</c:v>
                </c:pt>
                <c:pt idx="167">
                  <c:v>44454</c:v>
                </c:pt>
                <c:pt idx="168">
                  <c:v>44455</c:v>
                </c:pt>
                <c:pt idx="169">
                  <c:v>44456</c:v>
                </c:pt>
                <c:pt idx="170">
                  <c:v>44457</c:v>
                </c:pt>
                <c:pt idx="171">
                  <c:v>44458</c:v>
                </c:pt>
                <c:pt idx="172">
                  <c:v>44459</c:v>
                </c:pt>
                <c:pt idx="173">
                  <c:v>44460</c:v>
                </c:pt>
                <c:pt idx="174">
                  <c:v>44461</c:v>
                </c:pt>
                <c:pt idx="175">
                  <c:v>44462</c:v>
                </c:pt>
                <c:pt idx="176">
                  <c:v>44463</c:v>
                </c:pt>
                <c:pt idx="177">
                  <c:v>44464</c:v>
                </c:pt>
                <c:pt idx="178">
                  <c:v>44465</c:v>
                </c:pt>
                <c:pt idx="179">
                  <c:v>44466</c:v>
                </c:pt>
                <c:pt idx="180">
                  <c:v>44467</c:v>
                </c:pt>
                <c:pt idx="181">
                  <c:v>44468</c:v>
                </c:pt>
                <c:pt idx="182">
                  <c:v>44469</c:v>
                </c:pt>
              </c:numCache>
            </c:numRef>
          </c:cat>
          <c:val>
            <c:numRef>
              <c:f>'Forecast daily demand'!$G$32:$G$214</c:f>
              <c:numCache>
                <c:formatCode>0.0</c:formatCode>
                <c:ptCount val="183"/>
                <c:pt idx="0">
                  <c:v>11.5</c:v>
                </c:pt>
                <c:pt idx="1">
                  <c:v>11.5</c:v>
                </c:pt>
                <c:pt idx="2">
                  <c:v>11.5</c:v>
                </c:pt>
                <c:pt idx="3">
                  <c:v>11.5</c:v>
                </c:pt>
                <c:pt idx="4">
                  <c:v>11.5</c:v>
                </c:pt>
                <c:pt idx="5">
                  <c:v>11.5</c:v>
                </c:pt>
                <c:pt idx="6">
                  <c:v>11.5</c:v>
                </c:pt>
                <c:pt idx="7">
                  <c:v>11.5</c:v>
                </c:pt>
                <c:pt idx="8">
                  <c:v>11.5</c:v>
                </c:pt>
                <c:pt idx="9">
                  <c:v>11.5</c:v>
                </c:pt>
                <c:pt idx="10">
                  <c:v>11.5</c:v>
                </c:pt>
                <c:pt idx="11">
                  <c:v>11.5</c:v>
                </c:pt>
                <c:pt idx="12">
                  <c:v>11.5</c:v>
                </c:pt>
                <c:pt idx="13">
                  <c:v>11.5</c:v>
                </c:pt>
                <c:pt idx="14">
                  <c:v>11.5</c:v>
                </c:pt>
                <c:pt idx="15">
                  <c:v>11.5</c:v>
                </c:pt>
                <c:pt idx="16">
                  <c:v>11.5</c:v>
                </c:pt>
                <c:pt idx="17">
                  <c:v>11.5</c:v>
                </c:pt>
                <c:pt idx="18">
                  <c:v>11.5</c:v>
                </c:pt>
                <c:pt idx="19">
                  <c:v>11.5</c:v>
                </c:pt>
                <c:pt idx="20">
                  <c:v>11.5</c:v>
                </c:pt>
                <c:pt idx="21">
                  <c:v>11.5</c:v>
                </c:pt>
                <c:pt idx="22">
                  <c:v>11.5</c:v>
                </c:pt>
                <c:pt idx="23">
                  <c:v>11.5</c:v>
                </c:pt>
                <c:pt idx="24">
                  <c:v>11.5</c:v>
                </c:pt>
                <c:pt idx="25">
                  <c:v>11.5</c:v>
                </c:pt>
                <c:pt idx="26">
                  <c:v>11.5</c:v>
                </c:pt>
                <c:pt idx="27">
                  <c:v>11.5</c:v>
                </c:pt>
                <c:pt idx="28">
                  <c:v>11.5</c:v>
                </c:pt>
                <c:pt idx="29">
                  <c:v>11.5</c:v>
                </c:pt>
                <c:pt idx="30">
                  <c:v>11.5</c:v>
                </c:pt>
                <c:pt idx="31">
                  <c:v>11.5</c:v>
                </c:pt>
                <c:pt idx="32">
                  <c:v>11.5</c:v>
                </c:pt>
                <c:pt idx="33">
                  <c:v>11.5</c:v>
                </c:pt>
                <c:pt idx="34">
                  <c:v>11.5</c:v>
                </c:pt>
                <c:pt idx="35">
                  <c:v>11.5</c:v>
                </c:pt>
                <c:pt idx="36">
                  <c:v>11.5</c:v>
                </c:pt>
                <c:pt idx="37">
                  <c:v>11.5</c:v>
                </c:pt>
                <c:pt idx="38">
                  <c:v>11.5</c:v>
                </c:pt>
                <c:pt idx="39">
                  <c:v>11.5</c:v>
                </c:pt>
                <c:pt idx="40">
                  <c:v>11.5</c:v>
                </c:pt>
                <c:pt idx="41">
                  <c:v>11.5</c:v>
                </c:pt>
                <c:pt idx="42">
                  <c:v>11.5</c:v>
                </c:pt>
                <c:pt idx="43">
                  <c:v>11.5</c:v>
                </c:pt>
                <c:pt idx="44">
                  <c:v>11.5</c:v>
                </c:pt>
                <c:pt idx="45">
                  <c:v>11.5</c:v>
                </c:pt>
                <c:pt idx="46">
                  <c:v>11.5</c:v>
                </c:pt>
                <c:pt idx="47">
                  <c:v>11.5</c:v>
                </c:pt>
                <c:pt idx="48">
                  <c:v>11.5</c:v>
                </c:pt>
                <c:pt idx="49">
                  <c:v>11.5</c:v>
                </c:pt>
                <c:pt idx="50">
                  <c:v>11.5</c:v>
                </c:pt>
                <c:pt idx="51">
                  <c:v>11.5</c:v>
                </c:pt>
                <c:pt idx="52">
                  <c:v>11.5</c:v>
                </c:pt>
                <c:pt idx="53">
                  <c:v>11.5</c:v>
                </c:pt>
                <c:pt idx="54">
                  <c:v>11.5</c:v>
                </c:pt>
                <c:pt idx="55">
                  <c:v>11.5</c:v>
                </c:pt>
                <c:pt idx="56">
                  <c:v>11.5</c:v>
                </c:pt>
                <c:pt idx="57">
                  <c:v>11.5</c:v>
                </c:pt>
                <c:pt idx="58">
                  <c:v>11.5</c:v>
                </c:pt>
                <c:pt idx="59">
                  <c:v>11.5</c:v>
                </c:pt>
                <c:pt idx="60">
                  <c:v>11.5</c:v>
                </c:pt>
                <c:pt idx="61">
                  <c:v>11.5</c:v>
                </c:pt>
                <c:pt idx="62">
                  <c:v>11.5</c:v>
                </c:pt>
                <c:pt idx="63">
                  <c:v>11.5</c:v>
                </c:pt>
                <c:pt idx="64">
                  <c:v>11.5</c:v>
                </c:pt>
                <c:pt idx="65">
                  <c:v>11.5</c:v>
                </c:pt>
                <c:pt idx="66">
                  <c:v>11.5</c:v>
                </c:pt>
                <c:pt idx="67">
                  <c:v>11.5</c:v>
                </c:pt>
                <c:pt idx="68">
                  <c:v>11.5</c:v>
                </c:pt>
                <c:pt idx="69">
                  <c:v>11.5</c:v>
                </c:pt>
                <c:pt idx="70">
                  <c:v>11.5</c:v>
                </c:pt>
                <c:pt idx="71">
                  <c:v>11.5</c:v>
                </c:pt>
                <c:pt idx="72">
                  <c:v>11.5</c:v>
                </c:pt>
                <c:pt idx="73">
                  <c:v>11.5</c:v>
                </c:pt>
                <c:pt idx="74">
                  <c:v>11.5</c:v>
                </c:pt>
                <c:pt idx="75">
                  <c:v>11.5</c:v>
                </c:pt>
                <c:pt idx="76">
                  <c:v>11.5</c:v>
                </c:pt>
                <c:pt idx="77">
                  <c:v>11.5</c:v>
                </c:pt>
                <c:pt idx="78">
                  <c:v>11.5</c:v>
                </c:pt>
                <c:pt idx="79">
                  <c:v>11.5</c:v>
                </c:pt>
                <c:pt idx="80">
                  <c:v>11.5</c:v>
                </c:pt>
                <c:pt idx="81">
                  <c:v>11.5</c:v>
                </c:pt>
                <c:pt idx="82">
                  <c:v>11.5</c:v>
                </c:pt>
                <c:pt idx="83">
                  <c:v>11.5</c:v>
                </c:pt>
                <c:pt idx="84">
                  <c:v>11.5</c:v>
                </c:pt>
                <c:pt idx="85">
                  <c:v>11.5</c:v>
                </c:pt>
                <c:pt idx="86">
                  <c:v>11.5</c:v>
                </c:pt>
                <c:pt idx="87">
                  <c:v>11.5</c:v>
                </c:pt>
                <c:pt idx="88">
                  <c:v>11.5</c:v>
                </c:pt>
                <c:pt idx="89">
                  <c:v>11.5</c:v>
                </c:pt>
                <c:pt idx="90">
                  <c:v>11.5</c:v>
                </c:pt>
                <c:pt idx="91">
                  <c:v>11.5</c:v>
                </c:pt>
                <c:pt idx="92">
                  <c:v>11.5</c:v>
                </c:pt>
                <c:pt idx="93">
                  <c:v>11.5</c:v>
                </c:pt>
                <c:pt idx="94">
                  <c:v>11.5</c:v>
                </c:pt>
                <c:pt idx="95">
                  <c:v>11.5</c:v>
                </c:pt>
                <c:pt idx="96">
                  <c:v>11.5</c:v>
                </c:pt>
                <c:pt idx="97">
                  <c:v>11.5</c:v>
                </c:pt>
                <c:pt idx="98">
                  <c:v>11.5</c:v>
                </c:pt>
                <c:pt idx="99">
                  <c:v>11.5</c:v>
                </c:pt>
                <c:pt idx="100">
                  <c:v>11.5</c:v>
                </c:pt>
                <c:pt idx="101">
                  <c:v>11.5</c:v>
                </c:pt>
                <c:pt idx="102">
                  <c:v>11.5</c:v>
                </c:pt>
                <c:pt idx="103">
                  <c:v>11.5</c:v>
                </c:pt>
                <c:pt idx="104">
                  <c:v>11.5</c:v>
                </c:pt>
                <c:pt idx="105">
                  <c:v>11.5</c:v>
                </c:pt>
                <c:pt idx="106">
                  <c:v>11.5</c:v>
                </c:pt>
                <c:pt idx="107">
                  <c:v>11.5</c:v>
                </c:pt>
                <c:pt idx="108">
                  <c:v>11.5</c:v>
                </c:pt>
                <c:pt idx="109">
                  <c:v>11.5</c:v>
                </c:pt>
                <c:pt idx="110">
                  <c:v>11.5</c:v>
                </c:pt>
                <c:pt idx="111">
                  <c:v>11.5</c:v>
                </c:pt>
                <c:pt idx="112">
                  <c:v>11.5</c:v>
                </c:pt>
                <c:pt idx="113">
                  <c:v>11.5</c:v>
                </c:pt>
                <c:pt idx="114">
                  <c:v>11.5</c:v>
                </c:pt>
                <c:pt idx="115">
                  <c:v>11.5</c:v>
                </c:pt>
                <c:pt idx="116">
                  <c:v>11.5</c:v>
                </c:pt>
                <c:pt idx="117">
                  <c:v>11.5</c:v>
                </c:pt>
                <c:pt idx="118">
                  <c:v>11.5</c:v>
                </c:pt>
                <c:pt idx="119">
                  <c:v>11.5</c:v>
                </c:pt>
                <c:pt idx="120">
                  <c:v>11.5</c:v>
                </c:pt>
                <c:pt idx="121">
                  <c:v>11.5</c:v>
                </c:pt>
                <c:pt idx="122">
                  <c:v>11.5</c:v>
                </c:pt>
                <c:pt idx="123">
                  <c:v>11.5</c:v>
                </c:pt>
                <c:pt idx="124">
                  <c:v>11.5</c:v>
                </c:pt>
                <c:pt idx="125">
                  <c:v>11.5</c:v>
                </c:pt>
                <c:pt idx="126">
                  <c:v>11.5</c:v>
                </c:pt>
                <c:pt idx="127">
                  <c:v>11.5</c:v>
                </c:pt>
                <c:pt idx="128">
                  <c:v>11.5</c:v>
                </c:pt>
                <c:pt idx="129">
                  <c:v>11.5</c:v>
                </c:pt>
                <c:pt idx="130">
                  <c:v>11.5</c:v>
                </c:pt>
                <c:pt idx="131">
                  <c:v>11.5</c:v>
                </c:pt>
                <c:pt idx="132">
                  <c:v>11.5</c:v>
                </c:pt>
                <c:pt idx="133">
                  <c:v>11.5</c:v>
                </c:pt>
                <c:pt idx="134">
                  <c:v>11.5</c:v>
                </c:pt>
                <c:pt idx="135">
                  <c:v>11.5</c:v>
                </c:pt>
                <c:pt idx="136">
                  <c:v>11.5</c:v>
                </c:pt>
                <c:pt idx="137">
                  <c:v>11.5</c:v>
                </c:pt>
                <c:pt idx="138">
                  <c:v>11.5</c:v>
                </c:pt>
                <c:pt idx="139">
                  <c:v>11.5</c:v>
                </c:pt>
                <c:pt idx="140">
                  <c:v>11.5</c:v>
                </c:pt>
                <c:pt idx="141">
                  <c:v>11.5</c:v>
                </c:pt>
                <c:pt idx="142">
                  <c:v>11.5</c:v>
                </c:pt>
                <c:pt idx="143">
                  <c:v>11.5</c:v>
                </c:pt>
                <c:pt idx="144">
                  <c:v>11.5</c:v>
                </c:pt>
                <c:pt idx="145">
                  <c:v>11.5</c:v>
                </c:pt>
                <c:pt idx="146">
                  <c:v>11.5</c:v>
                </c:pt>
                <c:pt idx="147">
                  <c:v>11.5</c:v>
                </c:pt>
                <c:pt idx="148">
                  <c:v>11.5</c:v>
                </c:pt>
                <c:pt idx="149">
                  <c:v>11.5</c:v>
                </c:pt>
                <c:pt idx="150">
                  <c:v>11.5</c:v>
                </c:pt>
                <c:pt idx="151">
                  <c:v>11.5</c:v>
                </c:pt>
                <c:pt idx="152">
                  <c:v>11.5</c:v>
                </c:pt>
                <c:pt idx="153">
                  <c:v>11.5</c:v>
                </c:pt>
                <c:pt idx="154">
                  <c:v>11.5</c:v>
                </c:pt>
                <c:pt idx="155">
                  <c:v>11.5</c:v>
                </c:pt>
                <c:pt idx="156">
                  <c:v>11.5</c:v>
                </c:pt>
                <c:pt idx="157">
                  <c:v>11.5</c:v>
                </c:pt>
                <c:pt idx="158">
                  <c:v>11.5</c:v>
                </c:pt>
                <c:pt idx="159">
                  <c:v>11.5</c:v>
                </c:pt>
                <c:pt idx="160">
                  <c:v>11.5</c:v>
                </c:pt>
                <c:pt idx="161">
                  <c:v>11.5</c:v>
                </c:pt>
                <c:pt idx="162">
                  <c:v>11.5</c:v>
                </c:pt>
                <c:pt idx="163">
                  <c:v>11.5</c:v>
                </c:pt>
                <c:pt idx="164">
                  <c:v>11.5</c:v>
                </c:pt>
                <c:pt idx="165">
                  <c:v>11.5</c:v>
                </c:pt>
                <c:pt idx="166">
                  <c:v>11.5</c:v>
                </c:pt>
                <c:pt idx="167">
                  <c:v>11.5</c:v>
                </c:pt>
                <c:pt idx="168">
                  <c:v>11.5</c:v>
                </c:pt>
                <c:pt idx="169">
                  <c:v>11.5</c:v>
                </c:pt>
                <c:pt idx="170">
                  <c:v>11.5</c:v>
                </c:pt>
                <c:pt idx="171">
                  <c:v>11.5</c:v>
                </c:pt>
                <c:pt idx="172">
                  <c:v>11.5</c:v>
                </c:pt>
                <c:pt idx="173">
                  <c:v>11.5</c:v>
                </c:pt>
                <c:pt idx="174">
                  <c:v>11.5</c:v>
                </c:pt>
                <c:pt idx="175">
                  <c:v>11.5</c:v>
                </c:pt>
                <c:pt idx="176">
                  <c:v>11.5</c:v>
                </c:pt>
                <c:pt idx="177">
                  <c:v>11.5</c:v>
                </c:pt>
                <c:pt idx="178">
                  <c:v>11.5</c:v>
                </c:pt>
                <c:pt idx="179">
                  <c:v>11.5</c:v>
                </c:pt>
                <c:pt idx="180">
                  <c:v>11.5</c:v>
                </c:pt>
                <c:pt idx="181">
                  <c:v>11.5</c:v>
                </c:pt>
                <c:pt idx="182">
                  <c:v>11.5</c:v>
                </c:pt>
              </c:numCache>
            </c:numRef>
          </c:val>
          <c:extLst>
            <c:ext xmlns:c16="http://schemas.microsoft.com/office/drawing/2014/chart" uri="{C3380CC4-5D6E-409C-BE32-E72D297353CC}">
              <c16:uniqueId val="{00000002-D186-4B10-AFB0-A94C7BAB533C}"/>
            </c:ext>
          </c:extLst>
        </c:ser>
        <c:ser>
          <c:idx val="5"/>
          <c:order val="3"/>
          <c:tx>
            <c:strRef>
              <c:f>'Forecast daily demand'!$H$31</c:f>
              <c:strCache>
                <c:ptCount val="1"/>
                <c:pt idx="0">
                  <c:v>IUK/BBL physical exports</c:v>
                </c:pt>
              </c:strCache>
            </c:strRef>
          </c:tx>
          <c:spPr>
            <a:solidFill>
              <a:srgbClr val="800000"/>
            </a:solidFill>
            <a:ln w="25400">
              <a:noFill/>
            </a:ln>
          </c:spPr>
          <c:cat>
            <c:numRef>
              <c:f>'Forecast daily demand'!$B$32:$B$214</c:f>
              <c:numCache>
                <c:formatCode>m/d/yyyy</c:formatCode>
                <c:ptCount val="183"/>
                <c:pt idx="0">
                  <c:v>44287</c:v>
                </c:pt>
                <c:pt idx="1">
                  <c:v>44288</c:v>
                </c:pt>
                <c:pt idx="2">
                  <c:v>44289</c:v>
                </c:pt>
                <c:pt idx="3">
                  <c:v>44290</c:v>
                </c:pt>
                <c:pt idx="4">
                  <c:v>44291</c:v>
                </c:pt>
                <c:pt idx="5">
                  <c:v>44292</c:v>
                </c:pt>
                <c:pt idx="6">
                  <c:v>44293</c:v>
                </c:pt>
                <c:pt idx="7">
                  <c:v>44294</c:v>
                </c:pt>
                <c:pt idx="8">
                  <c:v>44295</c:v>
                </c:pt>
                <c:pt idx="9">
                  <c:v>44296</c:v>
                </c:pt>
                <c:pt idx="10">
                  <c:v>44297</c:v>
                </c:pt>
                <c:pt idx="11">
                  <c:v>44298</c:v>
                </c:pt>
                <c:pt idx="12">
                  <c:v>44299</c:v>
                </c:pt>
                <c:pt idx="13">
                  <c:v>44300</c:v>
                </c:pt>
                <c:pt idx="14">
                  <c:v>44301</c:v>
                </c:pt>
                <c:pt idx="15">
                  <c:v>44302</c:v>
                </c:pt>
                <c:pt idx="16">
                  <c:v>44303</c:v>
                </c:pt>
                <c:pt idx="17">
                  <c:v>44304</c:v>
                </c:pt>
                <c:pt idx="18">
                  <c:v>44305</c:v>
                </c:pt>
                <c:pt idx="19">
                  <c:v>44306</c:v>
                </c:pt>
                <c:pt idx="20">
                  <c:v>44307</c:v>
                </c:pt>
                <c:pt idx="21">
                  <c:v>44308</c:v>
                </c:pt>
                <c:pt idx="22">
                  <c:v>44309</c:v>
                </c:pt>
                <c:pt idx="23">
                  <c:v>44310</c:v>
                </c:pt>
                <c:pt idx="24">
                  <c:v>44311</c:v>
                </c:pt>
                <c:pt idx="25">
                  <c:v>44312</c:v>
                </c:pt>
                <c:pt idx="26">
                  <c:v>44313</c:v>
                </c:pt>
                <c:pt idx="27">
                  <c:v>44314</c:v>
                </c:pt>
                <c:pt idx="28">
                  <c:v>44315</c:v>
                </c:pt>
                <c:pt idx="29">
                  <c:v>44316</c:v>
                </c:pt>
                <c:pt idx="30">
                  <c:v>44317</c:v>
                </c:pt>
                <c:pt idx="31">
                  <c:v>44318</c:v>
                </c:pt>
                <c:pt idx="32">
                  <c:v>44319</c:v>
                </c:pt>
                <c:pt idx="33">
                  <c:v>44320</c:v>
                </c:pt>
                <c:pt idx="34">
                  <c:v>44321</c:v>
                </c:pt>
                <c:pt idx="35">
                  <c:v>44322</c:v>
                </c:pt>
                <c:pt idx="36">
                  <c:v>44323</c:v>
                </c:pt>
                <c:pt idx="37">
                  <c:v>44324</c:v>
                </c:pt>
                <c:pt idx="38">
                  <c:v>44325</c:v>
                </c:pt>
                <c:pt idx="39">
                  <c:v>44326</c:v>
                </c:pt>
                <c:pt idx="40">
                  <c:v>44327</c:v>
                </c:pt>
                <c:pt idx="41">
                  <c:v>44328</c:v>
                </c:pt>
                <c:pt idx="42">
                  <c:v>44329</c:v>
                </c:pt>
                <c:pt idx="43">
                  <c:v>44330</c:v>
                </c:pt>
                <c:pt idx="44">
                  <c:v>44331</c:v>
                </c:pt>
                <c:pt idx="45">
                  <c:v>44332</c:v>
                </c:pt>
                <c:pt idx="46">
                  <c:v>44333</c:v>
                </c:pt>
                <c:pt idx="47">
                  <c:v>44334</c:v>
                </c:pt>
                <c:pt idx="48">
                  <c:v>44335</c:v>
                </c:pt>
                <c:pt idx="49">
                  <c:v>44336</c:v>
                </c:pt>
                <c:pt idx="50">
                  <c:v>44337</c:v>
                </c:pt>
                <c:pt idx="51">
                  <c:v>44338</c:v>
                </c:pt>
                <c:pt idx="52">
                  <c:v>44339</c:v>
                </c:pt>
                <c:pt idx="53">
                  <c:v>44340</c:v>
                </c:pt>
                <c:pt idx="54">
                  <c:v>44341</c:v>
                </c:pt>
                <c:pt idx="55">
                  <c:v>44342</c:v>
                </c:pt>
                <c:pt idx="56">
                  <c:v>44343</c:v>
                </c:pt>
                <c:pt idx="57">
                  <c:v>44344</c:v>
                </c:pt>
                <c:pt idx="58">
                  <c:v>44345</c:v>
                </c:pt>
                <c:pt idx="59">
                  <c:v>44346</c:v>
                </c:pt>
                <c:pt idx="60">
                  <c:v>44347</c:v>
                </c:pt>
                <c:pt idx="61">
                  <c:v>44348</c:v>
                </c:pt>
                <c:pt idx="62">
                  <c:v>44349</c:v>
                </c:pt>
                <c:pt idx="63">
                  <c:v>44350</c:v>
                </c:pt>
                <c:pt idx="64">
                  <c:v>44351</c:v>
                </c:pt>
                <c:pt idx="65">
                  <c:v>44352</c:v>
                </c:pt>
                <c:pt idx="66">
                  <c:v>44353</c:v>
                </c:pt>
                <c:pt idx="67">
                  <c:v>44354</c:v>
                </c:pt>
                <c:pt idx="68">
                  <c:v>44355</c:v>
                </c:pt>
                <c:pt idx="69">
                  <c:v>44356</c:v>
                </c:pt>
                <c:pt idx="70">
                  <c:v>44357</c:v>
                </c:pt>
                <c:pt idx="71">
                  <c:v>44358</c:v>
                </c:pt>
                <c:pt idx="72">
                  <c:v>44359</c:v>
                </c:pt>
                <c:pt idx="73">
                  <c:v>44360</c:v>
                </c:pt>
                <c:pt idx="74">
                  <c:v>44361</c:v>
                </c:pt>
                <c:pt idx="75">
                  <c:v>44362</c:v>
                </c:pt>
                <c:pt idx="76">
                  <c:v>44363</c:v>
                </c:pt>
                <c:pt idx="77">
                  <c:v>44364</c:v>
                </c:pt>
                <c:pt idx="78">
                  <c:v>44365</c:v>
                </c:pt>
                <c:pt idx="79">
                  <c:v>44366</c:v>
                </c:pt>
                <c:pt idx="80">
                  <c:v>44367</c:v>
                </c:pt>
                <c:pt idx="81">
                  <c:v>44368</c:v>
                </c:pt>
                <c:pt idx="82">
                  <c:v>44369</c:v>
                </c:pt>
                <c:pt idx="83">
                  <c:v>44370</c:v>
                </c:pt>
                <c:pt idx="84">
                  <c:v>44371</c:v>
                </c:pt>
                <c:pt idx="85">
                  <c:v>44372</c:v>
                </c:pt>
                <c:pt idx="86">
                  <c:v>44373</c:v>
                </c:pt>
                <c:pt idx="87">
                  <c:v>44374</c:v>
                </c:pt>
                <c:pt idx="88">
                  <c:v>44375</c:v>
                </c:pt>
                <c:pt idx="89">
                  <c:v>44376</c:v>
                </c:pt>
                <c:pt idx="90">
                  <c:v>44377</c:v>
                </c:pt>
                <c:pt idx="91">
                  <c:v>44378</c:v>
                </c:pt>
                <c:pt idx="92">
                  <c:v>44379</c:v>
                </c:pt>
                <c:pt idx="93">
                  <c:v>44380</c:v>
                </c:pt>
                <c:pt idx="94">
                  <c:v>44381</c:v>
                </c:pt>
                <c:pt idx="95">
                  <c:v>44382</c:v>
                </c:pt>
                <c:pt idx="96">
                  <c:v>44383</c:v>
                </c:pt>
                <c:pt idx="97">
                  <c:v>44384</c:v>
                </c:pt>
                <c:pt idx="98">
                  <c:v>44385</c:v>
                </c:pt>
                <c:pt idx="99">
                  <c:v>44386</c:v>
                </c:pt>
                <c:pt idx="100">
                  <c:v>44387</c:v>
                </c:pt>
                <c:pt idx="101">
                  <c:v>44388</c:v>
                </c:pt>
                <c:pt idx="102">
                  <c:v>44389</c:v>
                </c:pt>
                <c:pt idx="103">
                  <c:v>44390</c:v>
                </c:pt>
                <c:pt idx="104">
                  <c:v>44391</c:v>
                </c:pt>
                <c:pt idx="105">
                  <c:v>44392</c:v>
                </c:pt>
                <c:pt idx="106">
                  <c:v>44393</c:v>
                </c:pt>
                <c:pt idx="107">
                  <c:v>44394</c:v>
                </c:pt>
                <c:pt idx="108">
                  <c:v>44395</c:v>
                </c:pt>
                <c:pt idx="109">
                  <c:v>44396</c:v>
                </c:pt>
                <c:pt idx="110">
                  <c:v>44397</c:v>
                </c:pt>
                <c:pt idx="111">
                  <c:v>44398</c:v>
                </c:pt>
                <c:pt idx="112">
                  <c:v>44399</c:v>
                </c:pt>
                <c:pt idx="113">
                  <c:v>44400</c:v>
                </c:pt>
                <c:pt idx="114">
                  <c:v>44401</c:v>
                </c:pt>
                <c:pt idx="115">
                  <c:v>44402</c:v>
                </c:pt>
                <c:pt idx="116">
                  <c:v>44403</c:v>
                </c:pt>
                <c:pt idx="117">
                  <c:v>44404</c:v>
                </c:pt>
                <c:pt idx="118">
                  <c:v>44405</c:v>
                </c:pt>
                <c:pt idx="119">
                  <c:v>44406</c:v>
                </c:pt>
                <c:pt idx="120">
                  <c:v>44407</c:v>
                </c:pt>
                <c:pt idx="121">
                  <c:v>44408</c:v>
                </c:pt>
                <c:pt idx="122">
                  <c:v>44409</c:v>
                </c:pt>
                <c:pt idx="123">
                  <c:v>44410</c:v>
                </c:pt>
                <c:pt idx="124">
                  <c:v>44411</c:v>
                </c:pt>
                <c:pt idx="125">
                  <c:v>44412</c:v>
                </c:pt>
                <c:pt idx="126">
                  <c:v>44413</c:v>
                </c:pt>
                <c:pt idx="127">
                  <c:v>44414</c:v>
                </c:pt>
                <c:pt idx="128">
                  <c:v>44415</c:v>
                </c:pt>
                <c:pt idx="129">
                  <c:v>44416</c:v>
                </c:pt>
                <c:pt idx="130">
                  <c:v>44417</c:v>
                </c:pt>
                <c:pt idx="131">
                  <c:v>44418</c:v>
                </c:pt>
                <c:pt idx="132">
                  <c:v>44419</c:v>
                </c:pt>
                <c:pt idx="133">
                  <c:v>44420</c:v>
                </c:pt>
                <c:pt idx="134">
                  <c:v>44421</c:v>
                </c:pt>
                <c:pt idx="135">
                  <c:v>44422</c:v>
                </c:pt>
                <c:pt idx="136">
                  <c:v>44423</c:v>
                </c:pt>
                <c:pt idx="137">
                  <c:v>44424</c:v>
                </c:pt>
                <c:pt idx="138">
                  <c:v>44425</c:v>
                </c:pt>
                <c:pt idx="139">
                  <c:v>44426</c:v>
                </c:pt>
                <c:pt idx="140">
                  <c:v>44427</c:v>
                </c:pt>
                <c:pt idx="141">
                  <c:v>44428</c:v>
                </c:pt>
                <c:pt idx="142">
                  <c:v>44429</c:v>
                </c:pt>
                <c:pt idx="143">
                  <c:v>44430</c:v>
                </c:pt>
                <c:pt idx="144">
                  <c:v>44431</c:v>
                </c:pt>
                <c:pt idx="145">
                  <c:v>44432</c:v>
                </c:pt>
                <c:pt idx="146">
                  <c:v>44433</c:v>
                </c:pt>
                <c:pt idx="147">
                  <c:v>44434</c:v>
                </c:pt>
                <c:pt idx="148">
                  <c:v>44435</c:v>
                </c:pt>
                <c:pt idx="149">
                  <c:v>44436</c:v>
                </c:pt>
                <c:pt idx="150">
                  <c:v>44437</c:v>
                </c:pt>
                <c:pt idx="151">
                  <c:v>44438</c:v>
                </c:pt>
                <c:pt idx="152">
                  <c:v>44439</c:v>
                </c:pt>
                <c:pt idx="153">
                  <c:v>44440</c:v>
                </c:pt>
                <c:pt idx="154">
                  <c:v>44441</c:v>
                </c:pt>
                <c:pt idx="155">
                  <c:v>44442</c:v>
                </c:pt>
                <c:pt idx="156">
                  <c:v>44443</c:v>
                </c:pt>
                <c:pt idx="157">
                  <c:v>44444</c:v>
                </c:pt>
                <c:pt idx="158">
                  <c:v>44445</c:v>
                </c:pt>
                <c:pt idx="159">
                  <c:v>44446</c:v>
                </c:pt>
                <c:pt idx="160">
                  <c:v>44447</c:v>
                </c:pt>
                <c:pt idx="161">
                  <c:v>44448</c:v>
                </c:pt>
                <c:pt idx="162">
                  <c:v>44449</c:v>
                </c:pt>
                <c:pt idx="163">
                  <c:v>44450</c:v>
                </c:pt>
                <c:pt idx="164">
                  <c:v>44451</c:v>
                </c:pt>
                <c:pt idx="165">
                  <c:v>44452</c:v>
                </c:pt>
                <c:pt idx="166">
                  <c:v>44453</c:v>
                </c:pt>
                <c:pt idx="167">
                  <c:v>44454</c:v>
                </c:pt>
                <c:pt idx="168">
                  <c:v>44455</c:v>
                </c:pt>
                <c:pt idx="169">
                  <c:v>44456</c:v>
                </c:pt>
                <c:pt idx="170">
                  <c:v>44457</c:v>
                </c:pt>
                <c:pt idx="171">
                  <c:v>44458</c:v>
                </c:pt>
                <c:pt idx="172">
                  <c:v>44459</c:v>
                </c:pt>
                <c:pt idx="173">
                  <c:v>44460</c:v>
                </c:pt>
                <c:pt idx="174">
                  <c:v>44461</c:v>
                </c:pt>
                <c:pt idx="175">
                  <c:v>44462</c:v>
                </c:pt>
                <c:pt idx="176">
                  <c:v>44463</c:v>
                </c:pt>
                <c:pt idx="177">
                  <c:v>44464</c:v>
                </c:pt>
                <c:pt idx="178">
                  <c:v>44465</c:v>
                </c:pt>
                <c:pt idx="179">
                  <c:v>44466</c:v>
                </c:pt>
                <c:pt idx="180">
                  <c:v>44467</c:v>
                </c:pt>
                <c:pt idx="181">
                  <c:v>44468</c:v>
                </c:pt>
                <c:pt idx="182">
                  <c:v>44469</c:v>
                </c:pt>
              </c:numCache>
            </c:numRef>
          </c:cat>
          <c:val>
            <c:numRef>
              <c:f>'Forecast daily demand'!$H$32:$H$214</c:f>
              <c:numCache>
                <c:formatCode>0.0</c:formatCode>
                <c:ptCount val="183"/>
                <c:pt idx="0">
                  <c:v>1.2</c:v>
                </c:pt>
                <c:pt idx="1">
                  <c:v>1.64</c:v>
                </c:pt>
                <c:pt idx="2">
                  <c:v>2.08</c:v>
                </c:pt>
                <c:pt idx="3">
                  <c:v>2.52</c:v>
                </c:pt>
                <c:pt idx="4">
                  <c:v>2.9600000000000004</c:v>
                </c:pt>
                <c:pt idx="5">
                  <c:v>3.4099999999999997</c:v>
                </c:pt>
                <c:pt idx="6">
                  <c:v>3.85</c:v>
                </c:pt>
                <c:pt idx="7">
                  <c:v>4.3</c:v>
                </c:pt>
                <c:pt idx="8">
                  <c:v>4.75</c:v>
                </c:pt>
                <c:pt idx="9">
                  <c:v>5.2</c:v>
                </c:pt>
                <c:pt idx="10">
                  <c:v>5.6499999999999995</c:v>
                </c:pt>
                <c:pt idx="11">
                  <c:v>6.1</c:v>
                </c:pt>
                <c:pt idx="12">
                  <c:v>6.55</c:v>
                </c:pt>
                <c:pt idx="13">
                  <c:v>7</c:v>
                </c:pt>
                <c:pt idx="14">
                  <c:v>7.45</c:v>
                </c:pt>
                <c:pt idx="15">
                  <c:v>7.9</c:v>
                </c:pt>
                <c:pt idx="16">
                  <c:v>8.36</c:v>
                </c:pt>
                <c:pt idx="17">
                  <c:v>8.81</c:v>
                </c:pt>
                <c:pt idx="18">
                  <c:v>9.26</c:v>
                </c:pt>
                <c:pt idx="19">
                  <c:v>9.7100000000000009</c:v>
                </c:pt>
                <c:pt idx="20">
                  <c:v>10.15</c:v>
                </c:pt>
                <c:pt idx="21">
                  <c:v>10.6</c:v>
                </c:pt>
                <c:pt idx="22">
                  <c:v>11.049999999999999</c:v>
                </c:pt>
                <c:pt idx="23">
                  <c:v>11.49</c:v>
                </c:pt>
                <c:pt idx="24">
                  <c:v>11.94</c:v>
                </c:pt>
                <c:pt idx="25">
                  <c:v>12.38</c:v>
                </c:pt>
                <c:pt idx="26">
                  <c:v>12.82</c:v>
                </c:pt>
                <c:pt idx="27">
                  <c:v>13.260000000000002</c:v>
                </c:pt>
                <c:pt idx="28">
                  <c:v>13.69</c:v>
                </c:pt>
                <c:pt idx="29">
                  <c:v>14.12</c:v>
                </c:pt>
                <c:pt idx="30">
                  <c:v>14.56</c:v>
                </c:pt>
                <c:pt idx="31">
                  <c:v>14.98</c:v>
                </c:pt>
                <c:pt idx="32">
                  <c:v>15.409999999999998</c:v>
                </c:pt>
                <c:pt idx="33">
                  <c:v>15.83</c:v>
                </c:pt>
                <c:pt idx="34">
                  <c:v>16.25</c:v>
                </c:pt>
                <c:pt idx="35">
                  <c:v>16.670000000000002</c:v>
                </c:pt>
                <c:pt idx="36">
                  <c:v>17.079999999999998</c:v>
                </c:pt>
                <c:pt idx="37">
                  <c:v>17.489999999999998</c:v>
                </c:pt>
                <c:pt idx="38">
                  <c:v>17.900000000000002</c:v>
                </c:pt>
                <c:pt idx="39">
                  <c:v>18.3</c:v>
                </c:pt>
                <c:pt idx="40">
                  <c:v>18.690000000000001</c:v>
                </c:pt>
                <c:pt idx="41">
                  <c:v>19.09</c:v>
                </c:pt>
                <c:pt idx="42">
                  <c:v>19.48</c:v>
                </c:pt>
                <c:pt idx="43">
                  <c:v>19.86</c:v>
                </c:pt>
                <c:pt idx="44">
                  <c:v>20.239999999999998</c:v>
                </c:pt>
                <c:pt idx="45">
                  <c:v>20.62</c:v>
                </c:pt>
                <c:pt idx="46">
                  <c:v>20.99</c:v>
                </c:pt>
                <c:pt idx="47">
                  <c:v>21.36</c:v>
                </c:pt>
                <c:pt idx="48">
                  <c:v>21.72</c:v>
                </c:pt>
                <c:pt idx="49">
                  <c:v>22.07</c:v>
                </c:pt>
                <c:pt idx="50">
                  <c:v>22.42</c:v>
                </c:pt>
                <c:pt idx="51">
                  <c:v>22.77</c:v>
                </c:pt>
                <c:pt idx="52">
                  <c:v>23.11</c:v>
                </c:pt>
                <c:pt idx="53">
                  <c:v>23.439999999999998</c:v>
                </c:pt>
                <c:pt idx="54">
                  <c:v>23.770000000000003</c:v>
                </c:pt>
                <c:pt idx="55">
                  <c:v>24.09</c:v>
                </c:pt>
                <c:pt idx="56">
                  <c:v>24.41</c:v>
                </c:pt>
                <c:pt idx="57">
                  <c:v>24.720000000000002</c:v>
                </c:pt>
                <c:pt idx="58">
                  <c:v>25.020000000000003</c:v>
                </c:pt>
                <c:pt idx="59">
                  <c:v>25.319999999999997</c:v>
                </c:pt>
                <c:pt idx="60">
                  <c:v>25.61</c:v>
                </c:pt>
                <c:pt idx="61">
                  <c:v>25.9</c:v>
                </c:pt>
                <c:pt idx="62">
                  <c:v>26.17</c:v>
                </c:pt>
                <c:pt idx="63">
                  <c:v>26.439999999999998</c:v>
                </c:pt>
                <c:pt idx="64">
                  <c:v>26.71</c:v>
                </c:pt>
                <c:pt idx="65">
                  <c:v>26.970000000000002</c:v>
                </c:pt>
                <c:pt idx="66">
                  <c:v>27.220000000000002</c:v>
                </c:pt>
                <c:pt idx="67">
                  <c:v>27.46</c:v>
                </c:pt>
                <c:pt idx="68">
                  <c:v>27.689999999999998</c:v>
                </c:pt>
                <c:pt idx="69">
                  <c:v>27.92</c:v>
                </c:pt>
                <c:pt idx="70">
                  <c:v>28.14</c:v>
                </c:pt>
                <c:pt idx="71">
                  <c:v>28.36</c:v>
                </c:pt>
                <c:pt idx="72">
                  <c:v>28.560000000000002</c:v>
                </c:pt>
                <c:pt idx="73">
                  <c:v>28.76</c:v>
                </c:pt>
                <c:pt idx="74">
                  <c:v>28.95</c:v>
                </c:pt>
                <c:pt idx="75">
                  <c:v>29.13</c:v>
                </c:pt>
                <c:pt idx="76">
                  <c:v>29.310000000000002</c:v>
                </c:pt>
                <c:pt idx="77">
                  <c:v>29.470000000000002</c:v>
                </c:pt>
                <c:pt idx="78">
                  <c:v>29.63</c:v>
                </c:pt>
                <c:pt idx="79">
                  <c:v>29.779999999999998</c:v>
                </c:pt>
                <c:pt idx="80">
                  <c:v>29.930000000000003</c:v>
                </c:pt>
                <c:pt idx="81">
                  <c:v>30</c:v>
                </c:pt>
                <c:pt idx="82">
                  <c:v>30.060000000000002</c:v>
                </c:pt>
                <c:pt idx="83">
                  <c:v>30.13</c:v>
                </c:pt>
                <c:pt idx="84">
                  <c:v>30.189999999999998</c:v>
                </c:pt>
                <c:pt idx="85">
                  <c:v>30.25</c:v>
                </c:pt>
                <c:pt idx="86">
                  <c:v>30.310000000000002</c:v>
                </c:pt>
                <c:pt idx="87">
                  <c:v>30.36</c:v>
                </c:pt>
                <c:pt idx="88">
                  <c:v>30.42</c:v>
                </c:pt>
                <c:pt idx="89">
                  <c:v>30.470000000000002</c:v>
                </c:pt>
                <c:pt idx="90">
                  <c:v>30.520000000000003</c:v>
                </c:pt>
                <c:pt idx="91">
                  <c:v>30.569999999999997</c:v>
                </c:pt>
                <c:pt idx="92">
                  <c:v>30.61</c:v>
                </c:pt>
                <c:pt idx="93">
                  <c:v>30.65</c:v>
                </c:pt>
                <c:pt idx="94">
                  <c:v>30.7</c:v>
                </c:pt>
                <c:pt idx="95">
                  <c:v>30.74</c:v>
                </c:pt>
                <c:pt idx="96">
                  <c:v>30.770000000000003</c:v>
                </c:pt>
                <c:pt idx="97">
                  <c:v>30.810000000000002</c:v>
                </c:pt>
                <c:pt idx="98">
                  <c:v>30.84</c:v>
                </c:pt>
                <c:pt idx="99">
                  <c:v>30.87</c:v>
                </c:pt>
                <c:pt idx="100">
                  <c:v>30.9</c:v>
                </c:pt>
                <c:pt idx="101">
                  <c:v>30.930000000000003</c:v>
                </c:pt>
                <c:pt idx="102">
                  <c:v>30.95</c:v>
                </c:pt>
                <c:pt idx="103">
                  <c:v>30.970000000000002</c:v>
                </c:pt>
                <c:pt idx="104">
                  <c:v>30.99</c:v>
                </c:pt>
                <c:pt idx="105">
                  <c:v>31.01</c:v>
                </c:pt>
                <c:pt idx="106">
                  <c:v>31.029999999999998</c:v>
                </c:pt>
                <c:pt idx="107">
                  <c:v>31.04</c:v>
                </c:pt>
                <c:pt idx="108">
                  <c:v>31.05</c:v>
                </c:pt>
                <c:pt idx="109">
                  <c:v>31.060000000000002</c:v>
                </c:pt>
                <c:pt idx="110">
                  <c:v>31.069999999999997</c:v>
                </c:pt>
                <c:pt idx="111">
                  <c:v>31.08</c:v>
                </c:pt>
                <c:pt idx="112">
                  <c:v>31.08</c:v>
                </c:pt>
                <c:pt idx="113">
                  <c:v>31.08</c:v>
                </c:pt>
                <c:pt idx="114">
                  <c:v>31.08</c:v>
                </c:pt>
                <c:pt idx="115">
                  <c:v>31.08</c:v>
                </c:pt>
                <c:pt idx="116">
                  <c:v>31.069999999999997</c:v>
                </c:pt>
                <c:pt idx="117">
                  <c:v>31.060000000000002</c:v>
                </c:pt>
                <c:pt idx="118">
                  <c:v>31.05</c:v>
                </c:pt>
                <c:pt idx="119">
                  <c:v>31.04</c:v>
                </c:pt>
                <c:pt idx="120">
                  <c:v>31.029999999999998</c:v>
                </c:pt>
                <c:pt idx="121">
                  <c:v>31.01</c:v>
                </c:pt>
                <c:pt idx="122">
                  <c:v>30.99</c:v>
                </c:pt>
                <c:pt idx="123">
                  <c:v>30.970000000000002</c:v>
                </c:pt>
                <c:pt idx="124">
                  <c:v>30.95</c:v>
                </c:pt>
                <c:pt idx="125">
                  <c:v>30.930000000000003</c:v>
                </c:pt>
                <c:pt idx="126">
                  <c:v>30.9</c:v>
                </c:pt>
                <c:pt idx="127">
                  <c:v>30.87</c:v>
                </c:pt>
                <c:pt idx="128">
                  <c:v>30.84</c:v>
                </c:pt>
                <c:pt idx="129">
                  <c:v>30.810000000000002</c:v>
                </c:pt>
                <c:pt idx="130">
                  <c:v>30.770000000000003</c:v>
                </c:pt>
                <c:pt idx="131">
                  <c:v>30.74</c:v>
                </c:pt>
                <c:pt idx="132">
                  <c:v>30.7</c:v>
                </c:pt>
                <c:pt idx="133">
                  <c:v>30.65</c:v>
                </c:pt>
                <c:pt idx="134">
                  <c:v>30.61</c:v>
                </c:pt>
                <c:pt idx="135">
                  <c:v>30.569999999999997</c:v>
                </c:pt>
                <c:pt idx="136">
                  <c:v>30.520000000000003</c:v>
                </c:pt>
                <c:pt idx="137">
                  <c:v>30.470000000000002</c:v>
                </c:pt>
                <c:pt idx="138">
                  <c:v>30.42</c:v>
                </c:pt>
                <c:pt idx="139">
                  <c:v>30.36</c:v>
                </c:pt>
                <c:pt idx="140">
                  <c:v>30.310000000000002</c:v>
                </c:pt>
                <c:pt idx="141">
                  <c:v>30.25</c:v>
                </c:pt>
                <c:pt idx="142">
                  <c:v>30.189999999999998</c:v>
                </c:pt>
                <c:pt idx="143">
                  <c:v>30.13</c:v>
                </c:pt>
                <c:pt idx="144">
                  <c:v>30.060000000000002</c:v>
                </c:pt>
                <c:pt idx="145">
                  <c:v>30</c:v>
                </c:pt>
                <c:pt idx="146">
                  <c:v>29.930000000000003</c:v>
                </c:pt>
                <c:pt idx="147">
                  <c:v>29.86</c:v>
                </c:pt>
                <c:pt idx="148">
                  <c:v>29.71</c:v>
                </c:pt>
                <c:pt idx="149">
                  <c:v>29.55</c:v>
                </c:pt>
                <c:pt idx="150">
                  <c:v>29.39</c:v>
                </c:pt>
                <c:pt idx="151">
                  <c:v>29.220000000000002</c:v>
                </c:pt>
                <c:pt idx="152">
                  <c:v>29.04</c:v>
                </c:pt>
                <c:pt idx="153">
                  <c:v>28.86</c:v>
                </c:pt>
                <c:pt idx="154">
                  <c:v>28.66</c:v>
                </c:pt>
                <c:pt idx="155">
                  <c:v>28.46</c:v>
                </c:pt>
                <c:pt idx="156">
                  <c:v>28.25</c:v>
                </c:pt>
                <c:pt idx="157">
                  <c:v>28.029999999999998</c:v>
                </c:pt>
                <c:pt idx="158">
                  <c:v>27.810000000000002</c:v>
                </c:pt>
                <c:pt idx="159">
                  <c:v>27.58</c:v>
                </c:pt>
                <c:pt idx="160">
                  <c:v>27.34</c:v>
                </c:pt>
                <c:pt idx="161">
                  <c:v>27.09</c:v>
                </c:pt>
                <c:pt idx="162">
                  <c:v>26.84</c:v>
                </c:pt>
                <c:pt idx="163">
                  <c:v>26.58</c:v>
                </c:pt>
                <c:pt idx="164">
                  <c:v>26.310000000000002</c:v>
                </c:pt>
                <c:pt idx="165">
                  <c:v>26.04</c:v>
                </c:pt>
                <c:pt idx="166">
                  <c:v>25.76</c:v>
                </c:pt>
                <c:pt idx="167">
                  <c:v>25.470000000000002</c:v>
                </c:pt>
                <c:pt idx="168">
                  <c:v>25.17</c:v>
                </c:pt>
                <c:pt idx="169">
                  <c:v>24.87</c:v>
                </c:pt>
                <c:pt idx="170">
                  <c:v>24.569999999999997</c:v>
                </c:pt>
                <c:pt idx="171">
                  <c:v>24.25</c:v>
                </c:pt>
                <c:pt idx="172">
                  <c:v>23.930000000000003</c:v>
                </c:pt>
                <c:pt idx="173">
                  <c:v>23.61</c:v>
                </c:pt>
                <c:pt idx="174">
                  <c:v>23.279999999999998</c:v>
                </c:pt>
                <c:pt idx="175">
                  <c:v>22.94</c:v>
                </c:pt>
                <c:pt idx="176">
                  <c:v>22.599999999999998</c:v>
                </c:pt>
                <c:pt idx="177">
                  <c:v>22.25</c:v>
                </c:pt>
                <c:pt idx="178">
                  <c:v>21.900000000000002</c:v>
                </c:pt>
                <c:pt idx="179">
                  <c:v>21.54</c:v>
                </c:pt>
                <c:pt idx="180">
                  <c:v>21.17</c:v>
                </c:pt>
                <c:pt idx="181">
                  <c:v>20.81</c:v>
                </c:pt>
                <c:pt idx="182">
                  <c:v>20.43</c:v>
                </c:pt>
              </c:numCache>
            </c:numRef>
          </c:val>
          <c:extLst>
            <c:ext xmlns:c16="http://schemas.microsoft.com/office/drawing/2014/chart" uri="{C3380CC4-5D6E-409C-BE32-E72D297353CC}">
              <c16:uniqueId val="{00000003-D186-4B10-AFB0-A94C7BAB533C}"/>
            </c:ext>
          </c:extLst>
        </c:ser>
        <c:ser>
          <c:idx val="2"/>
          <c:order val="4"/>
          <c:tx>
            <c:strRef>
              <c:f>'Forecast daily demand'!$F$31</c:f>
              <c:strCache>
                <c:ptCount val="1"/>
                <c:pt idx="0">
                  <c:v>Electricity generation</c:v>
                </c:pt>
              </c:strCache>
            </c:strRef>
          </c:tx>
          <c:spPr>
            <a:solidFill>
              <a:srgbClr val="FF6600"/>
            </a:solidFill>
            <a:ln w="25400">
              <a:noFill/>
            </a:ln>
          </c:spPr>
          <c:cat>
            <c:numRef>
              <c:f>'Forecast daily demand'!$B$32:$B$214</c:f>
              <c:numCache>
                <c:formatCode>m/d/yyyy</c:formatCode>
                <c:ptCount val="183"/>
                <c:pt idx="0">
                  <c:v>44287</c:v>
                </c:pt>
                <c:pt idx="1">
                  <c:v>44288</c:v>
                </c:pt>
                <c:pt idx="2">
                  <c:v>44289</c:v>
                </c:pt>
                <c:pt idx="3">
                  <c:v>44290</c:v>
                </c:pt>
                <c:pt idx="4">
                  <c:v>44291</c:v>
                </c:pt>
                <c:pt idx="5">
                  <c:v>44292</c:v>
                </c:pt>
                <c:pt idx="6">
                  <c:v>44293</c:v>
                </c:pt>
                <c:pt idx="7">
                  <c:v>44294</c:v>
                </c:pt>
                <c:pt idx="8">
                  <c:v>44295</c:v>
                </c:pt>
                <c:pt idx="9">
                  <c:v>44296</c:v>
                </c:pt>
                <c:pt idx="10">
                  <c:v>44297</c:v>
                </c:pt>
                <c:pt idx="11">
                  <c:v>44298</c:v>
                </c:pt>
                <c:pt idx="12">
                  <c:v>44299</c:v>
                </c:pt>
                <c:pt idx="13">
                  <c:v>44300</c:v>
                </c:pt>
                <c:pt idx="14">
                  <c:v>44301</c:v>
                </c:pt>
                <c:pt idx="15">
                  <c:v>44302</c:v>
                </c:pt>
                <c:pt idx="16">
                  <c:v>44303</c:v>
                </c:pt>
                <c:pt idx="17">
                  <c:v>44304</c:v>
                </c:pt>
                <c:pt idx="18">
                  <c:v>44305</c:v>
                </c:pt>
                <c:pt idx="19">
                  <c:v>44306</c:v>
                </c:pt>
                <c:pt idx="20">
                  <c:v>44307</c:v>
                </c:pt>
                <c:pt idx="21">
                  <c:v>44308</c:v>
                </c:pt>
                <c:pt idx="22">
                  <c:v>44309</c:v>
                </c:pt>
                <c:pt idx="23">
                  <c:v>44310</c:v>
                </c:pt>
                <c:pt idx="24">
                  <c:v>44311</c:v>
                </c:pt>
                <c:pt idx="25">
                  <c:v>44312</c:v>
                </c:pt>
                <c:pt idx="26">
                  <c:v>44313</c:v>
                </c:pt>
                <c:pt idx="27">
                  <c:v>44314</c:v>
                </c:pt>
                <c:pt idx="28">
                  <c:v>44315</c:v>
                </c:pt>
                <c:pt idx="29">
                  <c:v>44316</c:v>
                </c:pt>
                <c:pt idx="30">
                  <c:v>44317</c:v>
                </c:pt>
                <c:pt idx="31">
                  <c:v>44318</c:v>
                </c:pt>
                <c:pt idx="32">
                  <c:v>44319</c:v>
                </c:pt>
                <c:pt idx="33">
                  <c:v>44320</c:v>
                </c:pt>
                <c:pt idx="34">
                  <c:v>44321</c:v>
                </c:pt>
                <c:pt idx="35">
                  <c:v>44322</c:v>
                </c:pt>
                <c:pt idx="36">
                  <c:v>44323</c:v>
                </c:pt>
                <c:pt idx="37">
                  <c:v>44324</c:v>
                </c:pt>
                <c:pt idx="38">
                  <c:v>44325</c:v>
                </c:pt>
                <c:pt idx="39">
                  <c:v>44326</c:v>
                </c:pt>
                <c:pt idx="40">
                  <c:v>44327</c:v>
                </c:pt>
                <c:pt idx="41">
                  <c:v>44328</c:v>
                </c:pt>
                <c:pt idx="42">
                  <c:v>44329</c:v>
                </c:pt>
                <c:pt idx="43">
                  <c:v>44330</c:v>
                </c:pt>
                <c:pt idx="44">
                  <c:v>44331</c:v>
                </c:pt>
                <c:pt idx="45">
                  <c:v>44332</c:v>
                </c:pt>
                <c:pt idx="46">
                  <c:v>44333</c:v>
                </c:pt>
                <c:pt idx="47">
                  <c:v>44334</c:v>
                </c:pt>
                <c:pt idx="48">
                  <c:v>44335</c:v>
                </c:pt>
                <c:pt idx="49">
                  <c:v>44336</c:v>
                </c:pt>
                <c:pt idx="50">
                  <c:v>44337</c:v>
                </c:pt>
                <c:pt idx="51">
                  <c:v>44338</c:v>
                </c:pt>
                <c:pt idx="52">
                  <c:v>44339</c:v>
                </c:pt>
                <c:pt idx="53">
                  <c:v>44340</c:v>
                </c:pt>
                <c:pt idx="54">
                  <c:v>44341</c:v>
                </c:pt>
                <c:pt idx="55">
                  <c:v>44342</c:v>
                </c:pt>
                <c:pt idx="56">
                  <c:v>44343</c:v>
                </c:pt>
                <c:pt idx="57">
                  <c:v>44344</c:v>
                </c:pt>
                <c:pt idx="58">
                  <c:v>44345</c:v>
                </c:pt>
                <c:pt idx="59">
                  <c:v>44346</c:v>
                </c:pt>
                <c:pt idx="60">
                  <c:v>44347</c:v>
                </c:pt>
                <c:pt idx="61">
                  <c:v>44348</c:v>
                </c:pt>
                <c:pt idx="62">
                  <c:v>44349</c:v>
                </c:pt>
                <c:pt idx="63">
                  <c:v>44350</c:v>
                </c:pt>
                <c:pt idx="64">
                  <c:v>44351</c:v>
                </c:pt>
                <c:pt idx="65">
                  <c:v>44352</c:v>
                </c:pt>
                <c:pt idx="66">
                  <c:v>44353</c:v>
                </c:pt>
                <c:pt idx="67">
                  <c:v>44354</c:v>
                </c:pt>
                <c:pt idx="68">
                  <c:v>44355</c:v>
                </c:pt>
                <c:pt idx="69">
                  <c:v>44356</c:v>
                </c:pt>
                <c:pt idx="70">
                  <c:v>44357</c:v>
                </c:pt>
                <c:pt idx="71">
                  <c:v>44358</c:v>
                </c:pt>
                <c:pt idx="72">
                  <c:v>44359</c:v>
                </c:pt>
                <c:pt idx="73">
                  <c:v>44360</c:v>
                </c:pt>
                <c:pt idx="74">
                  <c:v>44361</c:v>
                </c:pt>
                <c:pt idx="75">
                  <c:v>44362</c:v>
                </c:pt>
                <c:pt idx="76">
                  <c:v>44363</c:v>
                </c:pt>
                <c:pt idx="77">
                  <c:v>44364</c:v>
                </c:pt>
                <c:pt idx="78">
                  <c:v>44365</c:v>
                </c:pt>
                <c:pt idx="79">
                  <c:v>44366</c:v>
                </c:pt>
                <c:pt idx="80">
                  <c:v>44367</c:v>
                </c:pt>
                <c:pt idx="81">
                  <c:v>44368</c:v>
                </c:pt>
                <c:pt idx="82">
                  <c:v>44369</c:v>
                </c:pt>
                <c:pt idx="83">
                  <c:v>44370</c:v>
                </c:pt>
                <c:pt idx="84">
                  <c:v>44371</c:v>
                </c:pt>
                <c:pt idx="85">
                  <c:v>44372</c:v>
                </c:pt>
                <c:pt idx="86">
                  <c:v>44373</c:v>
                </c:pt>
                <c:pt idx="87">
                  <c:v>44374</c:v>
                </c:pt>
                <c:pt idx="88">
                  <c:v>44375</c:v>
                </c:pt>
                <c:pt idx="89">
                  <c:v>44376</c:v>
                </c:pt>
                <c:pt idx="90">
                  <c:v>44377</c:v>
                </c:pt>
                <c:pt idx="91">
                  <c:v>44378</c:v>
                </c:pt>
                <c:pt idx="92">
                  <c:v>44379</c:v>
                </c:pt>
                <c:pt idx="93">
                  <c:v>44380</c:v>
                </c:pt>
                <c:pt idx="94">
                  <c:v>44381</c:v>
                </c:pt>
                <c:pt idx="95">
                  <c:v>44382</c:v>
                </c:pt>
                <c:pt idx="96">
                  <c:v>44383</c:v>
                </c:pt>
                <c:pt idx="97">
                  <c:v>44384</c:v>
                </c:pt>
                <c:pt idx="98">
                  <c:v>44385</c:v>
                </c:pt>
                <c:pt idx="99">
                  <c:v>44386</c:v>
                </c:pt>
                <c:pt idx="100">
                  <c:v>44387</c:v>
                </c:pt>
                <c:pt idx="101">
                  <c:v>44388</c:v>
                </c:pt>
                <c:pt idx="102">
                  <c:v>44389</c:v>
                </c:pt>
                <c:pt idx="103">
                  <c:v>44390</c:v>
                </c:pt>
                <c:pt idx="104">
                  <c:v>44391</c:v>
                </c:pt>
                <c:pt idx="105">
                  <c:v>44392</c:v>
                </c:pt>
                <c:pt idx="106">
                  <c:v>44393</c:v>
                </c:pt>
                <c:pt idx="107">
                  <c:v>44394</c:v>
                </c:pt>
                <c:pt idx="108">
                  <c:v>44395</c:v>
                </c:pt>
                <c:pt idx="109">
                  <c:v>44396</c:v>
                </c:pt>
                <c:pt idx="110">
                  <c:v>44397</c:v>
                </c:pt>
                <c:pt idx="111">
                  <c:v>44398</c:v>
                </c:pt>
                <c:pt idx="112">
                  <c:v>44399</c:v>
                </c:pt>
                <c:pt idx="113">
                  <c:v>44400</c:v>
                </c:pt>
                <c:pt idx="114">
                  <c:v>44401</c:v>
                </c:pt>
                <c:pt idx="115">
                  <c:v>44402</c:v>
                </c:pt>
                <c:pt idx="116">
                  <c:v>44403</c:v>
                </c:pt>
                <c:pt idx="117">
                  <c:v>44404</c:v>
                </c:pt>
                <c:pt idx="118">
                  <c:v>44405</c:v>
                </c:pt>
                <c:pt idx="119">
                  <c:v>44406</c:v>
                </c:pt>
                <c:pt idx="120">
                  <c:v>44407</c:v>
                </c:pt>
                <c:pt idx="121">
                  <c:v>44408</c:v>
                </c:pt>
                <c:pt idx="122">
                  <c:v>44409</c:v>
                </c:pt>
                <c:pt idx="123">
                  <c:v>44410</c:v>
                </c:pt>
                <c:pt idx="124">
                  <c:v>44411</c:v>
                </c:pt>
                <c:pt idx="125">
                  <c:v>44412</c:v>
                </c:pt>
                <c:pt idx="126">
                  <c:v>44413</c:v>
                </c:pt>
                <c:pt idx="127">
                  <c:v>44414</c:v>
                </c:pt>
                <c:pt idx="128">
                  <c:v>44415</c:v>
                </c:pt>
                <c:pt idx="129">
                  <c:v>44416</c:v>
                </c:pt>
                <c:pt idx="130">
                  <c:v>44417</c:v>
                </c:pt>
                <c:pt idx="131">
                  <c:v>44418</c:v>
                </c:pt>
                <c:pt idx="132">
                  <c:v>44419</c:v>
                </c:pt>
                <c:pt idx="133">
                  <c:v>44420</c:v>
                </c:pt>
                <c:pt idx="134">
                  <c:v>44421</c:v>
                </c:pt>
                <c:pt idx="135">
                  <c:v>44422</c:v>
                </c:pt>
                <c:pt idx="136">
                  <c:v>44423</c:v>
                </c:pt>
                <c:pt idx="137">
                  <c:v>44424</c:v>
                </c:pt>
                <c:pt idx="138">
                  <c:v>44425</c:v>
                </c:pt>
                <c:pt idx="139">
                  <c:v>44426</c:v>
                </c:pt>
                <c:pt idx="140">
                  <c:v>44427</c:v>
                </c:pt>
                <c:pt idx="141">
                  <c:v>44428</c:v>
                </c:pt>
                <c:pt idx="142">
                  <c:v>44429</c:v>
                </c:pt>
                <c:pt idx="143">
                  <c:v>44430</c:v>
                </c:pt>
                <c:pt idx="144">
                  <c:v>44431</c:v>
                </c:pt>
                <c:pt idx="145">
                  <c:v>44432</c:v>
                </c:pt>
                <c:pt idx="146">
                  <c:v>44433</c:v>
                </c:pt>
                <c:pt idx="147">
                  <c:v>44434</c:v>
                </c:pt>
                <c:pt idx="148">
                  <c:v>44435</c:v>
                </c:pt>
                <c:pt idx="149">
                  <c:v>44436</c:v>
                </c:pt>
                <c:pt idx="150">
                  <c:v>44437</c:v>
                </c:pt>
                <c:pt idx="151">
                  <c:v>44438</c:v>
                </c:pt>
                <c:pt idx="152">
                  <c:v>44439</c:v>
                </c:pt>
                <c:pt idx="153">
                  <c:v>44440</c:v>
                </c:pt>
                <c:pt idx="154">
                  <c:v>44441</c:v>
                </c:pt>
                <c:pt idx="155">
                  <c:v>44442</c:v>
                </c:pt>
                <c:pt idx="156">
                  <c:v>44443</c:v>
                </c:pt>
                <c:pt idx="157">
                  <c:v>44444</c:v>
                </c:pt>
                <c:pt idx="158">
                  <c:v>44445</c:v>
                </c:pt>
                <c:pt idx="159">
                  <c:v>44446</c:v>
                </c:pt>
                <c:pt idx="160">
                  <c:v>44447</c:v>
                </c:pt>
                <c:pt idx="161">
                  <c:v>44448</c:v>
                </c:pt>
                <c:pt idx="162">
                  <c:v>44449</c:v>
                </c:pt>
                <c:pt idx="163">
                  <c:v>44450</c:v>
                </c:pt>
                <c:pt idx="164">
                  <c:v>44451</c:v>
                </c:pt>
                <c:pt idx="165">
                  <c:v>44452</c:v>
                </c:pt>
                <c:pt idx="166">
                  <c:v>44453</c:v>
                </c:pt>
                <c:pt idx="167">
                  <c:v>44454</c:v>
                </c:pt>
                <c:pt idx="168">
                  <c:v>44455</c:v>
                </c:pt>
                <c:pt idx="169">
                  <c:v>44456</c:v>
                </c:pt>
                <c:pt idx="170">
                  <c:v>44457</c:v>
                </c:pt>
                <c:pt idx="171">
                  <c:v>44458</c:v>
                </c:pt>
                <c:pt idx="172">
                  <c:v>44459</c:v>
                </c:pt>
                <c:pt idx="173">
                  <c:v>44460</c:v>
                </c:pt>
                <c:pt idx="174">
                  <c:v>44461</c:v>
                </c:pt>
                <c:pt idx="175">
                  <c:v>44462</c:v>
                </c:pt>
                <c:pt idx="176">
                  <c:v>44463</c:v>
                </c:pt>
                <c:pt idx="177">
                  <c:v>44464</c:v>
                </c:pt>
                <c:pt idx="178">
                  <c:v>44465</c:v>
                </c:pt>
                <c:pt idx="179">
                  <c:v>44466</c:v>
                </c:pt>
                <c:pt idx="180">
                  <c:v>44467</c:v>
                </c:pt>
                <c:pt idx="181">
                  <c:v>44468</c:v>
                </c:pt>
                <c:pt idx="182">
                  <c:v>44469</c:v>
                </c:pt>
              </c:numCache>
            </c:numRef>
          </c:cat>
          <c:val>
            <c:numRef>
              <c:f>'Forecast daily demand'!$F$32:$F$214</c:f>
              <c:numCache>
                <c:formatCode>0.0</c:formatCode>
                <c:ptCount val="183"/>
                <c:pt idx="0">
                  <c:v>33.220850466272729</c:v>
                </c:pt>
                <c:pt idx="1">
                  <c:v>32.735358969545452</c:v>
                </c:pt>
                <c:pt idx="2">
                  <c:v>28.031013680363639</c:v>
                </c:pt>
                <c:pt idx="3">
                  <c:v>26.986127481727269</c:v>
                </c:pt>
                <c:pt idx="4">
                  <c:v>33.788295424454546</c:v>
                </c:pt>
                <c:pt idx="5">
                  <c:v>32.798221364363634</c:v>
                </c:pt>
                <c:pt idx="6">
                  <c:v>32.704120594363637</c:v>
                </c:pt>
                <c:pt idx="7">
                  <c:v>32.610303692818178</c:v>
                </c:pt>
                <c:pt idx="8">
                  <c:v>31.153538108909093</c:v>
                </c:pt>
                <c:pt idx="9">
                  <c:v>43.654651756363634</c:v>
                </c:pt>
                <c:pt idx="10">
                  <c:v>41.985214318454545</c:v>
                </c:pt>
                <c:pt idx="11">
                  <c:v>57.580026999090904</c:v>
                </c:pt>
                <c:pt idx="12">
                  <c:v>57.39943257718182</c:v>
                </c:pt>
                <c:pt idx="13">
                  <c:v>57.208238704727279</c:v>
                </c:pt>
                <c:pt idx="14">
                  <c:v>57.019954394090909</c:v>
                </c:pt>
                <c:pt idx="15">
                  <c:v>53.243996957272735</c:v>
                </c:pt>
                <c:pt idx="16">
                  <c:v>42.674694904636368</c:v>
                </c:pt>
                <c:pt idx="17">
                  <c:v>41.015042881999996</c:v>
                </c:pt>
                <c:pt idx="18">
                  <c:v>56.286268888818178</c:v>
                </c:pt>
                <c:pt idx="19">
                  <c:v>56.113997258636367</c:v>
                </c:pt>
                <c:pt idx="20">
                  <c:v>55.939437294545463</c:v>
                </c:pt>
                <c:pt idx="21">
                  <c:v>55.760017378090907</c:v>
                </c:pt>
                <c:pt idx="22">
                  <c:v>52.092685895000002</c:v>
                </c:pt>
                <c:pt idx="23">
                  <c:v>41.743693508545455</c:v>
                </c:pt>
                <c:pt idx="24">
                  <c:v>40.110070312454546</c:v>
                </c:pt>
                <c:pt idx="25">
                  <c:v>55.070135944090907</c:v>
                </c:pt>
                <c:pt idx="26">
                  <c:v>54.915966161909083</c:v>
                </c:pt>
                <c:pt idx="27">
                  <c:v>54.75303415545455</c:v>
                </c:pt>
                <c:pt idx="28">
                  <c:v>54.587596097636364</c:v>
                </c:pt>
                <c:pt idx="29">
                  <c:v>51.036969424363633</c:v>
                </c:pt>
                <c:pt idx="30">
                  <c:v>24.90142262123636</c:v>
                </c:pt>
                <c:pt idx="31">
                  <c:v>24.240803791181822</c:v>
                </c:pt>
                <c:pt idx="32">
                  <c:v>31.444524653800002</c:v>
                </c:pt>
                <c:pt idx="33">
                  <c:v>31.242755985827273</c:v>
                </c:pt>
                <c:pt idx="34">
                  <c:v>31.140167101127275</c:v>
                </c:pt>
                <c:pt idx="35">
                  <c:v>31.037026899427271</c:v>
                </c:pt>
                <c:pt idx="36">
                  <c:v>29.398596484381819</c:v>
                </c:pt>
                <c:pt idx="37">
                  <c:v>24.323924309472726</c:v>
                </c:pt>
                <c:pt idx="38">
                  <c:v>23.681503452718182</c:v>
                </c:pt>
                <c:pt idx="39">
                  <c:v>52.71423778545455</c:v>
                </c:pt>
                <c:pt idx="40">
                  <c:v>52.544797613545455</c:v>
                </c:pt>
                <c:pt idx="41">
                  <c:v>52.37706594936364</c:v>
                </c:pt>
                <c:pt idx="42">
                  <c:v>52.212941267272726</c:v>
                </c:pt>
                <c:pt idx="43">
                  <c:v>48.868478738363642</c:v>
                </c:pt>
                <c:pt idx="44">
                  <c:v>39.189905629181823</c:v>
                </c:pt>
                <c:pt idx="45">
                  <c:v>37.65731914527273</c:v>
                </c:pt>
                <c:pt idx="46">
                  <c:v>51.752145640454536</c:v>
                </c:pt>
                <c:pt idx="47">
                  <c:v>51.649092527454549</c:v>
                </c:pt>
                <c:pt idx="48">
                  <c:v>51.543291006727273</c:v>
                </c:pt>
                <c:pt idx="49">
                  <c:v>51.43699632736363</c:v>
                </c:pt>
                <c:pt idx="50">
                  <c:v>48.199180738727271</c:v>
                </c:pt>
                <c:pt idx="51">
                  <c:v>38.610070249363638</c:v>
                </c:pt>
                <c:pt idx="52">
                  <c:v>37.089594250272725</c:v>
                </c:pt>
                <c:pt idx="53">
                  <c:v>51.048450491727273</c:v>
                </c:pt>
                <c:pt idx="54">
                  <c:v>50.96219213436364</c:v>
                </c:pt>
                <c:pt idx="55">
                  <c:v>50.878424246818184</c:v>
                </c:pt>
                <c:pt idx="56">
                  <c:v>50.789640475181812</c:v>
                </c:pt>
                <c:pt idx="57">
                  <c:v>47.607550597363634</c:v>
                </c:pt>
                <c:pt idx="58">
                  <c:v>38.119262888545457</c:v>
                </c:pt>
                <c:pt idx="59">
                  <c:v>21.215126652609094</c:v>
                </c:pt>
                <c:pt idx="60">
                  <c:v>28.445105299645455</c:v>
                </c:pt>
                <c:pt idx="61">
                  <c:v>30.988243699763636</c:v>
                </c:pt>
                <c:pt idx="62">
                  <c:v>30.928804516699998</c:v>
                </c:pt>
                <c:pt idx="63">
                  <c:v>30.871571773636362</c:v>
                </c:pt>
                <c:pt idx="64">
                  <c:v>29.443894646809092</c:v>
                </c:pt>
                <c:pt idx="65">
                  <c:v>21.791068187136364</c:v>
                </c:pt>
                <c:pt idx="66">
                  <c:v>36.140075361545456</c:v>
                </c:pt>
                <c:pt idx="67">
                  <c:v>49.812394772818188</c:v>
                </c:pt>
                <c:pt idx="68">
                  <c:v>49.727624113909094</c:v>
                </c:pt>
                <c:pt idx="69">
                  <c:v>49.644425369000004</c:v>
                </c:pt>
                <c:pt idx="70">
                  <c:v>49.554577279363635</c:v>
                </c:pt>
                <c:pt idx="71">
                  <c:v>46.454328294545462</c:v>
                </c:pt>
                <c:pt idx="72">
                  <c:v>37.153084705000005</c:v>
                </c:pt>
                <c:pt idx="73">
                  <c:v>35.667297061090906</c:v>
                </c:pt>
                <c:pt idx="74">
                  <c:v>49.180843579181825</c:v>
                </c:pt>
                <c:pt idx="75">
                  <c:v>49.093550967818175</c:v>
                </c:pt>
                <c:pt idx="76">
                  <c:v>49.008108679272731</c:v>
                </c:pt>
                <c:pt idx="77">
                  <c:v>48.925568707181824</c:v>
                </c:pt>
                <c:pt idx="78">
                  <c:v>45.883800707090906</c:v>
                </c:pt>
                <c:pt idx="79">
                  <c:v>36.688698547999998</c:v>
                </c:pt>
                <c:pt idx="80">
                  <c:v>35.219787207818179</c:v>
                </c:pt>
                <c:pt idx="81">
                  <c:v>48.595562698909099</c:v>
                </c:pt>
                <c:pt idx="82">
                  <c:v>48.511703943363628</c:v>
                </c:pt>
                <c:pt idx="83">
                  <c:v>48.426578750363639</c:v>
                </c:pt>
                <c:pt idx="84">
                  <c:v>48.346079675363633</c:v>
                </c:pt>
                <c:pt idx="85">
                  <c:v>45.350537980181812</c:v>
                </c:pt>
                <c:pt idx="86">
                  <c:v>36.253747439636363</c:v>
                </c:pt>
                <c:pt idx="87">
                  <c:v>34.798836772000001</c:v>
                </c:pt>
                <c:pt idx="88">
                  <c:v>48.032920215545452</c:v>
                </c:pt>
                <c:pt idx="89">
                  <c:v>47.954014825272729</c:v>
                </c:pt>
                <c:pt idx="90">
                  <c:v>47.872599025999996</c:v>
                </c:pt>
                <c:pt idx="91">
                  <c:v>47.791542458909092</c:v>
                </c:pt>
                <c:pt idx="92">
                  <c:v>44.835678283272728</c:v>
                </c:pt>
                <c:pt idx="93">
                  <c:v>35.830225397363634</c:v>
                </c:pt>
                <c:pt idx="94">
                  <c:v>34.384370659454547</c:v>
                </c:pt>
                <c:pt idx="95">
                  <c:v>47.46899198909091</c:v>
                </c:pt>
                <c:pt idx="96">
                  <c:v>47.389650956272725</c:v>
                </c:pt>
                <c:pt idx="97">
                  <c:v>47.311489395363637</c:v>
                </c:pt>
                <c:pt idx="98">
                  <c:v>47.233979028363635</c:v>
                </c:pt>
                <c:pt idx="99">
                  <c:v>44.32736732963636</c:v>
                </c:pt>
                <c:pt idx="100">
                  <c:v>35.418186514181812</c:v>
                </c:pt>
                <c:pt idx="101">
                  <c:v>33.985430265454553</c:v>
                </c:pt>
                <c:pt idx="102">
                  <c:v>46.924150272727275</c:v>
                </c:pt>
                <c:pt idx="103">
                  <c:v>46.847547274818183</c:v>
                </c:pt>
                <c:pt idx="104">
                  <c:v>46.76969577727273</c:v>
                </c:pt>
                <c:pt idx="105">
                  <c:v>46.692116530454548</c:v>
                </c:pt>
                <c:pt idx="106">
                  <c:v>43.827781828363626</c:v>
                </c:pt>
                <c:pt idx="107">
                  <c:v>35.012862341636357</c:v>
                </c:pt>
                <c:pt idx="108">
                  <c:v>33.589582838454547</c:v>
                </c:pt>
                <c:pt idx="109">
                  <c:v>46.382547861272727</c:v>
                </c:pt>
                <c:pt idx="110">
                  <c:v>46.304435118818184</c:v>
                </c:pt>
                <c:pt idx="111">
                  <c:v>46.224327380454547</c:v>
                </c:pt>
                <c:pt idx="112">
                  <c:v>46.148303129181812</c:v>
                </c:pt>
                <c:pt idx="113">
                  <c:v>43.326998138181821</c:v>
                </c:pt>
                <c:pt idx="114">
                  <c:v>34.605819119636372</c:v>
                </c:pt>
                <c:pt idx="115">
                  <c:v>33.189978017999998</c:v>
                </c:pt>
                <c:pt idx="116">
                  <c:v>45.837811799272728</c:v>
                </c:pt>
                <c:pt idx="117">
                  <c:v>45.761464498999999</c:v>
                </c:pt>
                <c:pt idx="118">
                  <c:v>45.683956519636368</c:v>
                </c:pt>
                <c:pt idx="119">
                  <c:v>45.608385046909092</c:v>
                </c:pt>
                <c:pt idx="120">
                  <c:v>42.832788782999998</c:v>
                </c:pt>
                <c:pt idx="121">
                  <c:v>34.208711698909092</c:v>
                </c:pt>
                <c:pt idx="122">
                  <c:v>32.804482075818179</c:v>
                </c:pt>
                <c:pt idx="123">
                  <c:v>45.306552131818179</c:v>
                </c:pt>
                <c:pt idx="124">
                  <c:v>45.229050477454543</c:v>
                </c:pt>
                <c:pt idx="125">
                  <c:v>45.152766089909086</c:v>
                </c:pt>
                <c:pt idx="126">
                  <c:v>45.075971585454539</c:v>
                </c:pt>
                <c:pt idx="127">
                  <c:v>42.345734682636362</c:v>
                </c:pt>
                <c:pt idx="128">
                  <c:v>33.814772143545454</c:v>
                </c:pt>
                <c:pt idx="129">
                  <c:v>32.421857271</c:v>
                </c:pt>
                <c:pt idx="130">
                  <c:v>44.778459410727265</c:v>
                </c:pt>
                <c:pt idx="131">
                  <c:v>44.703213855454543</c:v>
                </c:pt>
                <c:pt idx="132">
                  <c:v>44.627643296272723</c:v>
                </c:pt>
                <c:pt idx="133">
                  <c:v>44.552397740999993</c:v>
                </c:pt>
                <c:pt idx="134">
                  <c:v>41.865305872363635</c:v>
                </c:pt>
                <c:pt idx="135">
                  <c:v>33.581735165727274</c:v>
                </c:pt>
                <c:pt idx="136">
                  <c:v>32.342567049090903</c:v>
                </c:pt>
                <c:pt idx="137">
                  <c:v>44.89157172536364</c:v>
                </c:pt>
                <c:pt idx="138">
                  <c:v>45.031796055545456</c:v>
                </c:pt>
                <c:pt idx="139">
                  <c:v>45.172800648545454</c:v>
                </c:pt>
                <c:pt idx="140">
                  <c:v>45.311489930636363</c:v>
                </c:pt>
                <c:pt idx="141">
                  <c:v>42.748016484090904</c:v>
                </c:pt>
                <c:pt idx="142">
                  <c:v>34.278863557272722</c:v>
                </c:pt>
                <c:pt idx="143">
                  <c:v>33.022428749909089</c:v>
                </c:pt>
                <c:pt idx="144">
                  <c:v>45.861751775181816</c:v>
                </c:pt>
                <c:pt idx="145">
                  <c:v>46.000780641818174</c:v>
                </c:pt>
                <c:pt idx="146">
                  <c:v>46.141298102727276</c:v>
                </c:pt>
                <c:pt idx="147">
                  <c:v>46.281562188272723</c:v>
                </c:pt>
                <c:pt idx="148">
                  <c:v>43.62702280700001</c:v>
                </c:pt>
                <c:pt idx="149">
                  <c:v>34.981102818454545</c:v>
                </c:pt>
                <c:pt idx="150">
                  <c:v>33.714592281545457</c:v>
                </c:pt>
                <c:pt idx="151">
                  <c:v>46.851931848545455</c:v>
                </c:pt>
                <c:pt idx="152">
                  <c:v>46.99507576618182</c:v>
                </c:pt>
                <c:pt idx="153">
                  <c:v>47.137195352818182</c:v>
                </c:pt>
                <c:pt idx="154">
                  <c:v>47.278856776363632</c:v>
                </c:pt>
                <c:pt idx="155">
                  <c:v>44.534199592181814</c:v>
                </c:pt>
                <c:pt idx="156">
                  <c:v>35.700665658090905</c:v>
                </c:pt>
                <c:pt idx="157">
                  <c:v>34.415632235090911</c:v>
                </c:pt>
                <c:pt idx="158">
                  <c:v>47.844881859181811</c:v>
                </c:pt>
                <c:pt idx="159">
                  <c:v>47.989840690272722</c:v>
                </c:pt>
                <c:pt idx="160">
                  <c:v>48.133560487272732</c:v>
                </c:pt>
                <c:pt idx="161">
                  <c:v>48.27911731790909</c:v>
                </c:pt>
                <c:pt idx="162">
                  <c:v>45.448482585090908</c:v>
                </c:pt>
                <c:pt idx="163">
                  <c:v>36.438965550454547</c:v>
                </c:pt>
                <c:pt idx="164">
                  <c:v>35.14201683790909</c:v>
                </c:pt>
                <c:pt idx="165">
                  <c:v>48.871554164454544</c:v>
                </c:pt>
                <c:pt idx="166">
                  <c:v>49.023968240363629</c:v>
                </c:pt>
                <c:pt idx="167">
                  <c:v>49.176093804181818</c:v>
                </c:pt>
                <c:pt idx="168">
                  <c:v>49.331603032272731</c:v>
                </c:pt>
                <c:pt idx="169">
                  <c:v>46.414348588999999</c:v>
                </c:pt>
                <c:pt idx="170">
                  <c:v>37.224101465636366</c:v>
                </c:pt>
                <c:pt idx="171">
                  <c:v>35.917814156454547</c:v>
                </c:pt>
                <c:pt idx="172">
                  <c:v>49.942767022000005</c:v>
                </c:pt>
                <c:pt idx="173">
                  <c:v>50.095057161727269</c:v>
                </c:pt>
                <c:pt idx="174">
                  <c:v>50.250430627727276</c:v>
                </c:pt>
                <c:pt idx="175">
                  <c:v>50.406890631272731</c:v>
                </c:pt>
                <c:pt idx="176">
                  <c:v>47.40161848390909</c:v>
                </c:pt>
                <c:pt idx="177">
                  <c:v>38.035261009454544</c:v>
                </c:pt>
                <c:pt idx="178">
                  <c:v>36.718259056818184</c:v>
                </c:pt>
                <c:pt idx="179">
                  <c:v>51.04817624281818</c:v>
                </c:pt>
                <c:pt idx="180">
                  <c:v>51.217296697090902</c:v>
                </c:pt>
                <c:pt idx="181">
                  <c:v>51.391454987545451</c:v>
                </c:pt>
                <c:pt idx="182">
                  <c:v>51.565043358272732</c:v>
                </c:pt>
              </c:numCache>
            </c:numRef>
          </c:val>
          <c:extLst>
            <c:ext xmlns:c16="http://schemas.microsoft.com/office/drawing/2014/chart" uri="{C3380CC4-5D6E-409C-BE32-E72D297353CC}">
              <c16:uniqueId val="{00000004-D186-4B10-AFB0-A94C7BAB533C}"/>
            </c:ext>
          </c:extLst>
        </c:ser>
        <c:ser>
          <c:idx val="0"/>
          <c:order val="5"/>
          <c:tx>
            <c:strRef>
              <c:f>'Forecast daily demand'!$E$31</c:f>
              <c:strCache>
                <c:ptCount val="1"/>
                <c:pt idx="0">
                  <c:v>Non daily metered</c:v>
                </c:pt>
              </c:strCache>
            </c:strRef>
          </c:tx>
          <c:spPr>
            <a:solidFill>
              <a:srgbClr val="0070C0"/>
            </a:solidFill>
            <a:ln w="25400">
              <a:noFill/>
            </a:ln>
          </c:spPr>
          <c:cat>
            <c:numRef>
              <c:f>'Forecast daily demand'!$B$32:$B$214</c:f>
              <c:numCache>
                <c:formatCode>m/d/yyyy</c:formatCode>
                <c:ptCount val="183"/>
                <c:pt idx="0">
                  <c:v>44287</c:v>
                </c:pt>
                <c:pt idx="1">
                  <c:v>44288</c:v>
                </c:pt>
                <c:pt idx="2">
                  <c:v>44289</c:v>
                </c:pt>
                <c:pt idx="3">
                  <c:v>44290</c:v>
                </c:pt>
                <c:pt idx="4">
                  <c:v>44291</c:v>
                </c:pt>
                <c:pt idx="5">
                  <c:v>44292</c:v>
                </c:pt>
                <c:pt idx="6">
                  <c:v>44293</c:v>
                </c:pt>
                <c:pt idx="7">
                  <c:v>44294</c:v>
                </c:pt>
                <c:pt idx="8">
                  <c:v>44295</c:v>
                </c:pt>
                <c:pt idx="9">
                  <c:v>44296</c:v>
                </c:pt>
                <c:pt idx="10">
                  <c:v>44297</c:v>
                </c:pt>
                <c:pt idx="11">
                  <c:v>44298</c:v>
                </c:pt>
                <c:pt idx="12">
                  <c:v>44299</c:v>
                </c:pt>
                <c:pt idx="13">
                  <c:v>44300</c:v>
                </c:pt>
                <c:pt idx="14">
                  <c:v>44301</c:v>
                </c:pt>
                <c:pt idx="15">
                  <c:v>44302</c:v>
                </c:pt>
                <c:pt idx="16">
                  <c:v>44303</c:v>
                </c:pt>
                <c:pt idx="17">
                  <c:v>44304</c:v>
                </c:pt>
                <c:pt idx="18">
                  <c:v>44305</c:v>
                </c:pt>
                <c:pt idx="19">
                  <c:v>44306</c:v>
                </c:pt>
                <c:pt idx="20">
                  <c:v>44307</c:v>
                </c:pt>
                <c:pt idx="21">
                  <c:v>44308</c:v>
                </c:pt>
                <c:pt idx="22">
                  <c:v>44309</c:v>
                </c:pt>
                <c:pt idx="23">
                  <c:v>44310</c:v>
                </c:pt>
                <c:pt idx="24">
                  <c:v>44311</c:v>
                </c:pt>
                <c:pt idx="25">
                  <c:v>44312</c:v>
                </c:pt>
                <c:pt idx="26">
                  <c:v>44313</c:v>
                </c:pt>
                <c:pt idx="27">
                  <c:v>44314</c:v>
                </c:pt>
                <c:pt idx="28">
                  <c:v>44315</c:v>
                </c:pt>
                <c:pt idx="29">
                  <c:v>44316</c:v>
                </c:pt>
                <c:pt idx="30">
                  <c:v>44317</c:v>
                </c:pt>
                <c:pt idx="31">
                  <c:v>44318</c:v>
                </c:pt>
                <c:pt idx="32">
                  <c:v>44319</c:v>
                </c:pt>
                <c:pt idx="33">
                  <c:v>44320</c:v>
                </c:pt>
                <c:pt idx="34">
                  <c:v>44321</c:v>
                </c:pt>
                <c:pt idx="35">
                  <c:v>44322</c:v>
                </c:pt>
                <c:pt idx="36">
                  <c:v>44323</c:v>
                </c:pt>
                <c:pt idx="37">
                  <c:v>44324</c:v>
                </c:pt>
                <c:pt idx="38">
                  <c:v>44325</c:v>
                </c:pt>
                <c:pt idx="39">
                  <c:v>44326</c:v>
                </c:pt>
                <c:pt idx="40">
                  <c:v>44327</c:v>
                </c:pt>
                <c:pt idx="41">
                  <c:v>44328</c:v>
                </c:pt>
                <c:pt idx="42">
                  <c:v>44329</c:v>
                </c:pt>
                <c:pt idx="43">
                  <c:v>44330</c:v>
                </c:pt>
                <c:pt idx="44">
                  <c:v>44331</c:v>
                </c:pt>
                <c:pt idx="45">
                  <c:v>44332</c:v>
                </c:pt>
                <c:pt idx="46">
                  <c:v>44333</c:v>
                </c:pt>
                <c:pt idx="47">
                  <c:v>44334</c:v>
                </c:pt>
                <c:pt idx="48">
                  <c:v>44335</c:v>
                </c:pt>
                <c:pt idx="49">
                  <c:v>44336</c:v>
                </c:pt>
                <c:pt idx="50">
                  <c:v>44337</c:v>
                </c:pt>
                <c:pt idx="51">
                  <c:v>44338</c:v>
                </c:pt>
                <c:pt idx="52">
                  <c:v>44339</c:v>
                </c:pt>
                <c:pt idx="53">
                  <c:v>44340</c:v>
                </c:pt>
                <c:pt idx="54">
                  <c:v>44341</c:v>
                </c:pt>
                <c:pt idx="55">
                  <c:v>44342</c:v>
                </c:pt>
                <c:pt idx="56">
                  <c:v>44343</c:v>
                </c:pt>
                <c:pt idx="57">
                  <c:v>44344</c:v>
                </c:pt>
                <c:pt idx="58">
                  <c:v>44345</c:v>
                </c:pt>
                <c:pt idx="59">
                  <c:v>44346</c:v>
                </c:pt>
                <c:pt idx="60">
                  <c:v>44347</c:v>
                </c:pt>
                <c:pt idx="61">
                  <c:v>44348</c:v>
                </c:pt>
                <c:pt idx="62">
                  <c:v>44349</c:v>
                </c:pt>
                <c:pt idx="63">
                  <c:v>44350</c:v>
                </c:pt>
                <c:pt idx="64">
                  <c:v>44351</c:v>
                </c:pt>
                <c:pt idx="65">
                  <c:v>44352</c:v>
                </c:pt>
                <c:pt idx="66">
                  <c:v>44353</c:v>
                </c:pt>
                <c:pt idx="67">
                  <c:v>44354</c:v>
                </c:pt>
                <c:pt idx="68">
                  <c:v>44355</c:v>
                </c:pt>
                <c:pt idx="69">
                  <c:v>44356</c:v>
                </c:pt>
                <c:pt idx="70">
                  <c:v>44357</c:v>
                </c:pt>
                <c:pt idx="71">
                  <c:v>44358</c:v>
                </c:pt>
                <c:pt idx="72">
                  <c:v>44359</c:v>
                </c:pt>
                <c:pt idx="73">
                  <c:v>44360</c:v>
                </c:pt>
                <c:pt idx="74">
                  <c:v>44361</c:v>
                </c:pt>
                <c:pt idx="75">
                  <c:v>44362</c:v>
                </c:pt>
                <c:pt idx="76">
                  <c:v>44363</c:v>
                </c:pt>
                <c:pt idx="77">
                  <c:v>44364</c:v>
                </c:pt>
                <c:pt idx="78">
                  <c:v>44365</c:v>
                </c:pt>
                <c:pt idx="79">
                  <c:v>44366</c:v>
                </c:pt>
                <c:pt idx="80">
                  <c:v>44367</c:v>
                </c:pt>
                <c:pt idx="81">
                  <c:v>44368</c:v>
                </c:pt>
                <c:pt idx="82">
                  <c:v>44369</c:v>
                </c:pt>
                <c:pt idx="83">
                  <c:v>44370</c:v>
                </c:pt>
                <c:pt idx="84">
                  <c:v>44371</c:v>
                </c:pt>
                <c:pt idx="85">
                  <c:v>44372</c:v>
                </c:pt>
                <c:pt idx="86">
                  <c:v>44373</c:v>
                </c:pt>
                <c:pt idx="87">
                  <c:v>44374</c:v>
                </c:pt>
                <c:pt idx="88">
                  <c:v>44375</c:v>
                </c:pt>
                <c:pt idx="89">
                  <c:v>44376</c:v>
                </c:pt>
                <c:pt idx="90">
                  <c:v>44377</c:v>
                </c:pt>
                <c:pt idx="91">
                  <c:v>44378</c:v>
                </c:pt>
                <c:pt idx="92">
                  <c:v>44379</c:v>
                </c:pt>
                <c:pt idx="93">
                  <c:v>44380</c:v>
                </c:pt>
                <c:pt idx="94">
                  <c:v>44381</c:v>
                </c:pt>
                <c:pt idx="95">
                  <c:v>44382</c:v>
                </c:pt>
                <c:pt idx="96">
                  <c:v>44383</c:v>
                </c:pt>
                <c:pt idx="97">
                  <c:v>44384</c:v>
                </c:pt>
                <c:pt idx="98">
                  <c:v>44385</c:v>
                </c:pt>
                <c:pt idx="99">
                  <c:v>44386</c:v>
                </c:pt>
                <c:pt idx="100">
                  <c:v>44387</c:v>
                </c:pt>
                <c:pt idx="101">
                  <c:v>44388</c:v>
                </c:pt>
                <c:pt idx="102">
                  <c:v>44389</c:v>
                </c:pt>
                <c:pt idx="103">
                  <c:v>44390</c:v>
                </c:pt>
                <c:pt idx="104">
                  <c:v>44391</c:v>
                </c:pt>
                <c:pt idx="105">
                  <c:v>44392</c:v>
                </c:pt>
                <c:pt idx="106">
                  <c:v>44393</c:v>
                </c:pt>
                <c:pt idx="107">
                  <c:v>44394</c:v>
                </c:pt>
                <c:pt idx="108">
                  <c:v>44395</c:v>
                </c:pt>
                <c:pt idx="109">
                  <c:v>44396</c:v>
                </c:pt>
                <c:pt idx="110">
                  <c:v>44397</c:v>
                </c:pt>
                <c:pt idx="111">
                  <c:v>44398</c:v>
                </c:pt>
                <c:pt idx="112">
                  <c:v>44399</c:v>
                </c:pt>
                <c:pt idx="113">
                  <c:v>44400</c:v>
                </c:pt>
                <c:pt idx="114">
                  <c:v>44401</c:v>
                </c:pt>
                <c:pt idx="115">
                  <c:v>44402</c:v>
                </c:pt>
                <c:pt idx="116">
                  <c:v>44403</c:v>
                </c:pt>
                <c:pt idx="117">
                  <c:v>44404</c:v>
                </c:pt>
                <c:pt idx="118">
                  <c:v>44405</c:v>
                </c:pt>
                <c:pt idx="119">
                  <c:v>44406</c:v>
                </c:pt>
                <c:pt idx="120">
                  <c:v>44407</c:v>
                </c:pt>
                <c:pt idx="121">
                  <c:v>44408</c:v>
                </c:pt>
                <c:pt idx="122">
                  <c:v>44409</c:v>
                </c:pt>
                <c:pt idx="123">
                  <c:v>44410</c:v>
                </c:pt>
                <c:pt idx="124">
                  <c:v>44411</c:v>
                </c:pt>
                <c:pt idx="125">
                  <c:v>44412</c:v>
                </c:pt>
                <c:pt idx="126">
                  <c:v>44413</c:v>
                </c:pt>
                <c:pt idx="127">
                  <c:v>44414</c:v>
                </c:pt>
                <c:pt idx="128">
                  <c:v>44415</c:v>
                </c:pt>
                <c:pt idx="129">
                  <c:v>44416</c:v>
                </c:pt>
                <c:pt idx="130">
                  <c:v>44417</c:v>
                </c:pt>
                <c:pt idx="131">
                  <c:v>44418</c:v>
                </c:pt>
                <c:pt idx="132">
                  <c:v>44419</c:v>
                </c:pt>
                <c:pt idx="133">
                  <c:v>44420</c:v>
                </c:pt>
                <c:pt idx="134">
                  <c:v>44421</c:v>
                </c:pt>
                <c:pt idx="135">
                  <c:v>44422</c:v>
                </c:pt>
                <c:pt idx="136">
                  <c:v>44423</c:v>
                </c:pt>
                <c:pt idx="137">
                  <c:v>44424</c:v>
                </c:pt>
                <c:pt idx="138">
                  <c:v>44425</c:v>
                </c:pt>
                <c:pt idx="139">
                  <c:v>44426</c:v>
                </c:pt>
                <c:pt idx="140">
                  <c:v>44427</c:v>
                </c:pt>
                <c:pt idx="141">
                  <c:v>44428</c:v>
                </c:pt>
                <c:pt idx="142">
                  <c:v>44429</c:v>
                </c:pt>
                <c:pt idx="143">
                  <c:v>44430</c:v>
                </c:pt>
                <c:pt idx="144">
                  <c:v>44431</c:v>
                </c:pt>
                <c:pt idx="145">
                  <c:v>44432</c:v>
                </c:pt>
                <c:pt idx="146">
                  <c:v>44433</c:v>
                </c:pt>
                <c:pt idx="147">
                  <c:v>44434</c:v>
                </c:pt>
                <c:pt idx="148">
                  <c:v>44435</c:v>
                </c:pt>
                <c:pt idx="149">
                  <c:v>44436</c:v>
                </c:pt>
                <c:pt idx="150">
                  <c:v>44437</c:v>
                </c:pt>
                <c:pt idx="151">
                  <c:v>44438</c:v>
                </c:pt>
                <c:pt idx="152">
                  <c:v>44439</c:v>
                </c:pt>
                <c:pt idx="153">
                  <c:v>44440</c:v>
                </c:pt>
                <c:pt idx="154">
                  <c:v>44441</c:v>
                </c:pt>
                <c:pt idx="155">
                  <c:v>44442</c:v>
                </c:pt>
                <c:pt idx="156">
                  <c:v>44443</c:v>
                </c:pt>
                <c:pt idx="157">
                  <c:v>44444</c:v>
                </c:pt>
                <c:pt idx="158">
                  <c:v>44445</c:v>
                </c:pt>
                <c:pt idx="159">
                  <c:v>44446</c:v>
                </c:pt>
                <c:pt idx="160">
                  <c:v>44447</c:v>
                </c:pt>
                <c:pt idx="161">
                  <c:v>44448</c:v>
                </c:pt>
                <c:pt idx="162">
                  <c:v>44449</c:v>
                </c:pt>
                <c:pt idx="163">
                  <c:v>44450</c:v>
                </c:pt>
                <c:pt idx="164">
                  <c:v>44451</c:v>
                </c:pt>
                <c:pt idx="165">
                  <c:v>44452</c:v>
                </c:pt>
                <c:pt idx="166">
                  <c:v>44453</c:v>
                </c:pt>
                <c:pt idx="167">
                  <c:v>44454</c:v>
                </c:pt>
                <c:pt idx="168">
                  <c:v>44455</c:v>
                </c:pt>
                <c:pt idx="169">
                  <c:v>44456</c:v>
                </c:pt>
                <c:pt idx="170">
                  <c:v>44457</c:v>
                </c:pt>
                <c:pt idx="171">
                  <c:v>44458</c:v>
                </c:pt>
                <c:pt idx="172">
                  <c:v>44459</c:v>
                </c:pt>
                <c:pt idx="173">
                  <c:v>44460</c:v>
                </c:pt>
                <c:pt idx="174">
                  <c:v>44461</c:v>
                </c:pt>
                <c:pt idx="175">
                  <c:v>44462</c:v>
                </c:pt>
                <c:pt idx="176">
                  <c:v>44463</c:v>
                </c:pt>
                <c:pt idx="177">
                  <c:v>44464</c:v>
                </c:pt>
                <c:pt idx="178">
                  <c:v>44465</c:v>
                </c:pt>
                <c:pt idx="179">
                  <c:v>44466</c:v>
                </c:pt>
                <c:pt idx="180">
                  <c:v>44467</c:v>
                </c:pt>
                <c:pt idx="181">
                  <c:v>44468</c:v>
                </c:pt>
                <c:pt idx="182">
                  <c:v>44469</c:v>
                </c:pt>
              </c:numCache>
            </c:numRef>
          </c:cat>
          <c:val>
            <c:numRef>
              <c:f>'Forecast daily demand'!$E$32:$E$214</c:f>
              <c:numCache>
                <c:formatCode>0.0</c:formatCode>
                <c:ptCount val="183"/>
                <c:pt idx="0">
                  <c:v>142.92551678181817</c:v>
                </c:pt>
                <c:pt idx="1">
                  <c:v>138.78842019090908</c:v>
                </c:pt>
                <c:pt idx="2">
                  <c:v>139.23885680000001</c:v>
                </c:pt>
                <c:pt idx="3">
                  <c:v>138.42841109090909</c:v>
                </c:pt>
                <c:pt idx="4">
                  <c:v>136.50611738181817</c:v>
                </c:pt>
                <c:pt idx="5">
                  <c:v>138.77100997272726</c:v>
                </c:pt>
                <c:pt idx="6">
                  <c:v>136.88649022727273</c:v>
                </c:pt>
                <c:pt idx="7">
                  <c:v>135.99814287272727</c:v>
                </c:pt>
                <c:pt idx="8">
                  <c:v>134.56265580000002</c:v>
                </c:pt>
                <c:pt idx="9">
                  <c:v>126.10489127272727</c:v>
                </c:pt>
                <c:pt idx="10">
                  <c:v>123.10097336363637</c:v>
                </c:pt>
                <c:pt idx="11">
                  <c:v>129.36117125454547</c:v>
                </c:pt>
                <c:pt idx="12">
                  <c:v>127.50568183636364</c:v>
                </c:pt>
                <c:pt idx="13">
                  <c:v>125.00874104545454</c:v>
                </c:pt>
                <c:pt idx="14">
                  <c:v>122.6339713</c:v>
                </c:pt>
                <c:pt idx="15">
                  <c:v>120.11667519090908</c:v>
                </c:pt>
                <c:pt idx="16">
                  <c:v>111.98428072727273</c:v>
                </c:pt>
                <c:pt idx="17">
                  <c:v>108.39456817272726</c:v>
                </c:pt>
                <c:pt idx="18">
                  <c:v>113.95048574545454</c:v>
                </c:pt>
                <c:pt idx="19">
                  <c:v>112.44942832727271</c:v>
                </c:pt>
                <c:pt idx="20">
                  <c:v>111.64843212727273</c:v>
                </c:pt>
                <c:pt idx="21">
                  <c:v>108.78504262727273</c:v>
                </c:pt>
                <c:pt idx="22">
                  <c:v>106.59397416363636</c:v>
                </c:pt>
                <c:pt idx="23">
                  <c:v>100.02127101818182</c:v>
                </c:pt>
                <c:pt idx="24">
                  <c:v>96.819829754545466</c:v>
                </c:pt>
                <c:pt idx="25">
                  <c:v>102.71367357272726</c:v>
                </c:pt>
                <c:pt idx="26">
                  <c:v>102.18706083636363</c:v>
                </c:pt>
                <c:pt idx="27">
                  <c:v>101.14231738181819</c:v>
                </c:pt>
                <c:pt idx="28">
                  <c:v>100.03129563636365</c:v>
                </c:pt>
                <c:pt idx="29">
                  <c:v>98.588039500000008</c:v>
                </c:pt>
                <c:pt idx="30">
                  <c:v>90.360879988181821</c:v>
                </c:pt>
                <c:pt idx="31">
                  <c:v>88.711342019090907</c:v>
                </c:pt>
                <c:pt idx="32">
                  <c:v>87.668899071818174</c:v>
                </c:pt>
                <c:pt idx="33">
                  <c:v>92.838275581818181</c:v>
                </c:pt>
                <c:pt idx="34">
                  <c:v>91.319627890909089</c:v>
                </c:pt>
                <c:pt idx="35">
                  <c:v>89.72849604181819</c:v>
                </c:pt>
                <c:pt idx="36">
                  <c:v>87.927894729999991</c:v>
                </c:pt>
                <c:pt idx="37">
                  <c:v>80.25660513090908</c:v>
                </c:pt>
                <c:pt idx="38">
                  <c:v>79.319452169090908</c:v>
                </c:pt>
                <c:pt idx="39">
                  <c:v>83.320735594545454</c:v>
                </c:pt>
                <c:pt idx="40">
                  <c:v>82.27286966545455</c:v>
                </c:pt>
                <c:pt idx="41">
                  <c:v>80.812845874545459</c:v>
                </c:pt>
                <c:pt idx="42">
                  <c:v>79.965726386363642</c:v>
                </c:pt>
                <c:pt idx="43">
                  <c:v>77.972328489090913</c:v>
                </c:pt>
                <c:pt idx="44">
                  <c:v>72.841526631818184</c:v>
                </c:pt>
                <c:pt idx="45">
                  <c:v>70.423807247272734</c:v>
                </c:pt>
                <c:pt idx="46">
                  <c:v>74.584670459090916</c:v>
                </c:pt>
                <c:pt idx="47">
                  <c:v>73.005641474545456</c:v>
                </c:pt>
                <c:pt idx="48">
                  <c:v>71.330756256363642</c:v>
                </c:pt>
                <c:pt idx="49">
                  <c:v>69.519796357272739</c:v>
                </c:pt>
                <c:pt idx="50">
                  <c:v>67.428754556363643</c:v>
                </c:pt>
                <c:pt idx="51">
                  <c:v>62.154964477272728</c:v>
                </c:pt>
                <c:pt idx="52">
                  <c:v>60.245737161818177</c:v>
                </c:pt>
                <c:pt idx="53">
                  <c:v>64.209101893636358</c:v>
                </c:pt>
                <c:pt idx="54">
                  <c:v>63.774000479999998</c:v>
                </c:pt>
                <c:pt idx="55">
                  <c:v>63.271912999090908</c:v>
                </c:pt>
                <c:pt idx="56">
                  <c:v>62.723317911818185</c:v>
                </c:pt>
                <c:pt idx="57">
                  <c:v>61.532399145454548</c:v>
                </c:pt>
                <c:pt idx="58">
                  <c:v>57.448064743636365</c:v>
                </c:pt>
                <c:pt idx="59">
                  <c:v>56.67691216090909</c:v>
                </c:pt>
                <c:pt idx="60">
                  <c:v>55.199830461818188</c:v>
                </c:pt>
                <c:pt idx="61">
                  <c:v>57.192549989090907</c:v>
                </c:pt>
                <c:pt idx="62">
                  <c:v>56.368571321818187</c:v>
                </c:pt>
                <c:pt idx="63">
                  <c:v>55.751683988181817</c:v>
                </c:pt>
                <c:pt idx="64">
                  <c:v>55.070210574545449</c:v>
                </c:pt>
                <c:pt idx="65">
                  <c:v>52.121067666363636</c:v>
                </c:pt>
                <c:pt idx="66">
                  <c:v>50.811417667272728</c:v>
                </c:pt>
                <c:pt idx="67">
                  <c:v>54.789396930909099</c:v>
                </c:pt>
                <c:pt idx="68">
                  <c:v>54.044743304545456</c:v>
                </c:pt>
                <c:pt idx="69">
                  <c:v>53.464813478181824</c:v>
                </c:pt>
                <c:pt idx="70">
                  <c:v>53.106758745454542</c:v>
                </c:pt>
                <c:pt idx="71">
                  <c:v>51.231313829090908</c:v>
                </c:pt>
                <c:pt idx="72">
                  <c:v>47.667443392727272</c:v>
                </c:pt>
                <c:pt idx="73">
                  <c:v>45.433531100909086</c:v>
                </c:pt>
                <c:pt idx="74">
                  <c:v>48.664375798181823</c:v>
                </c:pt>
                <c:pt idx="75">
                  <c:v>48.341570339090907</c:v>
                </c:pt>
                <c:pt idx="76">
                  <c:v>47.97933502090909</c:v>
                </c:pt>
                <c:pt idx="77">
                  <c:v>47.121549486363641</c:v>
                </c:pt>
                <c:pt idx="78">
                  <c:v>46.480810998181816</c:v>
                </c:pt>
                <c:pt idx="79">
                  <c:v>43.117375011818183</c:v>
                </c:pt>
                <c:pt idx="80">
                  <c:v>41.84791277181818</c:v>
                </c:pt>
                <c:pt idx="81">
                  <c:v>45.35951350727273</c:v>
                </c:pt>
                <c:pt idx="82">
                  <c:v>45.131365713636363</c:v>
                </c:pt>
                <c:pt idx="83">
                  <c:v>44.59197443090909</c:v>
                </c:pt>
                <c:pt idx="84">
                  <c:v>43.912123649090908</c:v>
                </c:pt>
                <c:pt idx="85">
                  <c:v>43.687469693636359</c:v>
                </c:pt>
                <c:pt idx="86">
                  <c:v>40.623198470909088</c:v>
                </c:pt>
                <c:pt idx="87">
                  <c:v>39.568764623636362</c:v>
                </c:pt>
                <c:pt idx="88">
                  <c:v>43.62389828909091</c:v>
                </c:pt>
                <c:pt idx="89">
                  <c:v>43.466095967272729</c:v>
                </c:pt>
                <c:pt idx="90">
                  <c:v>43.067586288181822</c:v>
                </c:pt>
                <c:pt idx="91">
                  <c:v>42.79055939818182</c:v>
                </c:pt>
                <c:pt idx="92">
                  <c:v>41.740439370909094</c:v>
                </c:pt>
                <c:pt idx="93">
                  <c:v>38.959639943636368</c:v>
                </c:pt>
                <c:pt idx="94">
                  <c:v>37.81033747181818</c:v>
                </c:pt>
                <c:pt idx="95">
                  <c:v>41.175007369090913</c:v>
                </c:pt>
                <c:pt idx="96">
                  <c:v>41.024949994545459</c:v>
                </c:pt>
                <c:pt idx="97">
                  <c:v>41.037321389999995</c:v>
                </c:pt>
                <c:pt idx="98">
                  <c:v>40.966921370909091</c:v>
                </c:pt>
                <c:pt idx="99">
                  <c:v>40.133351439090909</c:v>
                </c:pt>
                <c:pt idx="100">
                  <c:v>37.409363414545453</c:v>
                </c:pt>
                <c:pt idx="101">
                  <c:v>36.784923560000003</c:v>
                </c:pt>
                <c:pt idx="102">
                  <c:v>40.586861163636364</c:v>
                </c:pt>
                <c:pt idx="103">
                  <c:v>40.126936890909093</c:v>
                </c:pt>
                <c:pt idx="104">
                  <c:v>40.018657166363639</c:v>
                </c:pt>
                <c:pt idx="105">
                  <c:v>40.074046070909091</c:v>
                </c:pt>
                <c:pt idx="106">
                  <c:v>39.480772400909089</c:v>
                </c:pt>
                <c:pt idx="107">
                  <c:v>36.587995546363636</c:v>
                </c:pt>
                <c:pt idx="108">
                  <c:v>36.000618255454548</c:v>
                </c:pt>
                <c:pt idx="109">
                  <c:v>39.507496587272726</c:v>
                </c:pt>
                <c:pt idx="110">
                  <c:v>39.70566077545454</c:v>
                </c:pt>
                <c:pt idx="111">
                  <c:v>39.154773806363636</c:v>
                </c:pt>
                <c:pt idx="112">
                  <c:v>39.04352309090909</c:v>
                </c:pt>
                <c:pt idx="113">
                  <c:v>38.972286696363639</c:v>
                </c:pt>
                <c:pt idx="114">
                  <c:v>36.097459483636364</c:v>
                </c:pt>
                <c:pt idx="115">
                  <c:v>34.960588336363635</c:v>
                </c:pt>
                <c:pt idx="116">
                  <c:v>38.48355549181818</c:v>
                </c:pt>
                <c:pt idx="117">
                  <c:v>38.522887802727276</c:v>
                </c:pt>
                <c:pt idx="118">
                  <c:v>39.017098285454544</c:v>
                </c:pt>
                <c:pt idx="119">
                  <c:v>38.551320802727268</c:v>
                </c:pt>
                <c:pt idx="120">
                  <c:v>38.108158852727271</c:v>
                </c:pt>
                <c:pt idx="121">
                  <c:v>35.458455210909094</c:v>
                </c:pt>
                <c:pt idx="122">
                  <c:v>34.752523261818176</c:v>
                </c:pt>
                <c:pt idx="123">
                  <c:v>38.281225038181816</c:v>
                </c:pt>
                <c:pt idx="124">
                  <c:v>38.527821907272724</c:v>
                </c:pt>
                <c:pt idx="125">
                  <c:v>38.267391878181819</c:v>
                </c:pt>
                <c:pt idx="126">
                  <c:v>38.229391740909087</c:v>
                </c:pt>
                <c:pt idx="127">
                  <c:v>38.180568636363638</c:v>
                </c:pt>
                <c:pt idx="128">
                  <c:v>35.255730809090906</c:v>
                </c:pt>
                <c:pt idx="129">
                  <c:v>34.732791639090912</c:v>
                </c:pt>
                <c:pt idx="130">
                  <c:v>38.515907069999997</c:v>
                </c:pt>
                <c:pt idx="131">
                  <c:v>39.029391473636366</c:v>
                </c:pt>
                <c:pt idx="132">
                  <c:v>38.897217705454544</c:v>
                </c:pt>
                <c:pt idx="133">
                  <c:v>39.004912233636361</c:v>
                </c:pt>
                <c:pt idx="134">
                  <c:v>38.553030566363638</c:v>
                </c:pt>
                <c:pt idx="135">
                  <c:v>35.946003749999996</c:v>
                </c:pt>
                <c:pt idx="136">
                  <c:v>35.205247840909095</c:v>
                </c:pt>
                <c:pt idx="137">
                  <c:v>39.209465899090908</c:v>
                </c:pt>
                <c:pt idx="138">
                  <c:v>39.114381957272727</c:v>
                </c:pt>
                <c:pt idx="139">
                  <c:v>39.472405782727272</c:v>
                </c:pt>
                <c:pt idx="140">
                  <c:v>39.487407313636361</c:v>
                </c:pt>
                <c:pt idx="141">
                  <c:v>39.866778199999999</c:v>
                </c:pt>
                <c:pt idx="142">
                  <c:v>37.161462658181819</c:v>
                </c:pt>
                <c:pt idx="143">
                  <c:v>36.290614085454543</c:v>
                </c:pt>
                <c:pt idx="144">
                  <c:v>40.363296075454542</c:v>
                </c:pt>
                <c:pt idx="145">
                  <c:v>40.433293637272726</c:v>
                </c:pt>
                <c:pt idx="146">
                  <c:v>40.961976948181821</c:v>
                </c:pt>
                <c:pt idx="147">
                  <c:v>40.988121769999999</c:v>
                </c:pt>
                <c:pt idx="148">
                  <c:v>40.953184425454545</c:v>
                </c:pt>
                <c:pt idx="149">
                  <c:v>38.644135908181816</c:v>
                </c:pt>
                <c:pt idx="150">
                  <c:v>38.311214672727267</c:v>
                </c:pt>
                <c:pt idx="151">
                  <c:v>42.74469251</c:v>
                </c:pt>
                <c:pt idx="152">
                  <c:v>43.338562463636364</c:v>
                </c:pt>
                <c:pt idx="153">
                  <c:v>43.79719506090909</c:v>
                </c:pt>
                <c:pt idx="154">
                  <c:v>44.417455943636362</c:v>
                </c:pt>
                <c:pt idx="155">
                  <c:v>44.108219822727271</c:v>
                </c:pt>
                <c:pt idx="156">
                  <c:v>41.137846438181818</c:v>
                </c:pt>
                <c:pt idx="157">
                  <c:v>40.747927630909089</c:v>
                </c:pt>
                <c:pt idx="158">
                  <c:v>45.059121042727277</c:v>
                </c:pt>
                <c:pt idx="159">
                  <c:v>45.854423716363641</c:v>
                </c:pt>
                <c:pt idx="160">
                  <c:v>46.244139780909094</c:v>
                </c:pt>
                <c:pt idx="161">
                  <c:v>46.550118559999994</c:v>
                </c:pt>
                <c:pt idx="162">
                  <c:v>47.32106690818182</c:v>
                </c:pt>
                <c:pt idx="163">
                  <c:v>44.668598228181821</c:v>
                </c:pt>
                <c:pt idx="164">
                  <c:v>44.477045769090914</c:v>
                </c:pt>
                <c:pt idx="165">
                  <c:v>49.362804535454551</c:v>
                </c:pt>
                <c:pt idx="166">
                  <c:v>50.098180939999999</c:v>
                </c:pt>
                <c:pt idx="167">
                  <c:v>51.680149710000002</c:v>
                </c:pt>
                <c:pt idx="168">
                  <c:v>52.43226377909091</c:v>
                </c:pt>
                <c:pt idx="169">
                  <c:v>53.03315502636363</c:v>
                </c:pt>
                <c:pt idx="170">
                  <c:v>50.694193888181822</c:v>
                </c:pt>
                <c:pt idx="171">
                  <c:v>51.113539805454543</c:v>
                </c:pt>
                <c:pt idx="172">
                  <c:v>56.437021486363641</c:v>
                </c:pt>
                <c:pt idx="173">
                  <c:v>57.067885799999999</c:v>
                </c:pt>
                <c:pt idx="174">
                  <c:v>58.029339734545459</c:v>
                </c:pt>
                <c:pt idx="175">
                  <c:v>59.656767598181816</c:v>
                </c:pt>
                <c:pt idx="176">
                  <c:v>59.753019870000003</c:v>
                </c:pt>
                <c:pt idx="177">
                  <c:v>57.625538026363635</c:v>
                </c:pt>
                <c:pt idx="178">
                  <c:v>58.423568700000004</c:v>
                </c:pt>
                <c:pt idx="179">
                  <c:v>64.652544751818183</c:v>
                </c:pt>
                <c:pt idx="180">
                  <c:v>66.78651531727273</c:v>
                </c:pt>
                <c:pt idx="181">
                  <c:v>68.891674351818182</c:v>
                </c:pt>
                <c:pt idx="182">
                  <c:v>70.47659657727273</c:v>
                </c:pt>
              </c:numCache>
            </c:numRef>
          </c:val>
          <c:extLst>
            <c:ext xmlns:c16="http://schemas.microsoft.com/office/drawing/2014/chart" uri="{C3380CC4-5D6E-409C-BE32-E72D297353CC}">
              <c16:uniqueId val="{00000005-D186-4B10-AFB0-A94C7BAB533C}"/>
            </c:ext>
          </c:extLst>
        </c:ser>
        <c:dLbls>
          <c:showLegendKey val="0"/>
          <c:showVal val="0"/>
          <c:showCatName val="0"/>
          <c:showSerName val="0"/>
          <c:showPercent val="0"/>
          <c:showBubbleSize val="0"/>
        </c:dLbls>
        <c:axId val="113557888"/>
        <c:axId val="113559424"/>
      </c:areaChart>
      <c:dateAx>
        <c:axId val="113557888"/>
        <c:scaling>
          <c:orientation val="minMax"/>
        </c:scaling>
        <c:delete val="0"/>
        <c:axPos val="b"/>
        <c:numFmt formatCode="dd\-mmm"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3559424"/>
        <c:crosses val="autoZero"/>
        <c:auto val="1"/>
        <c:lblOffset val="100"/>
        <c:baseTimeUnit val="days"/>
        <c:majorUnit val="1"/>
        <c:majorTimeUnit val="months"/>
        <c:minorUnit val="1"/>
        <c:minorTimeUnit val="months"/>
      </c:dateAx>
      <c:valAx>
        <c:axId val="113559424"/>
        <c:scaling>
          <c:orientation val="minMax"/>
          <c:max val="350"/>
        </c:scaling>
        <c:delete val="0"/>
        <c:axPos val="l"/>
        <c:majorGridlines/>
        <c:title>
          <c:tx>
            <c:rich>
              <a:bodyPr/>
              <a:lstStyle/>
              <a:p>
                <a:pPr>
                  <a:defRPr sz="1200" b="1" i="0" u="none" strike="noStrike" baseline="0">
                    <a:solidFill>
                      <a:srgbClr val="000000"/>
                    </a:solidFill>
                    <a:latin typeface="Arial"/>
                    <a:ea typeface="Arial"/>
                    <a:cs typeface="Arial"/>
                  </a:defRPr>
                </a:pPr>
                <a:r>
                  <a:rPr lang="en-GB"/>
                  <a:t>mcm/d</a:t>
                </a:r>
              </a:p>
            </c:rich>
          </c:tx>
          <c:layout>
            <c:manualLayout>
              <c:xMode val="edge"/>
              <c:yMode val="edge"/>
              <c:x val="1.7580155655018928E-2"/>
              <c:y val="0.3813559035954920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3557888"/>
        <c:crosses val="autoZero"/>
        <c:crossBetween val="midCat"/>
        <c:majorUnit val="50"/>
      </c:valAx>
      <c:spPr>
        <a:noFill/>
        <a:ln w="12700">
          <a:solidFill>
            <a:srgbClr val="808080"/>
          </a:solidFill>
          <a:prstDash val="solid"/>
        </a:ln>
      </c:spPr>
    </c:plotArea>
    <c:legend>
      <c:legendPos val="b"/>
      <c:layout>
        <c:manualLayout>
          <c:xMode val="edge"/>
          <c:yMode val="edge"/>
          <c:x val="0.19648399055642571"/>
          <c:y val="0.90338975010522515"/>
          <c:w val="0.6194415660406084"/>
          <c:h val="9.152550925137104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1"/>
    <c:dispBlanksAs val="zero"/>
    <c:showDLblsOverMax val="0"/>
  </c:chart>
  <c:spPr>
    <a:solidFill>
      <a:sysClr val="window" lastClr="FFFFFF"/>
    </a:solidFill>
    <a:ln w="9525">
      <a:noFill/>
    </a:ln>
  </c:spPr>
  <c:txPr>
    <a:bodyPr/>
    <a:lstStyle/>
    <a:p>
      <a:pPr>
        <a:defRPr sz="1200"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237691067837301E-2"/>
          <c:y val="0.10031102096010819"/>
          <c:w val="0.92797257485671436"/>
          <c:h val="0.86993914807302231"/>
        </c:manualLayout>
      </c:layout>
      <c:lineChart>
        <c:grouping val="standard"/>
        <c:varyColors val="0"/>
        <c:ser>
          <c:idx val="0"/>
          <c:order val="0"/>
          <c:spPr>
            <a:ln w="50800" cap="rnd">
              <a:solidFill>
                <a:schemeClr val="accent1">
                  <a:lumMod val="60000"/>
                  <a:lumOff val="40000"/>
                </a:schemeClr>
              </a:solidFill>
              <a:round/>
            </a:ln>
            <a:effectLst/>
          </c:spPr>
          <c:marker>
            <c:symbol val="none"/>
          </c:marker>
          <c:cat>
            <c:numRef>
              <c:f>'Figure 1.2 chart and data'!$A$4:$A$267</c:f>
              <c:numCache>
                <c:formatCode>dd\ mmm\ yyyy</c:formatCode>
                <c:ptCount val="264"/>
                <c:pt idx="0">
                  <c:v>44272</c:v>
                </c:pt>
                <c:pt idx="1">
                  <c:v>44271</c:v>
                </c:pt>
                <c:pt idx="2">
                  <c:v>44270</c:v>
                </c:pt>
                <c:pt idx="3">
                  <c:v>44267</c:v>
                </c:pt>
                <c:pt idx="4">
                  <c:v>44266</c:v>
                </c:pt>
                <c:pt idx="5">
                  <c:v>44265</c:v>
                </c:pt>
                <c:pt idx="6">
                  <c:v>44264</c:v>
                </c:pt>
                <c:pt idx="7">
                  <c:v>44263</c:v>
                </c:pt>
                <c:pt idx="8">
                  <c:v>44260</c:v>
                </c:pt>
                <c:pt idx="9">
                  <c:v>44259</c:v>
                </c:pt>
                <c:pt idx="10">
                  <c:v>44258</c:v>
                </c:pt>
                <c:pt idx="11">
                  <c:v>44257</c:v>
                </c:pt>
                <c:pt idx="12">
                  <c:v>44256</c:v>
                </c:pt>
                <c:pt idx="13">
                  <c:v>44253</c:v>
                </c:pt>
                <c:pt idx="14">
                  <c:v>44252</c:v>
                </c:pt>
                <c:pt idx="15">
                  <c:v>44251</c:v>
                </c:pt>
                <c:pt idx="16">
                  <c:v>44250</c:v>
                </c:pt>
                <c:pt idx="17">
                  <c:v>44249</c:v>
                </c:pt>
                <c:pt idx="18">
                  <c:v>44246</c:v>
                </c:pt>
                <c:pt idx="19">
                  <c:v>44245</c:v>
                </c:pt>
                <c:pt idx="20">
                  <c:v>44244</c:v>
                </c:pt>
                <c:pt idx="21">
                  <c:v>44243</c:v>
                </c:pt>
                <c:pt idx="22">
                  <c:v>44242</c:v>
                </c:pt>
                <c:pt idx="23">
                  <c:v>44239</c:v>
                </c:pt>
                <c:pt idx="24">
                  <c:v>44238</c:v>
                </c:pt>
                <c:pt idx="25">
                  <c:v>44237</c:v>
                </c:pt>
                <c:pt idx="26">
                  <c:v>44236</c:v>
                </c:pt>
                <c:pt idx="27">
                  <c:v>44235</c:v>
                </c:pt>
                <c:pt idx="28">
                  <c:v>44232</c:v>
                </c:pt>
                <c:pt idx="29">
                  <c:v>44231</c:v>
                </c:pt>
                <c:pt idx="30">
                  <c:v>44230</c:v>
                </c:pt>
                <c:pt idx="31">
                  <c:v>44229</c:v>
                </c:pt>
                <c:pt idx="32">
                  <c:v>44228</c:v>
                </c:pt>
                <c:pt idx="33">
                  <c:v>44225</c:v>
                </c:pt>
                <c:pt idx="34">
                  <c:v>44224</c:v>
                </c:pt>
                <c:pt idx="35">
                  <c:v>44223</c:v>
                </c:pt>
                <c:pt idx="36">
                  <c:v>44222</c:v>
                </c:pt>
                <c:pt idx="37">
                  <c:v>44221</c:v>
                </c:pt>
                <c:pt idx="38">
                  <c:v>44218</c:v>
                </c:pt>
                <c:pt idx="39">
                  <c:v>44217</c:v>
                </c:pt>
                <c:pt idx="40">
                  <c:v>44216</c:v>
                </c:pt>
                <c:pt idx="41">
                  <c:v>44215</c:v>
                </c:pt>
                <c:pt idx="42">
                  <c:v>44214</c:v>
                </c:pt>
                <c:pt idx="43">
                  <c:v>44211</c:v>
                </c:pt>
                <c:pt idx="44">
                  <c:v>44210</c:v>
                </c:pt>
                <c:pt idx="45">
                  <c:v>44209</c:v>
                </c:pt>
                <c:pt idx="46">
                  <c:v>44208</c:v>
                </c:pt>
                <c:pt idx="47">
                  <c:v>44207</c:v>
                </c:pt>
                <c:pt idx="48">
                  <c:v>44204</c:v>
                </c:pt>
                <c:pt idx="49">
                  <c:v>44203</c:v>
                </c:pt>
                <c:pt idx="50">
                  <c:v>44202</c:v>
                </c:pt>
                <c:pt idx="51">
                  <c:v>44201</c:v>
                </c:pt>
                <c:pt idx="52">
                  <c:v>44200</c:v>
                </c:pt>
                <c:pt idx="53">
                  <c:v>44196</c:v>
                </c:pt>
                <c:pt idx="54">
                  <c:v>44195</c:v>
                </c:pt>
                <c:pt idx="55">
                  <c:v>44194</c:v>
                </c:pt>
                <c:pt idx="56">
                  <c:v>44189</c:v>
                </c:pt>
                <c:pt idx="57">
                  <c:v>44188</c:v>
                </c:pt>
                <c:pt idx="58">
                  <c:v>44187</c:v>
                </c:pt>
                <c:pt idx="59">
                  <c:v>44186</c:v>
                </c:pt>
                <c:pt idx="60">
                  <c:v>44183</c:v>
                </c:pt>
                <c:pt idx="61">
                  <c:v>44182</c:v>
                </c:pt>
                <c:pt idx="62">
                  <c:v>44181</c:v>
                </c:pt>
                <c:pt idx="63">
                  <c:v>44180</c:v>
                </c:pt>
                <c:pt idx="64">
                  <c:v>44179</c:v>
                </c:pt>
                <c:pt idx="65">
                  <c:v>44176</c:v>
                </c:pt>
                <c:pt idx="66">
                  <c:v>44175</c:v>
                </c:pt>
                <c:pt idx="67">
                  <c:v>44174</c:v>
                </c:pt>
                <c:pt idx="68">
                  <c:v>44173</c:v>
                </c:pt>
                <c:pt idx="69">
                  <c:v>44172</c:v>
                </c:pt>
                <c:pt idx="70">
                  <c:v>44169</c:v>
                </c:pt>
                <c:pt idx="71">
                  <c:v>44168</c:v>
                </c:pt>
                <c:pt idx="72">
                  <c:v>44167</c:v>
                </c:pt>
                <c:pt idx="73">
                  <c:v>44166</c:v>
                </c:pt>
                <c:pt idx="74">
                  <c:v>44165</c:v>
                </c:pt>
                <c:pt idx="75">
                  <c:v>44162</c:v>
                </c:pt>
                <c:pt idx="76">
                  <c:v>44161</c:v>
                </c:pt>
                <c:pt idx="77">
                  <c:v>44160</c:v>
                </c:pt>
                <c:pt idx="78">
                  <c:v>44159</c:v>
                </c:pt>
                <c:pt idx="79">
                  <c:v>44158</c:v>
                </c:pt>
                <c:pt idx="80">
                  <c:v>44155</c:v>
                </c:pt>
                <c:pt idx="81">
                  <c:v>44154</c:v>
                </c:pt>
                <c:pt idx="82">
                  <c:v>44153</c:v>
                </c:pt>
                <c:pt idx="83">
                  <c:v>44152</c:v>
                </c:pt>
                <c:pt idx="84">
                  <c:v>44151</c:v>
                </c:pt>
                <c:pt idx="85">
                  <c:v>44148</c:v>
                </c:pt>
                <c:pt idx="86">
                  <c:v>44147</c:v>
                </c:pt>
                <c:pt idx="87">
                  <c:v>44146</c:v>
                </c:pt>
                <c:pt idx="88">
                  <c:v>44145</c:v>
                </c:pt>
                <c:pt idx="89">
                  <c:v>44144</c:v>
                </c:pt>
                <c:pt idx="90">
                  <c:v>44141</c:v>
                </c:pt>
                <c:pt idx="91">
                  <c:v>44140</c:v>
                </c:pt>
                <c:pt idx="92">
                  <c:v>44139</c:v>
                </c:pt>
                <c:pt idx="93">
                  <c:v>44138</c:v>
                </c:pt>
                <c:pt idx="94">
                  <c:v>44137</c:v>
                </c:pt>
                <c:pt idx="95">
                  <c:v>44134</c:v>
                </c:pt>
                <c:pt idx="96">
                  <c:v>44133</c:v>
                </c:pt>
                <c:pt idx="97">
                  <c:v>44132</c:v>
                </c:pt>
                <c:pt idx="98">
                  <c:v>44131</c:v>
                </c:pt>
                <c:pt idx="99">
                  <c:v>44130</c:v>
                </c:pt>
                <c:pt idx="100">
                  <c:v>44127</c:v>
                </c:pt>
                <c:pt idx="101">
                  <c:v>44126</c:v>
                </c:pt>
                <c:pt idx="102">
                  <c:v>44125</c:v>
                </c:pt>
                <c:pt idx="103">
                  <c:v>44124</c:v>
                </c:pt>
                <c:pt idx="104">
                  <c:v>44123</c:v>
                </c:pt>
                <c:pt idx="105">
                  <c:v>44120</c:v>
                </c:pt>
                <c:pt idx="106">
                  <c:v>44119</c:v>
                </c:pt>
                <c:pt idx="107">
                  <c:v>44118</c:v>
                </c:pt>
                <c:pt idx="108">
                  <c:v>44117</c:v>
                </c:pt>
                <c:pt idx="109">
                  <c:v>44116</c:v>
                </c:pt>
                <c:pt idx="110">
                  <c:v>44113</c:v>
                </c:pt>
                <c:pt idx="111">
                  <c:v>44112</c:v>
                </c:pt>
                <c:pt idx="112">
                  <c:v>44111</c:v>
                </c:pt>
                <c:pt idx="113">
                  <c:v>44110</c:v>
                </c:pt>
                <c:pt idx="114">
                  <c:v>44109</c:v>
                </c:pt>
                <c:pt idx="115">
                  <c:v>44106</c:v>
                </c:pt>
                <c:pt idx="116">
                  <c:v>44105</c:v>
                </c:pt>
                <c:pt idx="117">
                  <c:v>44104</c:v>
                </c:pt>
                <c:pt idx="118">
                  <c:v>44103</c:v>
                </c:pt>
                <c:pt idx="119">
                  <c:v>44102</c:v>
                </c:pt>
                <c:pt idx="120">
                  <c:v>44099</c:v>
                </c:pt>
                <c:pt idx="121">
                  <c:v>44098</c:v>
                </c:pt>
                <c:pt idx="122">
                  <c:v>44097</c:v>
                </c:pt>
                <c:pt idx="123">
                  <c:v>44096</c:v>
                </c:pt>
                <c:pt idx="124">
                  <c:v>44095</c:v>
                </c:pt>
                <c:pt idx="125">
                  <c:v>44092</c:v>
                </c:pt>
                <c:pt idx="126">
                  <c:v>44091</c:v>
                </c:pt>
                <c:pt idx="127">
                  <c:v>44090</c:v>
                </c:pt>
                <c:pt idx="128">
                  <c:v>44089</c:v>
                </c:pt>
                <c:pt idx="129">
                  <c:v>44088</c:v>
                </c:pt>
                <c:pt idx="130">
                  <c:v>44085</c:v>
                </c:pt>
                <c:pt idx="131">
                  <c:v>44084</c:v>
                </c:pt>
                <c:pt idx="132">
                  <c:v>44083</c:v>
                </c:pt>
                <c:pt idx="133">
                  <c:v>44082</c:v>
                </c:pt>
                <c:pt idx="134">
                  <c:v>44081</c:v>
                </c:pt>
                <c:pt idx="135">
                  <c:v>44078</c:v>
                </c:pt>
                <c:pt idx="136">
                  <c:v>44077</c:v>
                </c:pt>
                <c:pt idx="137">
                  <c:v>44076</c:v>
                </c:pt>
                <c:pt idx="138">
                  <c:v>44075</c:v>
                </c:pt>
                <c:pt idx="139">
                  <c:v>44071</c:v>
                </c:pt>
                <c:pt idx="140">
                  <c:v>44070</c:v>
                </c:pt>
                <c:pt idx="141">
                  <c:v>44069</c:v>
                </c:pt>
                <c:pt idx="142">
                  <c:v>44068</c:v>
                </c:pt>
                <c:pt idx="143">
                  <c:v>44067</c:v>
                </c:pt>
                <c:pt idx="144">
                  <c:v>44064</c:v>
                </c:pt>
                <c:pt idx="145">
                  <c:v>44063</c:v>
                </c:pt>
                <c:pt idx="146">
                  <c:v>44062</c:v>
                </c:pt>
                <c:pt idx="147">
                  <c:v>44061</c:v>
                </c:pt>
                <c:pt idx="148">
                  <c:v>44060</c:v>
                </c:pt>
                <c:pt idx="149">
                  <c:v>44057</c:v>
                </c:pt>
                <c:pt idx="150">
                  <c:v>44056</c:v>
                </c:pt>
                <c:pt idx="151">
                  <c:v>44055</c:v>
                </c:pt>
                <c:pt idx="152">
                  <c:v>44054</c:v>
                </c:pt>
                <c:pt idx="153">
                  <c:v>44053</c:v>
                </c:pt>
                <c:pt idx="154">
                  <c:v>44050</c:v>
                </c:pt>
                <c:pt idx="155">
                  <c:v>44049</c:v>
                </c:pt>
                <c:pt idx="156">
                  <c:v>44048</c:v>
                </c:pt>
                <c:pt idx="157">
                  <c:v>44047</c:v>
                </c:pt>
                <c:pt idx="158">
                  <c:v>44046</c:v>
                </c:pt>
                <c:pt idx="159">
                  <c:v>44043</c:v>
                </c:pt>
                <c:pt idx="160">
                  <c:v>44042</c:v>
                </c:pt>
                <c:pt idx="161">
                  <c:v>44041</c:v>
                </c:pt>
                <c:pt idx="162">
                  <c:v>44040</c:v>
                </c:pt>
                <c:pt idx="163">
                  <c:v>44039</c:v>
                </c:pt>
                <c:pt idx="164">
                  <c:v>44036</c:v>
                </c:pt>
                <c:pt idx="165">
                  <c:v>44035</c:v>
                </c:pt>
                <c:pt idx="166">
                  <c:v>44034</c:v>
                </c:pt>
                <c:pt idx="167">
                  <c:v>44033</c:v>
                </c:pt>
                <c:pt idx="168">
                  <c:v>44032</c:v>
                </c:pt>
                <c:pt idx="169">
                  <c:v>44029</c:v>
                </c:pt>
                <c:pt idx="170">
                  <c:v>44028</c:v>
                </c:pt>
                <c:pt idx="171">
                  <c:v>44027</c:v>
                </c:pt>
                <c:pt idx="172">
                  <c:v>44026</c:v>
                </c:pt>
                <c:pt idx="173">
                  <c:v>44025</c:v>
                </c:pt>
                <c:pt idx="174">
                  <c:v>44022</c:v>
                </c:pt>
                <c:pt idx="175">
                  <c:v>44021</c:v>
                </c:pt>
                <c:pt idx="176">
                  <c:v>44020</c:v>
                </c:pt>
                <c:pt idx="177">
                  <c:v>44019</c:v>
                </c:pt>
                <c:pt idx="178">
                  <c:v>44018</c:v>
                </c:pt>
                <c:pt idx="179">
                  <c:v>44015</c:v>
                </c:pt>
                <c:pt idx="180">
                  <c:v>44014</c:v>
                </c:pt>
                <c:pt idx="181">
                  <c:v>44013</c:v>
                </c:pt>
                <c:pt idx="182">
                  <c:v>44012</c:v>
                </c:pt>
                <c:pt idx="183">
                  <c:v>44011</c:v>
                </c:pt>
                <c:pt idx="184">
                  <c:v>44008</c:v>
                </c:pt>
                <c:pt idx="185">
                  <c:v>44007</c:v>
                </c:pt>
                <c:pt idx="186">
                  <c:v>44006</c:v>
                </c:pt>
                <c:pt idx="187">
                  <c:v>44005</c:v>
                </c:pt>
                <c:pt idx="188">
                  <c:v>44004</c:v>
                </c:pt>
                <c:pt idx="189">
                  <c:v>44001</c:v>
                </c:pt>
                <c:pt idx="190">
                  <c:v>44000</c:v>
                </c:pt>
                <c:pt idx="191">
                  <c:v>43999</c:v>
                </c:pt>
                <c:pt idx="192">
                  <c:v>43998</c:v>
                </c:pt>
                <c:pt idx="193">
                  <c:v>43997</c:v>
                </c:pt>
                <c:pt idx="194">
                  <c:v>43994</c:v>
                </c:pt>
                <c:pt idx="195">
                  <c:v>43993</c:v>
                </c:pt>
                <c:pt idx="196">
                  <c:v>43992</c:v>
                </c:pt>
                <c:pt idx="197">
                  <c:v>43991</c:v>
                </c:pt>
                <c:pt idx="198">
                  <c:v>43990</c:v>
                </c:pt>
                <c:pt idx="199">
                  <c:v>43987</c:v>
                </c:pt>
                <c:pt idx="200">
                  <c:v>43986</c:v>
                </c:pt>
                <c:pt idx="201">
                  <c:v>43985</c:v>
                </c:pt>
                <c:pt idx="202">
                  <c:v>43984</c:v>
                </c:pt>
                <c:pt idx="203">
                  <c:v>43983</c:v>
                </c:pt>
                <c:pt idx="204">
                  <c:v>43980</c:v>
                </c:pt>
                <c:pt idx="205">
                  <c:v>43979</c:v>
                </c:pt>
                <c:pt idx="206">
                  <c:v>43978</c:v>
                </c:pt>
                <c:pt idx="207">
                  <c:v>43977</c:v>
                </c:pt>
                <c:pt idx="208">
                  <c:v>43973</c:v>
                </c:pt>
                <c:pt idx="209">
                  <c:v>43972</c:v>
                </c:pt>
                <c:pt idx="210">
                  <c:v>43971</c:v>
                </c:pt>
                <c:pt idx="211">
                  <c:v>43970</c:v>
                </c:pt>
                <c:pt idx="212">
                  <c:v>43969</c:v>
                </c:pt>
                <c:pt idx="213">
                  <c:v>43966</c:v>
                </c:pt>
                <c:pt idx="214">
                  <c:v>43965</c:v>
                </c:pt>
                <c:pt idx="215">
                  <c:v>43964</c:v>
                </c:pt>
                <c:pt idx="216">
                  <c:v>43963</c:v>
                </c:pt>
                <c:pt idx="217">
                  <c:v>43962</c:v>
                </c:pt>
                <c:pt idx="218">
                  <c:v>43958</c:v>
                </c:pt>
                <c:pt idx="219">
                  <c:v>43957</c:v>
                </c:pt>
                <c:pt idx="220">
                  <c:v>43956</c:v>
                </c:pt>
                <c:pt idx="221">
                  <c:v>43955</c:v>
                </c:pt>
                <c:pt idx="222">
                  <c:v>43952</c:v>
                </c:pt>
                <c:pt idx="223">
                  <c:v>43951</c:v>
                </c:pt>
                <c:pt idx="224">
                  <c:v>43950</c:v>
                </c:pt>
                <c:pt idx="225">
                  <c:v>43949</c:v>
                </c:pt>
                <c:pt idx="226">
                  <c:v>43948</c:v>
                </c:pt>
                <c:pt idx="227">
                  <c:v>43945</c:v>
                </c:pt>
                <c:pt idx="228">
                  <c:v>43944</c:v>
                </c:pt>
                <c:pt idx="229">
                  <c:v>43943</c:v>
                </c:pt>
                <c:pt idx="230">
                  <c:v>43942</c:v>
                </c:pt>
                <c:pt idx="231">
                  <c:v>43941</c:v>
                </c:pt>
                <c:pt idx="232">
                  <c:v>43938</c:v>
                </c:pt>
                <c:pt idx="233">
                  <c:v>43937</c:v>
                </c:pt>
                <c:pt idx="234">
                  <c:v>43936</c:v>
                </c:pt>
                <c:pt idx="235">
                  <c:v>43935</c:v>
                </c:pt>
                <c:pt idx="236">
                  <c:v>43930</c:v>
                </c:pt>
                <c:pt idx="237">
                  <c:v>43929</c:v>
                </c:pt>
                <c:pt idx="238">
                  <c:v>43928</c:v>
                </c:pt>
                <c:pt idx="239">
                  <c:v>43927</c:v>
                </c:pt>
                <c:pt idx="240">
                  <c:v>43924</c:v>
                </c:pt>
                <c:pt idx="241">
                  <c:v>43923</c:v>
                </c:pt>
                <c:pt idx="242">
                  <c:v>43922</c:v>
                </c:pt>
                <c:pt idx="243">
                  <c:v>43921</c:v>
                </c:pt>
                <c:pt idx="244">
                  <c:v>43920</c:v>
                </c:pt>
                <c:pt idx="245">
                  <c:v>43917</c:v>
                </c:pt>
                <c:pt idx="246">
                  <c:v>43916</c:v>
                </c:pt>
                <c:pt idx="247">
                  <c:v>43915</c:v>
                </c:pt>
                <c:pt idx="248">
                  <c:v>43914</c:v>
                </c:pt>
                <c:pt idx="249">
                  <c:v>43913</c:v>
                </c:pt>
                <c:pt idx="250">
                  <c:v>43910</c:v>
                </c:pt>
                <c:pt idx="251">
                  <c:v>43909</c:v>
                </c:pt>
                <c:pt idx="252">
                  <c:v>43908</c:v>
                </c:pt>
                <c:pt idx="253">
                  <c:v>43907</c:v>
                </c:pt>
                <c:pt idx="254">
                  <c:v>43906</c:v>
                </c:pt>
                <c:pt idx="255">
                  <c:v>43903</c:v>
                </c:pt>
                <c:pt idx="256">
                  <c:v>43902</c:v>
                </c:pt>
                <c:pt idx="257">
                  <c:v>43901</c:v>
                </c:pt>
                <c:pt idx="258">
                  <c:v>43900</c:v>
                </c:pt>
                <c:pt idx="259">
                  <c:v>43899</c:v>
                </c:pt>
                <c:pt idx="260">
                  <c:v>43896</c:v>
                </c:pt>
                <c:pt idx="261">
                  <c:v>43895</c:v>
                </c:pt>
                <c:pt idx="262">
                  <c:v>43894</c:v>
                </c:pt>
                <c:pt idx="263">
                  <c:v>43893</c:v>
                </c:pt>
              </c:numCache>
            </c:numRef>
          </c:cat>
          <c:val>
            <c:numRef>
              <c:f>'Figure 1.2 chart and data'!$J$4:$J$267</c:f>
              <c:numCache>
                <c:formatCode>#,##0.0000</c:formatCode>
                <c:ptCount val="264"/>
                <c:pt idx="0">
                  <c:v>-1.1163165045800838E-2</c:v>
                </c:pt>
                <c:pt idx="1">
                  <c:v>0.11476102820279976</c:v>
                </c:pt>
                <c:pt idx="2">
                  <c:v>-0.15230508361580064</c:v>
                </c:pt>
                <c:pt idx="3">
                  <c:v>-0.97747278936339654</c:v>
                </c:pt>
                <c:pt idx="4">
                  <c:v>-1.0517227140097987</c:v>
                </c:pt>
                <c:pt idx="5">
                  <c:v>-0.81839864860290135</c:v>
                </c:pt>
                <c:pt idx="6">
                  <c:v>-0.3212453758190037</c:v>
                </c:pt>
                <c:pt idx="7">
                  <c:v>0.1603396084231008</c:v>
                </c:pt>
                <c:pt idx="8">
                  <c:v>-6.8529163189978703E-3</c:v>
                </c:pt>
                <c:pt idx="9">
                  <c:v>0.33907084104939855</c:v>
                </c:pt>
                <c:pt idx="10">
                  <c:v>0.31856705647980021</c:v>
                </c:pt>
                <c:pt idx="11">
                  <c:v>-0.22342481879299925</c:v>
                </c:pt>
                <c:pt idx="12">
                  <c:v>-0.1478992837202</c:v>
                </c:pt>
                <c:pt idx="13">
                  <c:v>-0.39501731571839827</c:v>
                </c:pt>
                <c:pt idx="14">
                  <c:v>-4.7082643998024309E-3</c:v>
                </c:pt>
                <c:pt idx="15">
                  <c:v>0.21872794512480453</c:v>
                </c:pt>
                <c:pt idx="16">
                  <c:v>0.31498535703089914</c:v>
                </c:pt>
                <c:pt idx="17">
                  <c:v>0.36418096992920113</c:v>
                </c:pt>
                <c:pt idx="18">
                  <c:v>-0.15995271576720427</c:v>
                </c:pt>
                <c:pt idx="19">
                  <c:v>-0.33357730967799881</c:v>
                </c:pt>
                <c:pt idx="20">
                  <c:v>9.9967529868600025E-2</c:v>
                </c:pt>
                <c:pt idx="21">
                  <c:v>-7.2691880191499081E-2</c:v>
                </c:pt>
                <c:pt idx="22">
                  <c:v>0.52089581389190442</c:v>
                </c:pt>
                <c:pt idx="23">
                  <c:v>0.17733298557219968</c:v>
                </c:pt>
                <c:pt idx="24">
                  <c:v>8.7484377633018084E-3</c:v>
                </c:pt>
                <c:pt idx="25">
                  <c:v>-0.14611720950640006</c:v>
                </c:pt>
                <c:pt idx="26">
                  <c:v>-0.82484451498599753</c:v>
                </c:pt>
                <c:pt idx="27">
                  <c:v>-1.3167070502027016</c:v>
                </c:pt>
                <c:pt idx="28">
                  <c:v>-1.0079682023292023</c:v>
                </c:pt>
                <c:pt idx="29">
                  <c:v>-1.1924781764368007</c:v>
                </c:pt>
                <c:pt idx="30">
                  <c:v>-1.1398552879271975</c:v>
                </c:pt>
                <c:pt idx="31">
                  <c:v>-1.2805909453359945</c:v>
                </c:pt>
                <c:pt idx="32">
                  <c:v>-1.4421466113528965</c:v>
                </c:pt>
                <c:pt idx="33">
                  <c:v>-3.3048204192675001</c:v>
                </c:pt>
                <c:pt idx="34">
                  <c:v>-4.2515557012148975</c:v>
                </c:pt>
                <c:pt idx="35">
                  <c:v>-3.1184376001912995</c:v>
                </c:pt>
                <c:pt idx="36">
                  <c:v>-3.4295612294497033</c:v>
                </c:pt>
                <c:pt idx="37">
                  <c:v>-3.9812304232629998</c:v>
                </c:pt>
                <c:pt idx="38">
                  <c:v>-4.0494361694249008</c:v>
                </c:pt>
                <c:pt idx="39">
                  <c:v>-4.3378476792105971</c:v>
                </c:pt>
                <c:pt idx="40">
                  <c:v>-4.9043544568512019</c:v>
                </c:pt>
                <c:pt idx="41">
                  <c:v>-4.786415286532403</c:v>
                </c:pt>
                <c:pt idx="42">
                  <c:v>-5.3402559489973953</c:v>
                </c:pt>
                <c:pt idx="43">
                  <c:v>-6.6862742485904008</c:v>
                </c:pt>
                <c:pt idx="44">
                  <c:v>-7.9831735501385026</c:v>
                </c:pt>
                <c:pt idx="45">
                  <c:v>-9.0898978966718005</c:v>
                </c:pt>
                <c:pt idx="46">
                  <c:v>-9.4543404929914061</c:v>
                </c:pt>
                <c:pt idx="47">
                  <c:v>-8.1119246445762982</c:v>
                </c:pt>
                <c:pt idx="48">
                  <c:v>-7.1517282359318983</c:v>
                </c:pt>
                <c:pt idx="49">
                  <c:v>-6.6428255041808981</c:v>
                </c:pt>
                <c:pt idx="50">
                  <c:v>-6.4550469029883004</c:v>
                </c:pt>
                <c:pt idx="51">
                  <c:v>-6.3878853996695</c:v>
                </c:pt>
                <c:pt idx="52">
                  <c:v>-6.9556310027309038</c:v>
                </c:pt>
                <c:pt idx="53">
                  <c:v>-6.371880926885801</c:v>
                </c:pt>
                <c:pt idx="54">
                  <c:v>-5.5527560262320961</c:v>
                </c:pt>
                <c:pt idx="55">
                  <c:v>-5.7063160618605977</c:v>
                </c:pt>
                <c:pt idx="56">
                  <c:v>-4.2662472506672984</c:v>
                </c:pt>
                <c:pt idx="57">
                  <c:v>-4.7299692989762008</c:v>
                </c:pt>
                <c:pt idx="58">
                  <c:v>-4.528600849018396</c:v>
                </c:pt>
                <c:pt idx="59">
                  <c:v>-4.023504835057004</c:v>
                </c:pt>
                <c:pt idx="60">
                  <c:v>-3.7312903652162959</c:v>
                </c:pt>
                <c:pt idx="61">
                  <c:v>-3.8582005830269992</c:v>
                </c:pt>
                <c:pt idx="62">
                  <c:v>-3.8438081963292987</c:v>
                </c:pt>
                <c:pt idx="63">
                  <c:v>-3.9160543795185987</c:v>
                </c:pt>
                <c:pt idx="64">
                  <c:v>-3.9075835304875994</c:v>
                </c:pt>
                <c:pt idx="65">
                  <c:v>-3.4280163077411956</c:v>
                </c:pt>
                <c:pt idx="66">
                  <c:v>-3.6505833680950985</c:v>
                </c:pt>
                <c:pt idx="67">
                  <c:v>-3.4102120242650003</c:v>
                </c:pt>
                <c:pt idx="68">
                  <c:v>-3.8515035675847002</c:v>
                </c:pt>
                <c:pt idx="69">
                  <c:v>-3.9475976336111032</c:v>
                </c:pt>
                <c:pt idx="70">
                  <c:v>-4.0276487996122015</c:v>
                </c:pt>
                <c:pt idx="71">
                  <c:v>-3.9946437220531053</c:v>
                </c:pt>
                <c:pt idx="72">
                  <c:v>-3.9982726809245008</c:v>
                </c:pt>
                <c:pt idx="73">
                  <c:v>-4.2247976164658994</c:v>
                </c:pt>
                <c:pt idx="74">
                  <c:v>-3.379499445621903</c:v>
                </c:pt>
                <c:pt idx="75">
                  <c:v>-3.5088188044247985</c:v>
                </c:pt>
                <c:pt idx="76">
                  <c:v>-3.222145947709798</c:v>
                </c:pt>
                <c:pt idx="77">
                  <c:v>-3.1397967612478936</c:v>
                </c:pt>
                <c:pt idx="78">
                  <c:v>-2.8398931031173973</c:v>
                </c:pt>
                <c:pt idx="79">
                  <c:v>-2.708905470105698</c:v>
                </c:pt>
                <c:pt idx="80">
                  <c:v>-2.5715959613935979</c:v>
                </c:pt>
                <c:pt idx="81">
                  <c:v>-2.6120433520696054</c:v>
                </c:pt>
                <c:pt idx="82">
                  <c:v>-2.5833958941313995</c:v>
                </c:pt>
                <c:pt idx="83">
                  <c:v>-2.8105945936728034</c:v>
                </c:pt>
                <c:pt idx="84">
                  <c:v>-2.9368794693277991</c:v>
                </c:pt>
                <c:pt idx="85">
                  <c:v>-2.7206423750641022</c:v>
                </c:pt>
                <c:pt idx="86">
                  <c:v>-2.7333504547766054</c:v>
                </c:pt>
                <c:pt idx="87">
                  <c:v>-2.9516234069214988</c:v>
                </c:pt>
                <c:pt idx="88">
                  <c:v>-2.7815551863511985</c:v>
                </c:pt>
                <c:pt idx="89">
                  <c:v>-3.1696098965174002</c:v>
                </c:pt>
                <c:pt idx="90">
                  <c:v>-3.1749900508370033</c:v>
                </c:pt>
                <c:pt idx="91">
                  <c:v>-3.3308984966365998</c:v>
                </c:pt>
                <c:pt idx="92">
                  <c:v>-3.0152693916891025</c:v>
                </c:pt>
                <c:pt idx="93">
                  <c:v>-3.6519972915630987</c:v>
                </c:pt>
                <c:pt idx="94">
                  <c:v>-3.9767798255038969</c:v>
                </c:pt>
                <c:pt idx="95">
                  <c:v>-3.2263983084433008</c:v>
                </c:pt>
                <c:pt idx="96">
                  <c:v>-3.2564209551892986</c:v>
                </c:pt>
                <c:pt idx="97">
                  <c:v>-3.1397043696767</c:v>
                </c:pt>
                <c:pt idx="98">
                  <c:v>-2.9698528720062001</c:v>
                </c:pt>
                <c:pt idx="99">
                  <c:v>-2.6547506379551038</c:v>
                </c:pt>
                <c:pt idx="100">
                  <c:v>-2.7131673533959031</c:v>
                </c:pt>
                <c:pt idx="101">
                  <c:v>-2.9583493474745026</c:v>
                </c:pt>
                <c:pt idx="102">
                  <c:v>-2.3694932795838</c:v>
                </c:pt>
                <c:pt idx="103">
                  <c:v>-2.3444892824972996</c:v>
                </c:pt>
                <c:pt idx="104">
                  <c:v>-2.2012947756360006</c:v>
                </c:pt>
                <c:pt idx="105">
                  <c:v>-2.333348343839198</c:v>
                </c:pt>
                <c:pt idx="106">
                  <c:v>-2.2750390463058991</c:v>
                </c:pt>
                <c:pt idx="107">
                  <c:v>-2.2220395914502973</c:v>
                </c:pt>
                <c:pt idx="108">
                  <c:v>-1.8074315285083031</c:v>
                </c:pt>
                <c:pt idx="109">
                  <c:v>-2.0658205487245951</c:v>
                </c:pt>
                <c:pt idx="110">
                  <c:v>-1.7862458086866013</c:v>
                </c:pt>
                <c:pt idx="111">
                  <c:v>-1.7298806014153953</c:v>
                </c:pt>
                <c:pt idx="112">
                  <c:v>-1.9428075492103005</c:v>
                </c:pt>
                <c:pt idx="113">
                  <c:v>-1.7622782443182032</c:v>
                </c:pt>
                <c:pt idx="114">
                  <c:v>-1.6849385042363991</c:v>
                </c:pt>
                <c:pt idx="115">
                  <c:v>-1.6257339035852993</c:v>
                </c:pt>
                <c:pt idx="116">
                  <c:v>-1.5229113788286952</c:v>
                </c:pt>
                <c:pt idx="117">
                  <c:v>-1.4282257798675957</c:v>
                </c:pt>
                <c:pt idx="118">
                  <c:v>-1.3827131039184977</c:v>
                </c:pt>
                <c:pt idx="119">
                  <c:v>-1.2356054402093974</c:v>
                </c:pt>
                <c:pt idx="120">
                  <c:v>-0.72684548775379909</c:v>
                </c:pt>
                <c:pt idx="121">
                  <c:v>-0.16223733178989974</c:v>
                </c:pt>
                <c:pt idx="122">
                  <c:v>-6.3116916684300861E-2</c:v>
                </c:pt>
                <c:pt idx="123">
                  <c:v>0.28419102787280082</c:v>
                </c:pt>
                <c:pt idx="124">
                  <c:v>0.44720775099219878</c:v>
                </c:pt>
                <c:pt idx="125">
                  <c:v>0.33689376496900181</c:v>
                </c:pt>
                <c:pt idx="126">
                  <c:v>0.4332104532192993</c:v>
                </c:pt>
                <c:pt idx="127">
                  <c:v>0.46432588888259829</c:v>
                </c:pt>
                <c:pt idx="128">
                  <c:v>0.55425216150620216</c:v>
                </c:pt>
                <c:pt idx="129">
                  <c:v>0.49228828420340065</c:v>
                </c:pt>
                <c:pt idx="130">
                  <c:v>0.56184794752000045</c:v>
                </c:pt>
                <c:pt idx="131">
                  <c:v>0.58869547776009767</c:v>
                </c:pt>
                <c:pt idx="132">
                  <c:v>0.54463053604040113</c:v>
                </c:pt>
                <c:pt idx="133">
                  <c:v>0.49753781177430056</c:v>
                </c:pt>
                <c:pt idx="134">
                  <c:v>0.3913323069227026</c:v>
                </c:pt>
                <c:pt idx="135">
                  <c:v>0.13445843803420132</c:v>
                </c:pt>
                <c:pt idx="136">
                  <c:v>0.31338813485890071</c:v>
                </c:pt>
                <c:pt idx="137">
                  <c:v>0.35419196948240028</c:v>
                </c:pt>
                <c:pt idx="138">
                  <c:v>0.24795643714460169</c:v>
                </c:pt>
                <c:pt idx="139">
                  <c:v>-1.2361775952510001</c:v>
                </c:pt>
                <c:pt idx="140">
                  <c:v>-1.1212134615544969</c:v>
                </c:pt>
                <c:pt idx="141">
                  <c:v>-1.0213356211480011</c:v>
                </c:pt>
                <c:pt idx="142">
                  <c:v>-1.1280072005951993</c:v>
                </c:pt>
                <c:pt idx="143">
                  <c:v>-1.1382816391584996</c:v>
                </c:pt>
                <c:pt idx="144">
                  <c:v>-1.0520363504485992</c:v>
                </c:pt>
                <c:pt idx="145">
                  <c:v>-1.1197527251982002</c:v>
                </c:pt>
                <c:pt idx="146">
                  <c:v>-0.92704932044049926</c:v>
                </c:pt>
                <c:pt idx="147">
                  <c:v>-1.0129975402481008</c:v>
                </c:pt>
                <c:pt idx="148">
                  <c:v>-0.85165832589330037</c:v>
                </c:pt>
                <c:pt idx="149">
                  <c:v>-0.73467670992090106</c:v>
                </c:pt>
                <c:pt idx="150">
                  <c:v>-0.90692766429920013</c:v>
                </c:pt>
                <c:pt idx="151">
                  <c:v>-1.2291969043183997</c:v>
                </c:pt>
                <c:pt idx="152">
                  <c:v>-0.97061635753500042</c:v>
                </c:pt>
                <c:pt idx="153">
                  <c:v>-0.98305803639910039</c:v>
                </c:pt>
                <c:pt idx="154">
                  <c:v>-0.70470468186929835</c:v>
                </c:pt>
                <c:pt idx="155">
                  <c:v>-0.51639076750059942</c:v>
                </c:pt>
                <c:pt idx="156">
                  <c:v>-0.58592744962620102</c:v>
                </c:pt>
                <c:pt idx="157">
                  <c:v>-0.5368733410810016</c:v>
                </c:pt>
                <c:pt idx="158">
                  <c:v>-0.21731080009760007</c:v>
                </c:pt>
                <c:pt idx="159">
                  <c:v>0.14400863608630132</c:v>
                </c:pt>
                <c:pt idx="160">
                  <c:v>0.10031364159419986</c:v>
                </c:pt>
                <c:pt idx="161">
                  <c:v>5.3551794839099998E-2</c:v>
                </c:pt>
                <c:pt idx="162">
                  <c:v>1.2764616614401092E-2</c:v>
                </c:pt>
                <c:pt idx="163">
                  <c:v>-0.1053534685090991</c:v>
                </c:pt>
                <c:pt idx="164">
                  <c:v>-0.35313758777330051</c:v>
                </c:pt>
                <c:pt idx="165">
                  <c:v>-0.38918470668479976</c:v>
                </c:pt>
                <c:pt idx="166">
                  <c:v>-0.17599922468749973</c:v>
                </c:pt>
                <c:pt idx="167">
                  <c:v>-0.10030604312079916</c:v>
                </c:pt>
                <c:pt idx="168">
                  <c:v>0.26133868635510105</c:v>
                </c:pt>
                <c:pt idx="169">
                  <c:v>0.15669496583000075</c:v>
                </c:pt>
                <c:pt idx="170">
                  <c:v>0.41875408380230006</c:v>
                </c:pt>
                <c:pt idx="171">
                  <c:v>0.36811843964330038</c:v>
                </c:pt>
                <c:pt idx="172">
                  <c:v>0.61980740633170051</c:v>
                </c:pt>
                <c:pt idx="173">
                  <c:v>1.0302156203002006</c:v>
                </c:pt>
                <c:pt idx="174">
                  <c:v>0.68655933723450069</c:v>
                </c:pt>
                <c:pt idx="175">
                  <c:v>0.5593358268284998</c:v>
                </c:pt>
                <c:pt idx="176">
                  <c:v>0.52895754210909907</c:v>
                </c:pt>
                <c:pt idx="177">
                  <c:v>0.66872910845039968</c:v>
                </c:pt>
                <c:pt idx="178">
                  <c:v>0.81811291805509967</c:v>
                </c:pt>
                <c:pt idx="179">
                  <c:v>0.76632154282869891</c:v>
                </c:pt>
                <c:pt idx="180">
                  <c:v>0.46443988863029873</c:v>
                </c:pt>
                <c:pt idx="181">
                  <c:v>-9.0713756599599904E-2</c:v>
                </c:pt>
                <c:pt idx="182">
                  <c:v>-0.5401185151714003</c:v>
                </c:pt>
                <c:pt idx="183">
                  <c:v>-0.26968644768910011</c:v>
                </c:pt>
                <c:pt idx="184">
                  <c:v>-0.17406017594020007</c:v>
                </c:pt>
                <c:pt idx="185">
                  <c:v>0.27405673484280157</c:v>
                </c:pt>
                <c:pt idx="186">
                  <c:v>0.49373222294469876</c:v>
                </c:pt>
                <c:pt idx="187">
                  <c:v>0.25234945320359969</c:v>
                </c:pt>
                <c:pt idx="188">
                  <c:v>0.76568763039479926</c:v>
                </c:pt>
                <c:pt idx="189">
                  <c:v>0.59269322636230015</c:v>
                </c:pt>
                <c:pt idx="190">
                  <c:v>0.47200752959650139</c:v>
                </c:pt>
                <c:pt idx="191">
                  <c:v>0.33941673969020059</c:v>
                </c:pt>
                <c:pt idx="192">
                  <c:v>0.36567790278690104</c:v>
                </c:pt>
                <c:pt idx="193">
                  <c:v>0.14994419363629952</c:v>
                </c:pt>
                <c:pt idx="194">
                  <c:v>3.9760816990700221E-2</c:v>
                </c:pt>
                <c:pt idx="195">
                  <c:v>0.39521335367169996</c:v>
                </c:pt>
                <c:pt idx="196">
                  <c:v>0.5023184637309015</c:v>
                </c:pt>
                <c:pt idx="197">
                  <c:v>0.95070062811760003</c:v>
                </c:pt>
                <c:pt idx="198">
                  <c:v>1.2601236900370001</c:v>
                </c:pt>
                <c:pt idx="199">
                  <c:v>0.84217460594950033</c:v>
                </c:pt>
                <c:pt idx="200">
                  <c:v>1.1809948402966999</c:v>
                </c:pt>
                <c:pt idx="201">
                  <c:v>1.9753794324339005</c:v>
                </c:pt>
                <c:pt idx="202">
                  <c:v>1.8393800124771005</c:v>
                </c:pt>
                <c:pt idx="203">
                  <c:v>1.6371702111951993</c:v>
                </c:pt>
                <c:pt idx="204">
                  <c:v>0.40551161922769019</c:v>
                </c:pt>
                <c:pt idx="205">
                  <c:v>0.67190381712540947</c:v>
                </c:pt>
                <c:pt idx="206">
                  <c:v>0.72428029442509967</c:v>
                </c:pt>
                <c:pt idx="207">
                  <c:v>0.87229486833230041</c:v>
                </c:pt>
                <c:pt idx="208">
                  <c:v>0.53024156722050009</c:v>
                </c:pt>
                <c:pt idx="209">
                  <c:v>0.69081332066519963</c:v>
                </c:pt>
                <c:pt idx="210">
                  <c:v>0.92563337459590045</c:v>
                </c:pt>
                <c:pt idx="211">
                  <c:v>0.79902437551619876</c:v>
                </c:pt>
                <c:pt idx="212">
                  <c:v>1.4314335091721997</c:v>
                </c:pt>
                <c:pt idx="213">
                  <c:v>1.2543736800319003</c:v>
                </c:pt>
                <c:pt idx="214">
                  <c:v>1.1769871562717</c:v>
                </c:pt>
                <c:pt idx="215">
                  <c:v>1.3352076336514997</c:v>
                </c:pt>
                <c:pt idx="216">
                  <c:v>1.4935433463564998</c:v>
                </c:pt>
                <c:pt idx="217">
                  <c:v>1.4084688337071007</c:v>
                </c:pt>
                <c:pt idx="218">
                  <c:v>0.93379177938160041</c:v>
                </c:pt>
                <c:pt idx="219">
                  <c:v>1.0772164753901006</c:v>
                </c:pt>
                <c:pt idx="220">
                  <c:v>0.91500433525719949</c:v>
                </c:pt>
                <c:pt idx="221">
                  <c:v>0.7672297241399999</c:v>
                </c:pt>
                <c:pt idx="222">
                  <c:v>1.583072539851301</c:v>
                </c:pt>
                <c:pt idx="223">
                  <c:v>1.5142856645280993</c:v>
                </c:pt>
                <c:pt idx="224">
                  <c:v>1.9212049554845994</c:v>
                </c:pt>
                <c:pt idx="225">
                  <c:v>1.9655010582068986</c:v>
                </c:pt>
                <c:pt idx="226">
                  <c:v>1.9301016220268004</c:v>
                </c:pt>
                <c:pt idx="227">
                  <c:v>1.9992570885180001</c:v>
                </c:pt>
                <c:pt idx="228">
                  <c:v>1.6289262081975</c:v>
                </c:pt>
                <c:pt idx="229">
                  <c:v>1.7631993252322999</c:v>
                </c:pt>
                <c:pt idx="230">
                  <c:v>2.150113120300599</c:v>
                </c:pt>
                <c:pt idx="231">
                  <c:v>3.0747672777901016</c:v>
                </c:pt>
                <c:pt idx="232">
                  <c:v>2.4664098433418999</c:v>
                </c:pt>
                <c:pt idx="233">
                  <c:v>2.3860195724071005</c:v>
                </c:pt>
                <c:pt idx="234">
                  <c:v>2.2385165483950011</c:v>
                </c:pt>
                <c:pt idx="235">
                  <c:v>1.9285639062870992</c:v>
                </c:pt>
                <c:pt idx="236">
                  <c:v>1.8906955535238019</c:v>
                </c:pt>
                <c:pt idx="237">
                  <c:v>1.7572796277817986</c:v>
                </c:pt>
                <c:pt idx="238">
                  <c:v>1.6798336343042983</c:v>
                </c:pt>
                <c:pt idx="239">
                  <c:v>1.5943108322534982</c:v>
                </c:pt>
                <c:pt idx="240">
                  <c:v>1.7646236050173982</c:v>
                </c:pt>
                <c:pt idx="241">
                  <c:v>1.4941632818088983</c:v>
                </c:pt>
                <c:pt idx="242">
                  <c:v>1.5478741464533989</c:v>
                </c:pt>
                <c:pt idx="243">
                  <c:v>0.99539761796210158</c:v>
                </c:pt>
                <c:pt idx="244">
                  <c:v>0.78739087371939931</c:v>
                </c:pt>
                <c:pt idx="245">
                  <c:v>0.39943024854819953</c:v>
                </c:pt>
                <c:pt idx="246">
                  <c:v>0.34561576192539789</c:v>
                </c:pt>
                <c:pt idx="247">
                  <c:v>0.23941897333089912</c:v>
                </c:pt>
                <c:pt idx="248">
                  <c:v>-0.23573558830380037</c:v>
                </c:pt>
                <c:pt idx="249">
                  <c:v>-0.11880764659870025</c:v>
                </c:pt>
                <c:pt idx="250">
                  <c:v>-6.5361169934700314E-2</c:v>
                </c:pt>
                <c:pt idx="251">
                  <c:v>-0.12968683933110015</c:v>
                </c:pt>
                <c:pt idx="252">
                  <c:v>4.180268192000014E-2</c:v>
                </c:pt>
                <c:pt idx="253">
                  <c:v>0.31412207955180094</c:v>
                </c:pt>
                <c:pt idx="254">
                  <c:v>0.20638692935079916</c:v>
                </c:pt>
                <c:pt idx="255">
                  <c:v>0.25473254061749984</c:v>
                </c:pt>
                <c:pt idx="256">
                  <c:v>1.003808590986921E-4</c:v>
                </c:pt>
                <c:pt idx="257">
                  <c:v>-0.24388660743800017</c:v>
                </c:pt>
                <c:pt idx="258">
                  <c:v>4.4619390283198612E-2</c:v>
                </c:pt>
                <c:pt idx="259">
                  <c:v>0.13583261028830051</c:v>
                </c:pt>
                <c:pt idx="260">
                  <c:v>6.4196976256997829E-2</c:v>
                </c:pt>
                <c:pt idx="261">
                  <c:v>8.0394268059009732E-3</c:v>
                </c:pt>
                <c:pt idx="262">
                  <c:v>0.34047474274269973</c:v>
                </c:pt>
                <c:pt idx="263">
                  <c:v>0.10696073858980171</c:v>
                </c:pt>
              </c:numCache>
            </c:numRef>
          </c:val>
          <c:smooth val="0"/>
          <c:extLst>
            <c:ext xmlns:c16="http://schemas.microsoft.com/office/drawing/2014/chart" uri="{C3380CC4-5D6E-409C-BE32-E72D297353CC}">
              <c16:uniqueId val="{00000000-ED60-4078-9FAA-B94306B95133}"/>
            </c:ext>
          </c:extLst>
        </c:ser>
        <c:dLbls>
          <c:showLegendKey val="0"/>
          <c:showVal val="0"/>
          <c:showCatName val="0"/>
          <c:showSerName val="0"/>
          <c:showPercent val="0"/>
          <c:showBubbleSize val="0"/>
        </c:dLbls>
        <c:smooth val="0"/>
        <c:axId val="588990928"/>
        <c:axId val="1"/>
      </c:lineChart>
      <c:dateAx>
        <c:axId val="588990928"/>
        <c:scaling>
          <c:orientation val="minMax"/>
        </c:scaling>
        <c:delete val="0"/>
        <c:axPos val="b"/>
        <c:numFmt formatCode="dd\ mmm\ 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Offset val="100"/>
        <c:baseTimeUnit val="days"/>
        <c:majorUnit val="1"/>
        <c:majorTimeUnit val="months"/>
      </c:date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GB"/>
                  <a:t>Price</a:t>
                </a:r>
                <a:r>
                  <a:rPr lang="en-GB" baseline="0"/>
                  <a:t> spread (p/therm)</a:t>
                </a:r>
                <a:endParaRPr lang="en-GB"/>
              </a:p>
            </c:rich>
          </c:tx>
          <c:overlay val="0"/>
        </c:title>
        <c:numFmt formatCode="#,##0" sourceLinked="0"/>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899092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t>LNG delivery cargoes by global source – historical, 2020–2021 (to date).3</a:t>
            </a:r>
            <a:br>
              <a:rPr lang="en-GB" sz="1400" b="0" i="0" u="none" strike="noStrike" baseline="0"/>
            </a:br>
            <a:r>
              <a:rPr lang="en-GB" sz="800" b="0" i="0" u="none" strike="noStrike" baseline="0"/>
              <a:t>3 This chart has been developed by National Grid using confidential proprietary data from the Argus</a:t>
            </a:r>
          </a:p>
          <a:p>
            <a:pPr>
              <a:defRPr/>
            </a:pPr>
            <a:r>
              <a:rPr lang="en-GB" sz="800" b="0" i="0" u="none" strike="noStrike" baseline="0"/>
              <a:t>Media Group under licence. Argus shall not be liable for any loss or damage arising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s>
    <c:plotArea>
      <c:layout/>
      <c:barChart>
        <c:barDir val="col"/>
        <c:grouping val="stacked"/>
        <c:varyColors val="0"/>
        <c:ser>
          <c:idx val="0"/>
          <c:order val="0"/>
          <c:tx>
            <c:strRef>
              <c:f>'Figure 1.3 data'!$B$6</c:f>
              <c:strCache>
                <c:ptCount val="1"/>
                <c:pt idx="0">
                  <c:v>Algeria</c:v>
                </c:pt>
              </c:strCache>
            </c:strRef>
          </c:tx>
          <c:spPr>
            <a:solidFill>
              <a:schemeClr val="accent1"/>
            </a:solidFill>
            <a:ln>
              <a:noFill/>
            </a:ln>
            <a:effectLst/>
          </c:spPr>
          <c:invertIfNegative val="0"/>
          <c:cat>
            <c:numRef>
              <c:f>'Figure 1.3 data'!$A$7:$A$22</c:f>
              <c:numCache>
                <c:formatCode>mmm\-yy</c:formatCode>
                <c:ptCount val="16"/>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numCache>
            </c:numRef>
          </c:cat>
          <c:val>
            <c:numRef>
              <c:f>'Figure 1.3 data'!$B$7:$B$22</c:f>
              <c:numCache>
                <c:formatCode>General</c:formatCode>
                <c:ptCount val="16"/>
                <c:pt idx="10">
                  <c:v>45.3</c:v>
                </c:pt>
              </c:numCache>
            </c:numRef>
          </c:val>
          <c:extLst>
            <c:ext xmlns:c16="http://schemas.microsoft.com/office/drawing/2014/chart" uri="{C3380CC4-5D6E-409C-BE32-E72D297353CC}">
              <c16:uniqueId val="{00000000-F18A-446A-BA72-A08CD4C8A73D}"/>
            </c:ext>
          </c:extLst>
        </c:ser>
        <c:ser>
          <c:idx val="1"/>
          <c:order val="1"/>
          <c:tx>
            <c:strRef>
              <c:f>'Figure 1.3 data'!$C$6</c:f>
              <c:strCache>
                <c:ptCount val="1"/>
                <c:pt idx="0">
                  <c:v>Angola</c:v>
                </c:pt>
              </c:strCache>
            </c:strRef>
          </c:tx>
          <c:spPr>
            <a:solidFill>
              <a:schemeClr val="accent2"/>
            </a:solidFill>
            <a:ln>
              <a:noFill/>
            </a:ln>
            <a:effectLst/>
          </c:spPr>
          <c:invertIfNegative val="0"/>
          <c:cat>
            <c:numRef>
              <c:f>'Figure 1.3 data'!$A$7:$A$22</c:f>
              <c:numCache>
                <c:formatCode>mmm\-yy</c:formatCode>
                <c:ptCount val="16"/>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numCache>
            </c:numRef>
          </c:cat>
          <c:val>
            <c:numRef>
              <c:f>'Figure 1.3 data'!$C$7:$C$22</c:f>
              <c:numCache>
                <c:formatCode>General</c:formatCode>
                <c:ptCount val="16"/>
              </c:numCache>
            </c:numRef>
          </c:val>
          <c:extLst>
            <c:ext xmlns:c16="http://schemas.microsoft.com/office/drawing/2014/chart" uri="{C3380CC4-5D6E-409C-BE32-E72D297353CC}">
              <c16:uniqueId val="{00000001-F18A-446A-BA72-A08CD4C8A73D}"/>
            </c:ext>
          </c:extLst>
        </c:ser>
        <c:ser>
          <c:idx val="2"/>
          <c:order val="2"/>
          <c:tx>
            <c:strRef>
              <c:f>'Figure 1.3 data'!$E$6</c:f>
              <c:strCache>
                <c:ptCount val="1"/>
                <c:pt idx="0">
                  <c:v>Belgium</c:v>
                </c:pt>
              </c:strCache>
            </c:strRef>
          </c:tx>
          <c:spPr>
            <a:solidFill>
              <a:schemeClr val="accent3"/>
            </a:solidFill>
            <a:ln>
              <a:noFill/>
            </a:ln>
            <a:effectLst/>
          </c:spPr>
          <c:invertIfNegative val="0"/>
          <c:cat>
            <c:numRef>
              <c:f>'Figure 1.3 data'!$A$7:$A$22</c:f>
              <c:numCache>
                <c:formatCode>mmm\-yy</c:formatCode>
                <c:ptCount val="16"/>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numCache>
            </c:numRef>
          </c:cat>
          <c:val>
            <c:numRef>
              <c:f>'Figure 1.3 data'!$E$7:$E$22</c:f>
              <c:numCache>
                <c:formatCode>General</c:formatCode>
                <c:ptCount val="16"/>
                <c:pt idx="2">
                  <c:v>96</c:v>
                </c:pt>
                <c:pt idx="3">
                  <c:v>201.60000000000002</c:v>
                </c:pt>
                <c:pt idx="4">
                  <c:v>97.2</c:v>
                </c:pt>
              </c:numCache>
            </c:numRef>
          </c:val>
          <c:extLst>
            <c:ext xmlns:c16="http://schemas.microsoft.com/office/drawing/2014/chart" uri="{C3380CC4-5D6E-409C-BE32-E72D297353CC}">
              <c16:uniqueId val="{00000002-F18A-446A-BA72-A08CD4C8A73D}"/>
            </c:ext>
          </c:extLst>
        </c:ser>
        <c:ser>
          <c:idx val="3"/>
          <c:order val="3"/>
          <c:tx>
            <c:strRef>
              <c:f>'Figure 1.3 data'!$F$6</c:f>
              <c:strCache>
                <c:ptCount val="1"/>
                <c:pt idx="0">
                  <c:v>Cameroon</c:v>
                </c:pt>
              </c:strCache>
            </c:strRef>
          </c:tx>
          <c:spPr>
            <a:solidFill>
              <a:schemeClr val="accent4"/>
            </a:solidFill>
            <a:ln>
              <a:noFill/>
            </a:ln>
            <a:effectLst/>
          </c:spPr>
          <c:invertIfNegative val="0"/>
          <c:cat>
            <c:numRef>
              <c:f>'Figure 1.3 data'!$A$7:$A$22</c:f>
              <c:numCache>
                <c:formatCode>mmm\-yy</c:formatCode>
                <c:ptCount val="16"/>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numCache>
            </c:numRef>
          </c:cat>
          <c:val>
            <c:numRef>
              <c:f>'Figure 1.3 data'!$F$7:$F$22</c:f>
              <c:numCache>
                <c:formatCode>General</c:formatCode>
                <c:ptCount val="16"/>
              </c:numCache>
            </c:numRef>
          </c:val>
          <c:extLst>
            <c:ext xmlns:c16="http://schemas.microsoft.com/office/drawing/2014/chart" uri="{C3380CC4-5D6E-409C-BE32-E72D297353CC}">
              <c16:uniqueId val="{00000003-F18A-446A-BA72-A08CD4C8A73D}"/>
            </c:ext>
          </c:extLst>
        </c:ser>
        <c:ser>
          <c:idx val="4"/>
          <c:order val="4"/>
          <c:tx>
            <c:strRef>
              <c:f>'Figure 1.3 data'!$H$6</c:f>
              <c:strCache>
                <c:ptCount val="1"/>
                <c:pt idx="0">
                  <c:v>Egypt</c:v>
                </c:pt>
              </c:strCache>
            </c:strRef>
          </c:tx>
          <c:spPr>
            <a:solidFill>
              <a:schemeClr val="accent5"/>
            </a:solidFill>
            <a:ln>
              <a:noFill/>
            </a:ln>
            <a:effectLst/>
          </c:spPr>
          <c:invertIfNegative val="0"/>
          <c:cat>
            <c:numRef>
              <c:f>'Figure 1.3 data'!$A$7:$A$22</c:f>
              <c:numCache>
                <c:formatCode>mmm\-yy</c:formatCode>
                <c:ptCount val="16"/>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numCache>
            </c:numRef>
          </c:cat>
          <c:val>
            <c:numRef>
              <c:f>'Figure 1.3 data'!$H$7:$H$22</c:f>
              <c:numCache>
                <c:formatCode>General</c:formatCode>
                <c:ptCount val="16"/>
                <c:pt idx="1">
                  <c:v>108</c:v>
                </c:pt>
                <c:pt idx="11">
                  <c:v>95.88</c:v>
                </c:pt>
              </c:numCache>
            </c:numRef>
          </c:val>
          <c:extLst>
            <c:ext xmlns:c16="http://schemas.microsoft.com/office/drawing/2014/chart" uri="{C3380CC4-5D6E-409C-BE32-E72D297353CC}">
              <c16:uniqueId val="{00000004-F18A-446A-BA72-A08CD4C8A73D}"/>
            </c:ext>
          </c:extLst>
        </c:ser>
        <c:ser>
          <c:idx val="5"/>
          <c:order val="5"/>
          <c:tx>
            <c:strRef>
              <c:f>'Figure 1.3 data'!$I$6</c:f>
              <c:strCache>
                <c:ptCount val="1"/>
                <c:pt idx="0">
                  <c:v>Equatorial Guinea</c:v>
                </c:pt>
              </c:strCache>
            </c:strRef>
          </c:tx>
          <c:spPr>
            <a:solidFill>
              <a:schemeClr val="accent6"/>
            </a:solidFill>
            <a:ln>
              <a:noFill/>
            </a:ln>
            <a:effectLst/>
          </c:spPr>
          <c:invertIfNegative val="0"/>
          <c:cat>
            <c:numRef>
              <c:f>'Figure 1.3 data'!$A$7:$A$22</c:f>
              <c:numCache>
                <c:formatCode>mmm\-yy</c:formatCode>
                <c:ptCount val="16"/>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numCache>
            </c:numRef>
          </c:cat>
          <c:val>
            <c:numRef>
              <c:f>'Figure 1.3 data'!$I$7:$I$22</c:f>
              <c:numCache>
                <c:formatCode>General</c:formatCode>
                <c:ptCount val="16"/>
              </c:numCache>
            </c:numRef>
          </c:val>
          <c:extLst>
            <c:ext xmlns:c16="http://schemas.microsoft.com/office/drawing/2014/chart" uri="{C3380CC4-5D6E-409C-BE32-E72D297353CC}">
              <c16:uniqueId val="{00000005-F18A-446A-BA72-A08CD4C8A73D}"/>
            </c:ext>
          </c:extLst>
        </c:ser>
        <c:ser>
          <c:idx val="6"/>
          <c:order val="6"/>
          <c:tx>
            <c:strRef>
              <c:f>'Figure 1.3 data'!$K$6</c:f>
              <c:strCache>
                <c:ptCount val="1"/>
                <c:pt idx="0">
                  <c:v>Nigeria</c:v>
                </c:pt>
              </c:strCache>
            </c:strRef>
          </c:tx>
          <c:spPr>
            <a:solidFill>
              <a:schemeClr val="accent1">
                <a:lumMod val="60000"/>
              </a:schemeClr>
            </a:solidFill>
            <a:ln>
              <a:noFill/>
            </a:ln>
            <a:effectLst/>
          </c:spPr>
          <c:invertIfNegative val="0"/>
          <c:cat>
            <c:numRef>
              <c:f>'Figure 1.3 data'!$A$7:$A$22</c:f>
              <c:numCache>
                <c:formatCode>mmm\-yy</c:formatCode>
                <c:ptCount val="16"/>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numCache>
            </c:numRef>
          </c:cat>
          <c:val>
            <c:numRef>
              <c:f>'Figure 1.3 data'!$K$7:$K$22</c:f>
              <c:numCache>
                <c:formatCode>General</c:formatCode>
                <c:ptCount val="16"/>
                <c:pt idx="3">
                  <c:v>181.98000000000002</c:v>
                </c:pt>
                <c:pt idx="5">
                  <c:v>89.1</c:v>
                </c:pt>
                <c:pt idx="10">
                  <c:v>103.8</c:v>
                </c:pt>
              </c:numCache>
            </c:numRef>
          </c:val>
          <c:extLst>
            <c:ext xmlns:c16="http://schemas.microsoft.com/office/drawing/2014/chart" uri="{C3380CC4-5D6E-409C-BE32-E72D297353CC}">
              <c16:uniqueId val="{00000006-F18A-446A-BA72-A08CD4C8A73D}"/>
            </c:ext>
          </c:extLst>
        </c:ser>
        <c:ser>
          <c:idx val="7"/>
          <c:order val="7"/>
          <c:tx>
            <c:strRef>
              <c:f>'Figure 1.3 data'!$L$6</c:f>
              <c:strCache>
                <c:ptCount val="1"/>
                <c:pt idx="0">
                  <c:v>Norway</c:v>
                </c:pt>
              </c:strCache>
            </c:strRef>
          </c:tx>
          <c:spPr>
            <a:solidFill>
              <a:schemeClr val="accent2">
                <a:lumMod val="60000"/>
              </a:schemeClr>
            </a:solidFill>
            <a:ln>
              <a:noFill/>
            </a:ln>
            <a:effectLst/>
          </c:spPr>
          <c:invertIfNegative val="0"/>
          <c:cat>
            <c:numRef>
              <c:f>'Figure 1.3 data'!$A$7:$A$22</c:f>
              <c:numCache>
                <c:formatCode>mmm\-yy</c:formatCode>
                <c:ptCount val="16"/>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numCache>
            </c:numRef>
          </c:cat>
          <c:val>
            <c:numRef>
              <c:f>'Figure 1.3 data'!$L$7:$L$22</c:f>
              <c:numCache>
                <c:formatCode>General</c:formatCode>
                <c:ptCount val="16"/>
                <c:pt idx="1">
                  <c:v>292.20000000000005</c:v>
                </c:pt>
                <c:pt idx="7">
                  <c:v>88.8</c:v>
                </c:pt>
                <c:pt idx="8">
                  <c:v>88.8</c:v>
                </c:pt>
              </c:numCache>
            </c:numRef>
          </c:val>
          <c:extLst>
            <c:ext xmlns:c16="http://schemas.microsoft.com/office/drawing/2014/chart" uri="{C3380CC4-5D6E-409C-BE32-E72D297353CC}">
              <c16:uniqueId val="{00000007-F18A-446A-BA72-A08CD4C8A73D}"/>
            </c:ext>
          </c:extLst>
        </c:ser>
        <c:ser>
          <c:idx val="8"/>
          <c:order val="8"/>
          <c:tx>
            <c:strRef>
              <c:f>'Figure 1.3 data'!$M$6</c:f>
              <c:strCache>
                <c:ptCount val="1"/>
                <c:pt idx="0">
                  <c:v>Peru</c:v>
                </c:pt>
              </c:strCache>
            </c:strRef>
          </c:tx>
          <c:spPr>
            <a:solidFill>
              <a:schemeClr val="accent3">
                <a:lumMod val="60000"/>
              </a:schemeClr>
            </a:solidFill>
            <a:ln>
              <a:noFill/>
            </a:ln>
            <a:effectLst/>
          </c:spPr>
          <c:invertIfNegative val="0"/>
          <c:cat>
            <c:numRef>
              <c:f>'Figure 1.3 data'!$A$7:$A$22</c:f>
              <c:numCache>
                <c:formatCode>mmm\-yy</c:formatCode>
                <c:ptCount val="16"/>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numCache>
            </c:numRef>
          </c:cat>
          <c:val>
            <c:numRef>
              <c:f>'Figure 1.3 data'!$M$7:$M$22</c:f>
              <c:numCache>
                <c:formatCode>General</c:formatCode>
                <c:ptCount val="16"/>
              </c:numCache>
            </c:numRef>
          </c:val>
          <c:extLst>
            <c:ext xmlns:c16="http://schemas.microsoft.com/office/drawing/2014/chart" uri="{C3380CC4-5D6E-409C-BE32-E72D297353CC}">
              <c16:uniqueId val="{00000008-F18A-446A-BA72-A08CD4C8A73D}"/>
            </c:ext>
          </c:extLst>
        </c:ser>
        <c:ser>
          <c:idx val="10"/>
          <c:order val="9"/>
          <c:tx>
            <c:strRef>
              <c:f>'Figure 1.3 data'!$N$6</c:f>
              <c:strCache>
                <c:ptCount val="1"/>
                <c:pt idx="0">
                  <c:v>Qatar</c:v>
                </c:pt>
              </c:strCache>
            </c:strRef>
          </c:tx>
          <c:spPr>
            <a:solidFill>
              <a:schemeClr val="accent5">
                <a:lumMod val="60000"/>
              </a:schemeClr>
            </a:solidFill>
            <a:ln>
              <a:noFill/>
            </a:ln>
            <a:effectLst/>
          </c:spPr>
          <c:invertIfNegative val="0"/>
          <c:cat>
            <c:numRef>
              <c:f>'Figure 1.3 data'!$A$7:$A$22</c:f>
              <c:numCache>
                <c:formatCode>mmm\-yy</c:formatCode>
                <c:ptCount val="16"/>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numCache>
            </c:numRef>
          </c:cat>
          <c:val>
            <c:numRef>
              <c:f>'Figure 1.3 data'!$N$7:$N$22</c:f>
              <c:numCache>
                <c:formatCode>General</c:formatCode>
                <c:ptCount val="16"/>
                <c:pt idx="1">
                  <c:v>672.18000000000006</c:v>
                </c:pt>
                <c:pt idx="2">
                  <c:v>410.09999999999997</c:v>
                </c:pt>
                <c:pt idx="3">
                  <c:v>1052.82</c:v>
                </c:pt>
                <c:pt idx="4">
                  <c:v>1532.2799999999997</c:v>
                </c:pt>
                <c:pt idx="5">
                  <c:v>1628.8799999999999</c:v>
                </c:pt>
                <c:pt idx="6">
                  <c:v>1021.2599999999999</c:v>
                </c:pt>
                <c:pt idx="7">
                  <c:v>699.48</c:v>
                </c:pt>
                <c:pt idx="8">
                  <c:v>821.94</c:v>
                </c:pt>
                <c:pt idx="9">
                  <c:v>696.12</c:v>
                </c:pt>
                <c:pt idx="10">
                  <c:v>477.41999999999996</c:v>
                </c:pt>
                <c:pt idx="11">
                  <c:v>126.12</c:v>
                </c:pt>
                <c:pt idx="14">
                  <c:v>159.78</c:v>
                </c:pt>
                <c:pt idx="15">
                  <c:v>1115.1599999999999</c:v>
                </c:pt>
              </c:numCache>
            </c:numRef>
          </c:val>
          <c:extLst>
            <c:ext xmlns:c16="http://schemas.microsoft.com/office/drawing/2014/chart" uri="{C3380CC4-5D6E-409C-BE32-E72D297353CC}">
              <c16:uniqueId val="{0000000A-F18A-446A-BA72-A08CD4C8A73D}"/>
            </c:ext>
          </c:extLst>
        </c:ser>
        <c:ser>
          <c:idx val="11"/>
          <c:order val="10"/>
          <c:tx>
            <c:strRef>
              <c:f>'Figure 1.3 data'!$O$6</c:f>
              <c:strCache>
                <c:ptCount val="1"/>
                <c:pt idx="0">
                  <c:v>Russia</c:v>
                </c:pt>
              </c:strCache>
            </c:strRef>
          </c:tx>
          <c:spPr>
            <a:solidFill>
              <a:schemeClr val="accent6">
                <a:lumMod val="60000"/>
              </a:schemeClr>
            </a:solidFill>
            <a:ln>
              <a:noFill/>
            </a:ln>
            <a:effectLst/>
          </c:spPr>
          <c:invertIfNegative val="0"/>
          <c:cat>
            <c:numRef>
              <c:f>'Figure 1.3 data'!$A$7:$A$22</c:f>
              <c:numCache>
                <c:formatCode>mmm\-yy</c:formatCode>
                <c:ptCount val="16"/>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numCache>
            </c:numRef>
          </c:cat>
          <c:val>
            <c:numRef>
              <c:f>'Figure 1.3 data'!$O$7:$O$22</c:f>
              <c:numCache>
                <c:formatCode>General</c:formatCode>
                <c:ptCount val="16"/>
                <c:pt idx="1">
                  <c:v>310.68</c:v>
                </c:pt>
                <c:pt idx="2">
                  <c:v>414.24</c:v>
                </c:pt>
                <c:pt idx="3">
                  <c:v>207.12</c:v>
                </c:pt>
                <c:pt idx="5">
                  <c:v>103.56</c:v>
                </c:pt>
                <c:pt idx="6">
                  <c:v>103.56</c:v>
                </c:pt>
                <c:pt idx="10">
                  <c:v>103.56</c:v>
                </c:pt>
                <c:pt idx="11">
                  <c:v>414.24</c:v>
                </c:pt>
                <c:pt idx="12">
                  <c:v>621.3599999999999</c:v>
                </c:pt>
                <c:pt idx="13">
                  <c:v>621.3599999999999</c:v>
                </c:pt>
                <c:pt idx="14">
                  <c:v>414.24</c:v>
                </c:pt>
                <c:pt idx="15">
                  <c:v>415.08</c:v>
                </c:pt>
              </c:numCache>
            </c:numRef>
          </c:val>
          <c:extLst>
            <c:ext xmlns:c16="http://schemas.microsoft.com/office/drawing/2014/chart" uri="{C3380CC4-5D6E-409C-BE32-E72D297353CC}">
              <c16:uniqueId val="{00000000-8791-46B4-8979-D8CF15C636D0}"/>
            </c:ext>
          </c:extLst>
        </c:ser>
        <c:ser>
          <c:idx val="9"/>
          <c:order val="11"/>
          <c:tx>
            <c:strRef>
              <c:f>'Figure 1.3 data'!$P$6</c:f>
              <c:strCache>
                <c:ptCount val="1"/>
                <c:pt idx="0">
                  <c:v>Trinidad</c:v>
                </c:pt>
              </c:strCache>
            </c:strRef>
          </c:tx>
          <c:spPr>
            <a:solidFill>
              <a:schemeClr val="accent4">
                <a:lumMod val="60000"/>
              </a:schemeClr>
            </a:solidFill>
            <a:ln>
              <a:noFill/>
            </a:ln>
            <a:effectLst/>
          </c:spPr>
          <c:invertIfNegative val="0"/>
          <c:cat>
            <c:numRef>
              <c:f>'Figure 1.3 data'!$A$7:$A$22</c:f>
              <c:numCache>
                <c:formatCode>mmm\-yy</c:formatCode>
                <c:ptCount val="16"/>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numCache>
            </c:numRef>
          </c:cat>
          <c:val>
            <c:numRef>
              <c:f>'Figure 1.3 data'!$P$7:$P$22</c:f>
              <c:numCache>
                <c:formatCode>General</c:formatCode>
                <c:ptCount val="16"/>
                <c:pt idx="1">
                  <c:v>178.56</c:v>
                </c:pt>
                <c:pt idx="2">
                  <c:v>301.8</c:v>
                </c:pt>
                <c:pt idx="3">
                  <c:v>197.04000000000002</c:v>
                </c:pt>
                <c:pt idx="4">
                  <c:v>200.04000000000002</c:v>
                </c:pt>
                <c:pt idx="5">
                  <c:v>93</c:v>
                </c:pt>
                <c:pt idx="10">
                  <c:v>93</c:v>
                </c:pt>
                <c:pt idx="11">
                  <c:v>82.92</c:v>
                </c:pt>
                <c:pt idx="12">
                  <c:v>104.4</c:v>
                </c:pt>
                <c:pt idx="15">
                  <c:v>104.04</c:v>
                </c:pt>
              </c:numCache>
            </c:numRef>
          </c:val>
          <c:extLst>
            <c:ext xmlns:c16="http://schemas.microsoft.com/office/drawing/2014/chart" uri="{C3380CC4-5D6E-409C-BE32-E72D297353CC}">
              <c16:uniqueId val="{00000000-E05B-4472-BA01-216599E68AC9}"/>
            </c:ext>
          </c:extLst>
        </c:ser>
        <c:ser>
          <c:idx val="12"/>
          <c:order val="12"/>
          <c:tx>
            <c:strRef>
              <c:f>'Figure 1.3 data'!$Q$6</c:f>
              <c:strCache>
                <c:ptCount val="1"/>
                <c:pt idx="0">
                  <c:v>US</c:v>
                </c:pt>
              </c:strCache>
            </c:strRef>
          </c:tx>
          <c:spPr>
            <a:solidFill>
              <a:schemeClr val="accent1">
                <a:lumMod val="80000"/>
                <a:lumOff val="20000"/>
              </a:schemeClr>
            </a:solidFill>
            <a:ln>
              <a:noFill/>
            </a:ln>
            <a:effectLst/>
          </c:spPr>
          <c:invertIfNegative val="0"/>
          <c:cat>
            <c:numRef>
              <c:f>'Figure 1.3 data'!$A$7:$A$22</c:f>
              <c:numCache>
                <c:formatCode>mmm\-yy</c:formatCode>
                <c:ptCount val="16"/>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pt idx="13">
                  <c:v>44197</c:v>
                </c:pt>
                <c:pt idx="14">
                  <c:v>44228</c:v>
                </c:pt>
                <c:pt idx="15">
                  <c:v>44256</c:v>
                </c:pt>
              </c:numCache>
            </c:numRef>
          </c:cat>
          <c:val>
            <c:numRef>
              <c:f>'Figure 1.3 data'!$Q$7:$Q$22</c:f>
              <c:numCache>
                <c:formatCode>General</c:formatCode>
                <c:ptCount val="16"/>
                <c:pt idx="1">
                  <c:v>875.19815631736526</c:v>
                </c:pt>
                <c:pt idx="2">
                  <c:v>779.88</c:v>
                </c:pt>
                <c:pt idx="3">
                  <c:v>648.78</c:v>
                </c:pt>
                <c:pt idx="4">
                  <c:v>390.24</c:v>
                </c:pt>
                <c:pt idx="8">
                  <c:v>82.8</c:v>
                </c:pt>
                <c:pt idx="11">
                  <c:v>808.02</c:v>
                </c:pt>
                <c:pt idx="12">
                  <c:v>1456.1399999999999</c:v>
                </c:pt>
                <c:pt idx="13">
                  <c:v>99.3</c:v>
                </c:pt>
                <c:pt idx="14">
                  <c:v>1122.42</c:v>
                </c:pt>
                <c:pt idx="15">
                  <c:v>802.31999999999994</c:v>
                </c:pt>
              </c:numCache>
            </c:numRef>
          </c:val>
          <c:extLst>
            <c:ext xmlns:c16="http://schemas.microsoft.com/office/drawing/2014/chart" uri="{C3380CC4-5D6E-409C-BE32-E72D297353CC}">
              <c16:uniqueId val="{00000001-E05B-4472-BA01-216599E68AC9}"/>
            </c:ext>
          </c:extLst>
        </c:ser>
        <c:dLbls>
          <c:showLegendKey val="0"/>
          <c:showVal val="0"/>
          <c:showCatName val="0"/>
          <c:showSerName val="0"/>
          <c:showPercent val="0"/>
          <c:showBubbleSize val="0"/>
        </c:dLbls>
        <c:gapWidth val="219"/>
        <c:overlap val="100"/>
        <c:axId val="413981640"/>
        <c:axId val="413981968"/>
      </c:barChart>
      <c:dateAx>
        <c:axId val="41398164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981968"/>
        <c:crosses val="autoZero"/>
        <c:auto val="0"/>
        <c:lblOffset val="100"/>
        <c:baseTimeUnit val="months"/>
      </c:dateAx>
      <c:valAx>
        <c:axId val="4139819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Monthly LNG delivery (mcm)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981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numRef>
              <c:f>'Pop-up chart'!$E$16:$K$16</c:f>
              <c:numCache>
                <c:formatCode>General</c:formatCode>
                <c:ptCount val="7"/>
                <c:pt idx="0">
                  <c:v>2017</c:v>
                </c:pt>
                <c:pt idx="1">
                  <c:v>2018</c:v>
                </c:pt>
                <c:pt idx="2">
                  <c:v>2019</c:v>
                </c:pt>
                <c:pt idx="3">
                  <c:v>2020</c:v>
                </c:pt>
                <c:pt idx="4">
                  <c:v>2021</c:v>
                </c:pt>
                <c:pt idx="5">
                  <c:v>2022</c:v>
                </c:pt>
                <c:pt idx="6">
                  <c:v>2023</c:v>
                </c:pt>
              </c:numCache>
            </c:numRef>
          </c:cat>
          <c:val>
            <c:numRef>
              <c:f>'Pop-up chart'!$E$18:$K$18</c:f>
              <c:numCache>
                <c:formatCode>General</c:formatCode>
                <c:ptCount val="7"/>
                <c:pt idx="0">
                  <c:v>0</c:v>
                </c:pt>
                <c:pt idx="1">
                  <c:v>0.65000000000003411</c:v>
                </c:pt>
                <c:pt idx="2">
                  <c:v>5.3499999999999091</c:v>
                </c:pt>
                <c:pt idx="3">
                  <c:v>17.240000000000009</c:v>
                </c:pt>
                <c:pt idx="4">
                  <c:v>0</c:v>
                </c:pt>
                <c:pt idx="5">
                  <c:v>0</c:v>
                </c:pt>
                <c:pt idx="6">
                  <c:v>12.490000000000009</c:v>
                </c:pt>
              </c:numCache>
            </c:numRef>
          </c:val>
          <c:extLst>
            <c:ext xmlns:c16="http://schemas.microsoft.com/office/drawing/2014/chart" uri="{C3380CC4-5D6E-409C-BE32-E72D297353CC}">
              <c16:uniqueId val="{00000000-EDB9-4287-B17D-917313C704AE}"/>
            </c:ext>
          </c:extLst>
        </c:ser>
        <c:dLbls>
          <c:showLegendKey val="0"/>
          <c:showVal val="0"/>
          <c:showCatName val="0"/>
          <c:showSerName val="0"/>
          <c:showPercent val="0"/>
          <c:showBubbleSize val="0"/>
        </c:dLbls>
        <c:gapWidth val="219"/>
        <c:overlap val="-27"/>
        <c:axId val="822982664"/>
        <c:axId val="822990536"/>
      </c:barChart>
      <c:catAx>
        <c:axId val="822982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2990536"/>
        <c:crosses val="autoZero"/>
        <c:auto val="1"/>
        <c:lblAlgn val="ctr"/>
        <c:lblOffset val="100"/>
        <c:noMultiLvlLbl val="0"/>
      </c:catAx>
      <c:valAx>
        <c:axId val="822990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Annual global excess LNG liquefaction capacity (bcm / year)</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2982664"/>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t>Monthly LNG delivery – historical, 2016–2021 (to-date).4</a:t>
            </a:r>
            <a:br>
              <a:rPr lang="en-GB" sz="1400" b="0" i="0" u="none" strike="noStrike" baseline="0"/>
            </a:br>
            <a:br>
              <a:rPr lang="en-GB" sz="1400" b="0" i="0" u="none" strike="noStrike" baseline="0"/>
            </a:br>
            <a:r>
              <a:rPr lang="en-GB" sz="800" b="0" i="0" u="none" strike="noStrike" baseline="0"/>
              <a:t>4 This chart has been developed by National Grid using confidential proprietary data from the Argus</a:t>
            </a:r>
          </a:p>
          <a:p>
            <a:pPr>
              <a:defRPr/>
            </a:pPr>
            <a:r>
              <a:rPr lang="en-GB" sz="800" b="0" i="0" u="none" strike="noStrike" baseline="0"/>
              <a:t>Media Group under licence. Argus shall not be liable for any loss or damage arising from any</a:t>
            </a:r>
          </a:p>
          <a:p>
            <a:pPr>
              <a:defRPr/>
            </a:pPr>
            <a:r>
              <a:rPr lang="en-GB" sz="800" b="0" i="0" u="none" strike="noStrike" baseline="0"/>
              <a:t>party’s </a:t>
            </a:r>
            <a:endParaRPr lang="en-GB" sz="8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'Figure 1.4 data'!$M$102</c:f>
              <c:strCache>
                <c:ptCount val="1"/>
                <c:pt idx="0">
                  <c:v>2016/17</c:v>
                </c:pt>
              </c:strCache>
            </c:strRef>
          </c:tx>
          <c:spPr>
            <a:solidFill>
              <a:schemeClr val="accent1"/>
            </a:solidFill>
            <a:ln>
              <a:noFill/>
            </a:ln>
            <a:effectLst/>
          </c:spPr>
          <c:invertIfNegative val="0"/>
          <c:cat>
            <c:strRef>
              <c:f>'Figure 1.4 data'!$L$103:$L$114</c:f>
              <c:strCache>
                <c:ptCount val="12"/>
                <c:pt idx="0">
                  <c:v>October</c:v>
                </c:pt>
                <c:pt idx="1">
                  <c:v>November</c:v>
                </c:pt>
                <c:pt idx="2">
                  <c:v>December</c:v>
                </c:pt>
                <c:pt idx="3">
                  <c:v>January</c:v>
                </c:pt>
                <c:pt idx="4">
                  <c:v>February</c:v>
                </c:pt>
                <c:pt idx="5">
                  <c:v>March</c:v>
                </c:pt>
                <c:pt idx="6">
                  <c:v>April</c:v>
                </c:pt>
                <c:pt idx="7">
                  <c:v>May</c:v>
                </c:pt>
                <c:pt idx="8">
                  <c:v>June</c:v>
                </c:pt>
                <c:pt idx="9">
                  <c:v>July</c:v>
                </c:pt>
                <c:pt idx="10">
                  <c:v>August</c:v>
                </c:pt>
                <c:pt idx="11">
                  <c:v>September</c:v>
                </c:pt>
              </c:strCache>
            </c:strRef>
          </c:cat>
          <c:val>
            <c:numRef>
              <c:f>'Figure 1.4 data'!$M$103:$M$114</c:f>
              <c:numCache>
                <c:formatCode>0</c:formatCode>
                <c:ptCount val="12"/>
                <c:pt idx="0">
                  <c:v>181.07432000000006</c:v>
                </c:pt>
                <c:pt idx="1">
                  <c:v>289.4020000000001</c:v>
                </c:pt>
                <c:pt idx="2">
                  <c:v>259.16243999999995</c:v>
                </c:pt>
                <c:pt idx="3">
                  <c:v>247.68790000000001</c:v>
                </c:pt>
                <c:pt idx="4">
                  <c:v>189.76075999999998</c:v>
                </c:pt>
                <c:pt idx="5">
                  <c:v>764.2640600000002</c:v>
                </c:pt>
                <c:pt idx="6">
                  <c:v>947.61821999999995</c:v>
                </c:pt>
                <c:pt idx="7">
                  <c:v>708.01117999999974</c:v>
                </c:pt>
                <c:pt idx="8">
                  <c:v>280.36563999999998</c:v>
                </c:pt>
                <c:pt idx="9">
                  <c:v>526.37716999999998</c:v>
                </c:pt>
                <c:pt idx="10">
                  <c:v>463.20954000000006</c:v>
                </c:pt>
                <c:pt idx="11">
                  <c:v>324.9246</c:v>
                </c:pt>
              </c:numCache>
            </c:numRef>
          </c:val>
          <c:extLst>
            <c:ext xmlns:c16="http://schemas.microsoft.com/office/drawing/2014/chart" uri="{C3380CC4-5D6E-409C-BE32-E72D297353CC}">
              <c16:uniqueId val="{00000000-740A-4A48-AD72-709420BDC290}"/>
            </c:ext>
          </c:extLst>
        </c:ser>
        <c:ser>
          <c:idx val="1"/>
          <c:order val="1"/>
          <c:tx>
            <c:strRef>
              <c:f>'Figure 1.4 data'!$N$102</c:f>
              <c:strCache>
                <c:ptCount val="1"/>
                <c:pt idx="0">
                  <c:v>2017/18</c:v>
                </c:pt>
              </c:strCache>
            </c:strRef>
          </c:tx>
          <c:spPr>
            <a:solidFill>
              <a:schemeClr val="accent2"/>
            </a:solidFill>
            <a:ln>
              <a:noFill/>
            </a:ln>
            <a:effectLst/>
          </c:spPr>
          <c:invertIfNegative val="0"/>
          <c:cat>
            <c:strRef>
              <c:f>'Figure 1.4 data'!$L$103:$L$114</c:f>
              <c:strCache>
                <c:ptCount val="12"/>
                <c:pt idx="0">
                  <c:v>October</c:v>
                </c:pt>
                <c:pt idx="1">
                  <c:v>November</c:v>
                </c:pt>
                <c:pt idx="2">
                  <c:v>December</c:v>
                </c:pt>
                <c:pt idx="3">
                  <c:v>January</c:v>
                </c:pt>
                <c:pt idx="4">
                  <c:v>February</c:v>
                </c:pt>
                <c:pt idx="5">
                  <c:v>March</c:v>
                </c:pt>
                <c:pt idx="6">
                  <c:v>April</c:v>
                </c:pt>
                <c:pt idx="7">
                  <c:v>May</c:v>
                </c:pt>
                <c:pt idx="8">
                  <c:v>June</c:v>
                </c:pt>
                <c:pt idx="9">
                  <c:v>July</c:v>
                </c:pt>
                <c:pt idx="10">
                  <c:v>August</c:v>
                </c:pt>
                <c:pt idx="11">
                  <c:v>September</c:v>
                </c:pt>
              </c:strCache>
            </c:strRef>
          </c:cat>
          <c:val>
            <c:numRef>
              <c:f>'Figure 1.4 data'!$N$103:$N$114</c:f>
              <c:numCache>
                <c:formatCode>0</c:formatCode>
                <c:ptCount val="12"/>
                <c:pt idx="0">
                  <c:v>260.54000000000002</c:v>
                </c:pt>
                <c:pt idx="1">
                  <c:v>319.37000000000006</c:v>
                </c:pt>
                <c:pt idx="2">
                  <c:v>249.71999999999997</c:v>
                </c:pt>
                <c:pt idx="3">
                  <c:v>188.75000000000006</c:v>
                </c:pt>
                <c:pt idx="4">
                  <c:v>333.73</c:v>
                </c:pt>
                <c:pt idx="5">
                  <c:v>465.21999999999997</c:v>
                </c:pt>
                <c:pt idx="6">
                  <c:v>482.58000000000004</c:v>
                </c:pt>
                <c:pt idx="7">
                  <c:v>214.67000000000004</c:v>
                </c:pt>
                <c:pt idx="8">
                  <c:v>164.21999999999997</c:v>
                </c:pt>
                <c:pt idx="9">
                  <c:v>168.28899999999999</c:v>
                </c:pt>
                <c:pt idx="10">
                  <c:v>167.76000000000002</c:v>
                </c:pt>
                <c:pt idx="11">
                  <c:v>154.54400000000004</c:v>
                </c:pt>
              </c:numCache>
            </c:numRef>
          </c:val>
          <c:extLst>
            <c:ext xmlns:c16="http://schemas.microsoft.com/office/drawing/2014/chart" uri="{C3380CC4-5D6E-409C-BE32-E72D297353CC}">
              <c16:uniqueId val="{00000001-740A-4A48-AD72-709420BDC290}"/>
            </c:ext>
          </c:extLst>
        </c:ser>
        <c:ser>
          <c:idx val="2"/>
          <c:order val="2"/>
          <c:tx>
            <c:strRef>
              <c:f>'Figure 1.4 data'!$O$102</c:f>
              <c:strCache>
                <c:ptCount val="1"/>
                <c:pt idx="0">
                  <c:v>2018/19</c:v>
                </c:pt>
              </c:strCache>
            </c:strRef>
          </c:tx>
          <c:spPr>
            <a:solidFill>
              <a:schemeClr val="accent3"/>
            </a:solidFill>
            <a:ln>
              <a:noFill/>
            </a:ln>
            <a:effectLst/>
          </c:spPr>
          <c:invertIfNegative val="0"/>
          <c:cat>
            <c:strRef>
              <c:f>'Figure 1.4 data'!$L$103:$L$114</c:f>
              <c:strCache>
                <c:ptCount val="12"/>
                <c:pt idx="0">
                  <c:v>October</c:v>
                </c:pt>
                <c:pt idx="1">
                  <c:v>November</c:v>
                </c:pt>
                <c:pt idx="2">
                  <c:v>December</c:v>
                </c:pt>
                <c:pt idx="3">
                  <c:v>January</c:v>
                </c:pt>
                <c:pt idx="4">
                  <c:v>February</c:v>
                </c:pt>
                <c:pt idx="5">
                  <c:v>March</c:v>
                </c:pt>
                <c:pt idx="6">
                  <c:v>April</c:v>
                </c:pt>
                <c:pt idx="7">
                  <c:v>May</c:v>
                </c:pt>
                <c:pt idx="8">
                  <c:v>June</c:v>
                </c:pt>
                <c:pt idx="9">
                  <c:v>July</c:v>
                </c:pt>
                <c:pt idx="10">
                  <c:v>August</c:v>
                </c:pt>
                <c:pt idx="11">
                  <c:v>September</c:v>
                </c:pt>
              </c:strCache>
            </c:strRef>
          </c:cat>
          <c:val>
            <c:numRef>
              <c:f>'Figure 1.4 data'!$O$103:$O$114</c:f>
              <c:numCache>
                <c:formatCode>0</c:formatCode>
                <c:ptCount val="12"/>
                <c:pt idx="0">
                  <c:v>649.6640000000001</c:v>
                </c:pt>
                <c:pt idx="1">
                  <c:v>1327.8019999999999</c:v>
                </c:pt>
                <c:pt idx="2">
                  <c:v>1390.7090000000001</c:v>
                </c:pt>
                <c:pt idx="3">
                  <c:v>1554.9809999999998</c:v>
                </c:pt>
                <c:pt idx="4">
                  <c:v>1313.9250000000002</c:v>
                </c:pt>
                <c:pt idx="5">
                  <c:v>1581.6109999999996</c:v>
                </c:pt>
                <c:pt idx="6">
                  <c:v>2013.2150000000004</c:v>
                </c:pt>
                <c:pt idx="7">
                  <c:v>1997.931</c:v>
                </c:pt>
                <c:pt idx="8">
                  <c:v>399.09</c:v>
                </c:pt>
                <c:pt idx="9">
                  <c:v>384.37</c:v>
                </c:pt>
                <c:pt idx="10">
                  <c:v>247.08300000000003</c:v>
                </c:pt>
                <c:pt idx="11">
                  <c:v>925.28</c:v>
                </c:pt>
              </c:numCache>
            </c:numRef>
          </c:val>
          <c:extLst>
            <c:ext xmlns:c16="http://schemas.microsoft.com/office/drawing/2014/chart" uri="{C3380CC4-5D6E-409C-BE32-E72D297353CC}">
              <c16:uniqueId val="{00000002-740A-4A48-AD72-709420BDC290}"/>
            </c:ext>
          </c:extLst>
        </c:ser>
        <c:ser>
          <c:idx val="3"/>
          <c:order val="3"/>
          <c:tx>
            <c:strRef>
              <c:f>'Figure 1.4 data'!$P$102</c:f>
              <c:strCache>
                <c:ptCount val="1"/>
                <c:pt idx="0">
                  <c:v>2019/20</c:v>
                </c:pt>
              </c:strCache>
            </c:strRef>
          </c:tx>
          <c:spPr>
            <a:solidFill>
              <a:schemeClr val="accent4"/>
            </a:solidFill>
            <a:ln>
              <a:noFill/>
            </a:ln>
            <a:effectLst/>
          </c:spPr>
          <c:invertIfNegative val="0"/>
          <c:cat>
            <c:strRef>
              <c:f>'Figure 1.4 data'!$L$103:$L$114</c:f>
              <c:strCache>
                <c:ptCount val="12"/>
                <c:pt idx="0">
                  <c:v>October</c:v>
                </c:pt>
                <c:pt idx="1">
                  <c:v>November</c:v>
                </c:pt>
                <c:pt idx="2">
                  <c:v>December</c:v>
                </c:pt>
                <c:pt idx="3">
                  <c:v>January</c:v>
                </c:pt>
                <c:pt idx="4">
                  <c:v>February</c:v>
                </c:pt>
                <c:pt idx="5">
                  <c:v>March</c:v>
                </c:pt>
                <c:pt idx="6">
                  <c:v>April</c:v>
                </c:pt>
                <c:pt idx="7">
                  <c:v>May</c:v>
                </c:pt>
                <c:pt idx="8">
                  <c:v>June</c:v>
                </c:pt>
                <c:pt idx="9">
                  <c:v>July</c:v>
                </c:pt>
                <c:pt idx="10">
                  <c:v>August</c:v>
                </c:pt>
                <c:pt idx="11">
                  <c:v>September</c:v>
                </c:pt>
              </c:strCache>
            </c:strRef>
          </c:cat>
          <c:val>
            <c:numRef>
              <c:f>'Figure 1.4 data'!$P$103:$P$114</c:f>
              <c:numCache>
                <c:formatCode>0</c:formatCode>
                <c:ptCount val="12"/>
                <c:pt idx="0">
                  <c:v>1882.2520000000002</c:v>
                </c:pt>
                <c:pt idx="1">
                  <c:v>2228.5260000000003</c:v>
                </c:pt>
                <c:pt idx="2">
                  <c:v>2501.9819999999995</c:v>
                </c:pt>
                <c:pt idx="3">
                  <c:v>2508.9960000000001</c:v>
                </c:pt>
                <c:pt idx="4">
                  <c:v>2153.7370000000001</c:v>
                </c:pt>
                <c:pt idx="5">
                  <c:v>2117.2849999999999</c:v>
                </c:pt>
                <c:pt idx="6">
                  <c:v>2119.5940000000001</c:v>
                </c:pt>
                <c:pt idx="7">
                  <c:v>1593.3590000000002</c:v>
                </c:pt>
                <c:pt idx="8">
                  <c:v>1161.009</c:v>
                </c:pt>
                <c:pt idx="9">
                  <c:v>652.0999999999998</c:v>
                </c:pt>
                <c:pt idx="10">
                  <c:v>824.20799999999974</c:v>
                </c:pt>
                <c:pt idx="11">
                  <c:v>794.13300000000004</c:v>
                </c:pt>
              </c:numCache>
            </c:numRef>
          </c:val>
          <c:extLst>
            <c:ext xmlns:c16="http://schemas.microsoft.com/office/drawing/2014/chart" uri="{C3380CC4-5D6E-409C-BE32-E72D297353CC}">
              <c16:uniqueId val="{00000003-740A-4A48-AD72-709420BDC290}"/>
            </c:ext>
          </c:extLst>
        </c:ser>
        <c:ser>
          <c:idx val="4"/>
          <c:order val="4"/>
          <c:tx>
            <c:strRef>
              <c:f>'Figure 1.4 data'!$Q$102</c:f>
              <c:strCache>
                <c:ptCount val="1"/>
                <c:pt idx="0">
                  <c:v>2020/2021</c:v>
                </c:pt>
              </c:strCache>
            </c:strRef>
          </c:tx>
          <c:spPr>
            <a:solidFill>
              <a:schemeClr val="accent5"/>
            </a:solidFill>
            <a:ln>
              <a:noFill/>
            </a:ln>
            <a:effectLst/>
          </c:spPr>
          <c:invertIfNegative val="0"/>
          <c:cat>
            <c:strRef>
              <c:f>'Figure 1.4 data'!$L$103:$L$114</c:f>
              <c:strCache>
                <c:ptCount val="12"/>
                <c:pt idx="0">
                  <c:v>October</c:v>
                </c:pt>
                <c:pt idx="1">
                  <c:v>November</c:v>
                </c:pt>
                <c:pt idx="2">
                  <c:v>December</c:v>
                </c:pt>
                <c:pt idx="3">
                  <c:v>January</c:v>
                </c:pt>
                <c:pt idx="4">
                  <c:v>February</c:v>
                </c:pt>
                <c:pt idx="5">
                  <c:v>March</c:v>
                </c:pt>
                <c:pt idx="6">
                  <c:v>April</c:v>
                </c:pt>
                <c:pt idx="7">
                  <c:v>May</c:v>
                </c:pt>
                <c:pt idx="8">
                  <c:v>June</c:v>
                </c:pt>
                <c:pt idx="9">
                  <c:v>July</c:v>
                </c:pt>
                <c:pt idx="10">
                  <c:v>August</c:v>
                </c:pt>
                <c:pt idx="11">
                  <c:v>September</c:v>
                </c:pt>
              </c:strCache>
            </c:strRef>
          </c:cat>
          <c:val>
            <c:numRef>
              <c:f>'Figure 1.4 data'!$Q$103:$Q$114</c:f>
              <c:numCache>
                <c:formatCode>0</c:formatCode>
                <c:ptCount val="12"/>
                <c:pt idx="0">
                  <c:v>692.03800000000012</c:v>
                </c:pt>
                <c:pt idx="1">
                  <c:v>1317.008</c:v>
                </c:pt>
                <c:pt idx="2">
                  <c:v>1760.4820000000002</c:v>
                </c:pt>
                <c:pt idx="3">
                  <c:v>900.60200000000009</c:v>
                </c:pt>
                <c:pt idx="4">
                  <c:v>1897.2420000000002</c:v>
                </c:pt>
              </c:numCache>
            </c:numRef>
          </c:val>
          <c:extLst>
            <c:ext xmlns:c16="http://schemas.microsoft.com/office/drawing/2014/chart" uri="{C3380CC4-5D6E-409C-BE32-E72D297353CC}">
              <c16:uniqueId val="{00000004-740A-4A48-AD72-709420BDC290}"/>
            </c:ext>
          </c:extLst>
        </c:ser>
        <c:dLbls>
          <c:showLegendKey val="0"/>
          <c:showVal val="0"/>
          <c:showCatName val="0"/>
          <c:showSerName val="0"/>
          <c:showPercent val="0"/>
          <c:showBubbleSize val="0"/>
        </c:dLbls>
        <c:gapWidth val="219"/>
        <c:overlap val="-27"/>
        <c:axId val="1071940944"/>
        <c:axId val="1071939632"/>
      </c:barChart>
      <c:catAx>
        <c:axId val="1071940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1939632"/>
        <c:crosses val="autoZero"/>
        <c:auto val="1"/>
        <c:lblAlgn val="ctr"/>
        <c:lblOffset val="100"/>
        <c:noMultiLvlLbl val="0"/>
      </c:catAx>
      <c:valAx>
        <c:axId val="1071939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Monthly LNG delivery (mcm)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1940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a:t>Total interconnector export flows for Bacton IUK and BBL – historical (2017–2020) and prediction</a:t>
            </a:r>
          </a:p>
          <a:p>
            <a:pPr>
              <a:defRPr sz="1400"/>
            </a:pPr>
            <a:r>
              <a:rPr lang="en-GB" sz="1400"/>
              <a:t>for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'Figure 1.5 data'!$B$1</c:f>
              <c:strCache>
                <c:ptCount val="1"/>
                <c:pt idx="0">
                  <c:v>2017</c:v>
                </c:pt>
              </c:strCache>
            </c:strRef>
          </c:tx>
          <c:spPr>
            <a:ln w="22225" cap="rnd">
              <a:solidFill>
                <a:schemeClr val="accent1">
                  <a:lumMod val="60000"/>
                  <a:lumOff val="40000"/>
                  <a:alpha val="70000"/>
                </a:schemeClr>
              </a:solidFill>
              <a:round/>
            </a:ln>
            <a:effectLst/>
          </c:spPr>
          <c:marker>
            <c:symbol val="none"/>
          </c:marker>
          <c:cat>
            <c:numRef>
              <c:f>'Figure 1.5 data'!$A$24:$A$206</c:f>
              <c:numCache>
                <c:formatCode>dd\ mmm</c:formatCode>
                <c:ptCount val="183"/>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numCache>
            </c:numRef>
          </c:cat>
          <c:val>
            <c:numRef>
              <c:f>'Figure 1.5 data'!$B$24:$B$206</c:f>
              <c:numCache>
                <c:formatCode>General</c:formatCode>
                <c:ptCount val="183"/>
                <c:pt idx="0">
                  <c:v>-31.444701999999999</c:v>
                </c:pt>
                <c:pt idx="1">
                  <c:v>-30.328513999999998</c:v>
                </c:pt>
                <c:pt idx="2">
                  <c:v>-37.261608000000003</c:v>
                </c:pt>
                <c:pt idx="3">
                  <c:v>-40.999366999999999</c:v>
                </c:pt>
                <c:pt idx="4">
                  <c:v>-43.801603999999998</c:v>
                </c:pt>
                <c:pt idx="5">
                  <c:v>-43.150590999999999</c:v>
                </c:pt>
                <c:pt idx="6">
                  <c:v>-45.616083000000003</c:v>
                </c:pt>
                <c:pt idx="7">
                  <c:v>-35.411672000000003</c:v>
                </c:pt>
                <c:pt idx="8">
                  <c:v>-33.127057999999998</c:v>
                </c:pt>
                <c:pt idx="9">
                  <c:v>-36.413254999999999</c:v>
                </c:pt>
                <c:pt idx="10">
                  <c:v>-45.469396000000003</c:v>
                </c:pt>
                <c:pt idx="11">
                  <c:v>-43.953882999999998</c:v>
                </c:pt>
                <c:pt idx="12">
                  <c:v>-44.177712</c:v>
                </c:pt>
                <c:pt idx="13">
                  <c:v>-37.444808000000002</c:v>
                </c:pt>
                <c:pt idx="14">
                  <c:v>-33.472562000000003</c:v>
                </c:pt>
                <c:pt idx="15">
                  <c:v>-32.494934999999998</c:v>
                </c:pt>
                <c:pt idx="16">
                  <c:v>-35.503059999999998</c:v>
                </c:pt>
                <c:pt idx="17">
                  <c:v>-32.1126</c:v>
                </c:pt>
                <c:pt idx="18">
                  <c:v>-40.055720000000001</c:v>
                </c:pt>
                <c:pt idx="19">
                  <c:v>-39.696707000000004</c:v>
                </c:pt>
                <c:pt idx="20">
                  <c:v>-39.964120000000001</c:v>
                </c:pt>
                <c:pt idx="21">
                  <c:v>-32.621043</c:v>
                </c:pt>
                <c:pt idx="22">
                  <c:v>-33.731743000000002</c:v>
                </c:pt>
                <c:pt idx="23">
                  <c:v>-45.319755000000001</c:v>
                </c:pt>
                <c:pt idx="24">
                  <c:v>-49.539996000000002</c:v>
                </c:pt>
                <c:pt idx="25">
                  <c:v>-41.646475000000002</c:v>
                </c:pt>
                <c:pt idx="26">
                  <c:v>-43.573870999999997</c:v>
                </c:pt>
                <c:pt idx="27">
                  <c:v>-43.076931000000002</c:v>
                </c:pt>
                <c:pt idx="28">
                  <c:v>-29.922329999999999</c:v>
                </c:pt>
                <c:pt idx="29">
                  <c:v>-30.899640999999999</c:v>
                </c:pt>
                <c:pt idx="30">
                  <c:v>-40.070599000000001</c:v>
                </c:pt>
                <c:pt idx="31">
                  <c:v>-42.702300999999999</c:v>
                </c:pt>
                <c:pt idx="32">
                  <c:v>-29.718340999999999</c:v>
                </c:pt>
                <c:pt idx="33">
                  <c:v>-37.823132000000001</c:v>
                </c:pt>
                <c:pt idx="34">
                  <c:v>-40.532398000000001</c:v>
                </c:pt>
                <c:pt idx="35">
                  <c:v>-20.169585999999999</c:v>
                </c:pt>
                <c:pt idx="36">
                  <c:v>-20.553398000000001</c:v>
                </c:pt>
                <c:pt idx="37">
                  <c:v>-26.601942000000001</c:v>
                </c:pt>
                <c:pt idx="38">
                  <c:v>-38.212220000000002</c:v>
                </c:pt>
                <c:pt idx="39">
                  <c:v>-35.722351000000003</c:v>
                </c:pt>
                <c:pt idx="40">
                  <c:v>-36.270262000000002</c:v>
                </c:pt>
                <c:pt idx="41">
                  <c:v>-32.349725999999997</c:v>
                </c:pt>
                <c:pt idx="42">
                  <c:v>-36.425918000000003</c:v>
                </c:pt>
                <c:pt idx="43">
                  <c:v>-39.556353000000001</c:v>
                </c:pt>
                <c:pt idx="44">
                  <c:v>-35.378008000000001</c:v>
                </c:pt>
                <c:pt idx="45">
                  <c:v>-32.271738999999997</c:v>
                </c:pt>
                <c:pt idx="46">
                  <c:v>-18.372098000000001</c:v>
                </c:pt>
                <c:pt idx="47">
                  <c:v>-24.327141999999998</c:v>
                </c:pt>
                <c:pt idx="48">
                  <c:v>-26.827985999999999</c:v>
                </c:pt>
                <c:pt idx="49">
                  <c:v>-43.109856000000001</c:v>
                </c:pt>
                <c:pt idx="50">
                  <c:v>-42.986913999999999</c:v>
                </c:pt>
                <c:pt idx="51">
                  <c:v>-51.359856000000001</c:v>
                </c:pt>
                <c:pt idx="52">
                  <c:v>-50.120725999999998</c:v>
                </c:pt>
                <c:pt idx="53">
                  <c:v>-54.428240000000002</c:v>
                </c:pt>
                <c:pt idx="54">
                  <c:v>-53.618932000000001</c:v>
                </c:pt>
                <c:pt idx="55">
                  <c:v>-52.900063000000003</c:v>
                </c:pt>
                <c:pt idx="56">
                  <c:v>-51.515196000000003</c:v>
                </c:pt>
                <c:pt idx="57">
                  <c:v>-51.560363000000002</c:v>
                </c:pt>
                <c:pt idx="58">
                  <c:v>-50.346348999999996</c:v>
                </c:pt>
                <c:pt idx="59">
                  <c:v>-50.766252000000001</c:v>
                </c:pt>
                <c:pt idx="60">
                  <c:v>-51.786197000000001</c:v>
                </c:pt>
                <c:pt idx="61">
                  <c:v>-49.595292999999998</c:v>
                </c:pt>
                <c:pt idx="62">
                  <c:v>-51.456944</c:v>
                </c:pt>
                <c:pt idx="63">
                  <c:v>-46.385711000000001</c:v>
                </c:pt>
                <c:pt idx="64">
                  <c:v>-46.291262000000003</c:v>
                </c:pt>
                <c:pt idx="65">
                  <c:v>-45.117666</c:v>
                </c:pt>
                <c:pt idx="66">
                  <c:v>-47.829357999999999</c:v>
                </c:pt>
                <c:pt idx="67">
                  <c:v>-50.372625999999997</c:v>
                </c:pt>
                <c:pt idx="68">
                  <c:v>-51.599620000000002</c:v>
                </c:pt>
                <c:pt idx="69">
                  <c:v>-47.607956999999999</c:v>
                </c:pt>
                <c:pt idx="70">
                  <c:v>-50.352364000000001</c:v>
                </c:pt>
                <c:pt idx="71">
                  <c:v>-50.867666</c:v>
                </c:pt>
                <c:pt idx="72">
                  <c:v>-44.508969999999998</c:v>
                </c:pt>
                <c:pt idx="73">
                  <c:v>-52.372309000000001</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-1.0495989999999999</c:v>
                </c:pt>
                <c:pt idx="89">
                  <c:v>-44.047172000000003</c:v>
                </c:pt>
                <c:pt idx="90">
                  <c:v>-44.674441000000002</c:v>
                </c:pt>
                <c:pt idx="91">
                  <c:v>-54.331679999999999</c:v>
                </c:pt>
                <c:pt idx="92">
                  <c:v>-55.689214999999997</c:v>
                </c:pt>
                <c:pt idx="93">
                  <c:v>-56.153756999999999</c:v>
                </c:pt>
                <c:pt idx="94">
                  <c:v>-56.363022000000001</c:v>
                </c:pt>
                <c:pt idx="95">
                  <c:v>-59.292527999999997</c:v>
                </c:pt>
                <c:pt idx="96">
                  <c:v>-55.956310999999999</c:v>
                </c:pt>
                <c:pt idx="97">
                  <c:v>-52.369038000000003</c:v>
                </c:pt>
                <c:pt idx="98">
                  <c:v>-57.750211</c:v>
                </c:pt>
                <c:pt idx="99">
                  <c:v>-58.107640000000004</c:v>
                </c:pt>
                <c:pt idx="100">
                  <c:v>-57.900168999999998</c:v>
                </c:pt>
                <c:pt idx="101">
                  <c:v>-56.644787000000001</c:v>
                </c:pt>
                <c:pt idx="102">
                  <c:v>-56.525748999999998</c:v>
                </c:pt>
                <c:pt idx="103">
                  <c:v>-47.199345999999998</c:v>
                </c:pt>
                <c:pt idx="104">
                  <c:v>-56.418109000000001</c:v>
                </c:pt>
                <c:pt idx="105">
                  <c:v>-56.629168</c:v>
                </c:pt>
                <c:pt idx="106">
                  <c:v>-56.313107000000002</c:v>
                </c:pt>
                <c:pt idx="107">
                  <c:v>-56.357323999999998</c:v>
                </c:pt>
                <c:pt idx="108">
                  <c:v>-56.547804999999997</c:v>
                </c:pt>
                <c:pt idx="109">
                  <c:v>-56.872731000000002</c:v>
                </c:pt>
                <c:pt idx="110">
                  <c:v>-56.740713</c:v>
                </c:pt>
                <c:pt idx="111">
                  <c:v>-57.058990999999999</c:v>
                </c:pt>
                <c:pt idx="112">
                  <c:v>-55.924334999999999</c:v>
                </c:pt>
                <c:pt idx="113">
                  <c:v>-56.068593999999997</c:v>
                </c:pt>
                <c:pt idx="114">
                  <c:v>-56.081679999999999</c:v>
                </c:pt>
                <c:pt idx="115">
                  <c:v>-56.729422</c:v>
                </c:pt>
                <c:pt idx="116">
                  <c:v>-56.459792999999998</c:v>
                </c:pt>
                <c:pt idx="117">
                  <c:v>-54.956099999999999</c:v>
                </c:pt>
                <c:pt idx="118">
                  <c:v>-56.224040000000002</c:v>
                </c:pt>
                <c:pt idx="119">
                  <c:v>-51.140988</c:v>
                </c:pt>
                <c:pt idx="120">
                  <c:v>-50.633811999999999</c:v>
                </c:pt>
                <c:pt idx="121">
                  <c:v>-50.530920000000002</c:v>
                </c:pt>
                <c:pt idx="122">
                  <c:v>-46.303187000000001</c:v>
                </c:pt>
                <c:pt idx="123">
                  <c:v>-46.580308000000002</c:v>
                </c:pt>
                <c:pt idx="124">
                  <c:v>-46.930667</c:v>
                </c:pt>
                <c:pt idx="125">
                  <c:v>-46.510869999999997</c:v>
                </c:pt>
                <c:pt idx="126">
                  <c:v>-42.510024999999999</c:v>
                </c:pt>
                <c:pt idx="127">
                  <c:v>-42.617877</c:v>
                </c:pt>
                <c:pt idx="128">
                  <c:v>-41.162094000000003</c:v>
                </c:pt>
                <c:pt idx="129">
                  <c:v>-39.911672000000003</c:v>
                </c:pt>
                <c:pt idx="130">
                  <c:v>-46.640143999999999</c:v>
                </c:pt>
                <c:pt idx="131">
                  <c:v>-44.256436999999998</c:v>
                </c:pt>
                <c:pt idx="132">
                  <c:v>-51.157767</c:v>
                </c:pt>
                <c:pt idx="133">
                  <c:v>-41.585267999999999</c:v>
                </c:pt>
                <c:pt idx="134">
                  <c:v>-42.612495000000003</c:v>
                </c:pt>
                <c:pt idx="135">
                  <c:v>-43.481532000000001</c:v>
                </c:pt>
                <c:pt idx="136">
                  <c:v>-46.892043000000001</c:v>
                </c:pt>
                <c:pt idx="137">
                  <c:v>-51.715280999999997</c:v>
                </c:pt>
                <c:pt idx="138">
                  <c:v>-48.467601999999999</c:v>
                </c:pt>
                <c:pt idx="139">
                  <c:v>-49.978155000000001</c:v>
                </c:pt>
                <c:pt idx="140">
                  <c:v>-46.602679999999999</c:v>
                </c:pt>
                <c:pt idx="141">
                  <c:v>-46.567960999999997</c:v>
                </c:pt>
                <c:pt idx="142">
                  <c:v>-47.174123999999999</c:v>
                </c:pt>
                <c:pt idx="143">
                  <c:v>-47.609856000000001</c:v>
                </c:pt>
                <c:pt idx="144">
                  <c:v>-48.418213999999999</c:v>
                </c:pt>
                <c:pt idx="145">
                  <c:v>-49.069650000000003</c:v>
                </c:pt>
                <c:pt idx="146">
                  <c:v>-49.307830000000003</c:v>
                </c:pt>
                <c:pt idx="147">
                  <c:v>-47.723723</c:v>
                </c:pt>
                <c:pt idx="148">
                  <c:v>-46.834845999999999</c:v>
                </c:pt>
                <c:pt idx="149">
                  <c:v>-50.5</c:v>
                </c:pt>
                <c:pt idx="150">
                  <c:v>-49.3</c:v>
                </c:pt>
                <c:pt idx="151">
                  <c:v>-50.158084000000002</c:v>
                </c:pt>
                <c:pt idx="152">
                  <c:v>-44.710954000000001</c:v>
                </c:pt>
                <c:pt idx="153">
                  <c:v>-29.160616000000001</c:v>
                </c:pt>
                <c:pt idx="154">
                  <c:v>-19.256965000000001</c:v>
                </c:pt>
                <c:pt idx="155">
                  <c:v>-19.017095999999999</c:v>
                </c:pt>
                <c:pt idx="156">
                  <c:v>-22.246728999999998</c:v>
                </c:pt>
                <c:pt idx="157">
                  <c:v>-32.909877999999999</c:v>
                </c:pt>
                <c:pt idx="158">
                  <c:v>-31.342127000000001</c:v>
                </c:pt>
                <c:pt idx="159">
                  <c:v>-28.86</c:v>
                </c:pt>
                <c:pt idx="160">
                  <c:v>-27.29</c:v>
                </c:pt>
                <c:pt idx="161">
                  <c:v>-27.66</c:v>
                </c:pt>
                <c:pt idx="162">
                  <c:v>-27.84</c:v>
                </c:pt>
                <c:pt idx="163">
                  <c:v>-31.8458210238974</c:v>
                </c:pt>
                <c:pt idx="164">
                  <c:v>-30.67</c:v>
                </c:pt>
                <c:pt idx="165">
                  <c:v>-31.26</c:v>
                </c:pt>
                <c:pt idx="166">
                  <c:v>-27.43</c:v>
                </c:pt>
                <c:pt idx="167">
                  <c:v>-37.68</c:v>
                </c:pt>
                <c:pt idx="168">
                  <c:v>-22.41</c:v>
                </c:pt>
                <c:pt idx="169">
                  <c:v>-21.890671170898397</c:v>
                </c:pt>
                <c:pt idx="170">
                  <c:v>-27.26</c:v>
                </c:pt>
                <c:pt idx="171">
                  <c:v>-4.5898060000000003</c:v>
                </c:pt>
                <c:pt idx="172">
                  <c:v>-22.240501999999999</c:v>
                </c:pt>
                <c:pt idx="173">
                  <c:v>-24.491136000000001</c:v>
                </c:pt>
                <c:pt idx="174">
                  <c:v>-22.709053999999998</c:v>
                </c:pt>
                <c:pt idx="175">
                  <c:v>-24.712641999999999</c:v>
                </c:pt>
                <c:pt idx="176">
                  <c:v>-25.429400999999999</c:v>
                </c:pt>
                <c:pt idx="177">
                  <c:v>-37.443542000000001</c:v>
                </c:pt>
                <c:pt idx="178">
                  <c:v>-41.032713999999999</c:v>
                </c:pt>
                <c:pt idx="179">
                  <c:v>-42.897213999999998</c:v>
                </c:pt>
                <c:pt idx="180">
                  <c:v>-41.814584000000004</c:v>
                </c:pt>
                <c:pt idx="181">
                  <c:v>-26.086534</c:v>
                </c:pt>
                <c:pt idx="182">
                  <c:v>-21.376003000000001</c:v>
                </c:pt>
              </c:numCache>
            </c:numRef>
          </c:val>
          <c:smooth val="0"/>
          <c:extLst>
            <c:ext xmlns:c16="http://schemas.microsoft.com/office/drawing/2014/chart" uri="{C3380CC4-5D6E-409C-BE32-E72D297353CC}">
              <c16:uniqueId val="{00000000-62A7-4FEA-9344-FDFB93E7EEC4}"/>
            </c:ext>
          </c:extLst>
        </c:ser>
        <c:ser>
          <c:idx val="1"/>
          <c:order val="1"/>
          <c:tx>
            <c:strRef>
              <c:f>'Figure 1.5 data'!$C$1</c:f>
              <c:strCache>
                <c:ptCount val="1"/>
                <c:pt idx="0">
                  <c:v>2018</c:v>
                </c:pt>
              </c:strCache>
            </c:strRef>
          </c:tx>
          <c:spPr>
            <a:ln w="22225" cap="rnd">
              <a:solidFill>
                <a:schemeClr val="accent2">
                  <a:lumMod val="60000"/>
                  <a:lumOff val="40000"/>
                  <a:alpha val="70000"/>
                </a:schemeClr>
              </a:solidFill>
              <a:round/>
            </a:ln>
            <a:effectLst/>
          </c:spPr>
          <c:marker>
            <c:symbol val="none"/>
          </c:marker>
          <c:cat>
            <c:numRef>
              <c:f>'Figure 1.5 data'!$A$24:$A$206</c:f>
              <c:numCache>
                <c:formatCode>dd\ mmm</c:formatCode>
                <c:ptCount val="183"/>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numCache>
            </c:numRef>
          </c:cat>
          <c:val>
            <c:numRef>
              <c:f>'Figure 1.5 data'!$C$24:$C$206</c:f>
              <c:numCache>
                <c:formatCode>General</c:formatCode>
                <c:ptCount val="183"/>
                <c:pt idx="0">
                  <c:v>0</c:v>
                </c:pt>
                <c:pt idx="1">
                  <c:v>0</c:v>
                </c:pt>
                <c:pt idx="2">
                  <c:v>0</c:v>
                </c:pt>
                <c:pt idx="3">
                  <c:v>-13.278</c:v>
                </c:pt>
                <c:pt idx="4">
                  <c:v>-12.752000000000001</c:v>
                </c:pt>
                <c:pt idx="5">
                  <c:v>-18.010000000000002</c:v>
                </c:pt>
                <c:pt idx="6">
                  <c:v>-6.657</c:v>
                </c:pt>
                <c:pt idx="7">
                  <c:v>-5.1559999999999997</c:v>
                </c:pt>
                <c:pt idx="8">
                  <c:v>0</c:v>
                </c:pt>
                <c:pt idx="9">
                  <c:v>-1.38</c:v>
                </c:pt>
                <c:pt idx="10">
                  <c:v>-7.9279999999999999</c:v>
                </c:pt>
                <c:pt idx="11">
                  <c:v>0</c:v>
                </c:pt>
                <c:pt idx="12">
                  <c:v>0</c:v>
                </c:pt>
                <c:pt idx="13">
                  <c:v>0</c:v>
                </c:pt>
                <c:pt idx="14">
                  <c:v>0</c:v>
                </c:pt>
                <c:pt idx="15">
                  <c:v>-4.024</c:v>
                </c:pt>
                <c:pt idx="16">
                  <c:v>-11.557</c:v>
                </c:pt>
                <c:pt idx="17">
                  <c:v>-6.9390000000000001</c:v>
                </c:pt>
                <c:pt idx="18">
                  <c:v>-2.3660000000000001</c:v>
                </c:pt>
                <c:pt idx="19">
                  <c:v>-12.885</c:v>
                </c:pt>
                <c:pt idx="20">
                  <c:v>0</c:v>
                </c:pt>
                <c:pt idx="21">
                  <c:v>0</c:v>
                </c:pt>
                <c:pt idx="22">
                  <c:v>-7.9610000000000003</c:v>
                </c:pt>
                <c:pt idx="23">
                  <c:v>-2.06</c:v>
                </c:pt>
                <c:pt idx="24">
                  <c:v>-5.7640000000000002</c:v>
                </c:pt>
                <c:pt idx="25">
                  <c:v>-4.0579999999999998</c:v>
                </c:pt>
                <c:pt idx="26">
                  <c:v>-5.5490000000000004</c:v>
                </c:pt>
                <c:pt idx="27">
                  <c:v>-4.6559999999999997</c:v>
                </c:pt>
                <c:pt idx="28">
                  <c:v>-3.6059999999999999</c:v>
                </c:pt>
                <c:pt idx="29">
                  <c:v>-2.4740000000000002</c:v>
                </c:pt>
                <c:pt idx="30">
                  <c:v>-4.6459999999999999</c:v>
                </c:pt>
                <c:pt idx="31">
                  <c:v>-6.5339999999999998</c:v>
                </c:pt>
                <c:pt idx="32">
                  <c:v>-6.0670000000000002</c:v>
                </c:pt>
                <c:pt idx="33">
                  <c:v>-17.670999999999999</c:v>
                </c:pt>
                <c:pt idx="34">
                  <c:v>-24.021999999999998</c:v>
                </c:pt>
                <c:pt idx="35">
                  <c:v>-22.952999999999999</c:v>
                </c:pt>
                <c:pt idx="36">
                  <c:v>-22.013000000000002</c:v>
                </c:pt>
                <c:pt idx="37">
                  <c:v>-26.338999999999999</c:v>
                </c:pt>
                <c:pt idx="38">
                  <c:v>-25.872</c:v>
                </c:pt>
                <c:pt idx="39">
                  <c:v>-26.22</c:v>
                </c:pt>
                <c:pt idx="40">
                  <c:v>-30.731999999999999</c:v>
                </c:pt>
                <c:pt idx="41">
                  <c:v>-31.356999999999999</c:v>
                </c:pt>
                <c:pt idx="42">
                  <c:v>-31.119</c:v>
                </c:pt>
                <c:pt idx="43">
                  <c:v>-32.970999999999997</c:v>
                </c:pt>
                <c:pt idx="44">
                  <c:v>-32.911000000000001</c:v>
                </c:pt>
                <c:pt idx="45">
                  <c:v>-20.172000000000001</c:v>
                </c:pt>
                <c:pt idx="46">
                  <c:v>-23.234999999999999</c:v>
                </c:pt>
                <c:pt idx="47">
                  <c:v>-17.581</c:v>
                </c:pt>
                <c:pt idx="48">
                  <c:v>-35.420999999999999</c:v>
                </c:pt>
                <c:pt idx="49">
                  <c:v>-35.582999999999998</c:v>
                </c:pt>
                <c:pt idx="50">
                  <c:v>-35.201999999999998</c:v>
                </c:pt>
                <c:pt idx="51">
                  <c:v>-37.555999999999997</c:v>
                </c:pt>
                <c:pt idx="52">
                  <c:v>-27.422999999999998</c:v>
                </c:pt>
                <c:pt idx="53">
                  <c:v>-21.065999999999999</c:v>
                </c:pt>
                <c:pt idx="54">
                  <c:v>-33.877000000000002</c:v>
                </c:pt>
                <c:pt idx="55">
                  <c:v>-22.547000000000001</c:v>
                </c:pt>
                <c:pt idx="56">
                  <c:v>-24.251999999999999</c:v>
                </c:pt>
                <c:pt idx="57">
                  <c:v>-21.99</c:v>
                </c:pt>
                <c:pt idx="58">
                  <c:v>-32.579000000000001</c:v>
                </c:pt>
                <c:pt idx="59">
                  <c:v>-25.123000000000001</c:v>
                </c:pt>
                <c:pt idx="60">
                  <c:v>-6.875</c:v>
                </c:pt>
                <c:pt idx="61">
                  <c:v>-5.9219999999999997</c:v>
                </c:pt>
                <c:pt idx="62">
                  <c:v>-23.893999999999998</c:v>
                </c:pt>
                <c:pt idx="63">
                  <c:v>-23.289000000000001</c:v>
                </c:pt>
                <c:pt idx="64">
                  <c:v>-8.3960000000000008</c:v>
                </c:pt>
                <c:pt idx="65">
                  <c:v>-5.0629999999999997</c:v>
                </c:pt>
                <c:pt idx="66">
                  <c:v>-6.5460000000000003</c:v>
                </c:pt>
                <c:pt idx="67">
                  <c:v>-4.3419999999999996</c:v>
                </c:pt>
                <c:pt idx="68">
                  <c:v>-10.451000000000001</c:v>
                </c:pt>
                <c:pt idx="69">
                  <c:v>-17.276</c:v>
                </c:pt>
                <c:pt idx="70">
                  <c:v>-14.368</c:v>
                </c:pt>
                <c:pt idx="71">
                  <c:v>-13.38</c:v>
                </c:pt>
                <c:pt idx="72">
                  <c:v>-27.523</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-35.962000000000003</c:v>
                </c:pt>
                <c:pt idx="89">
                  <c:v>-40.039000000000001</c:v>
                </c:pt>
                <c:pt idx="90">
                  <c:v>-39.372</c:v>
                </c:pt>
                <c:pt idx="91">
                  <c:v>-55.334000000000003</c:v>
                </c:pt>
                <c:pt idx="92">
                  <c:v>-56.097999999999999</c:v>
                </c:pt>
                <c:pt idx="93">
                  <c:v>-54.387</c:v>
                </c:pt>
                <c:pt idx="94">
                  <c:v>-54.509</c:v>
                </c:pt>
                <c:pt idx="95">
                  <c:v>-52.594000000000001</c:v>
                </c:pt>
                <c:pt idx="96">
                  <c:v>-50.762999999999998</c:v>
                </c:pt>
                <c:pt idx="97">
                  <c:v>-41.811</c:v>
                </c:pt>
                <c:pt idx="98">
                  <c:v>-43.893999999999998</c:v>
                </c:pt>
                <c:pt idx="99">
                  <c:v>-52.131</c:v>
                </c:pt>
                <c:pt idx="100">
                  <c:v>-45.142000000000003</c:v>
                </c:pt>
                <c:pt idx="101">
                  <c:v>-44.512</c:v>
                </c:pt>
                <c:pt idx="102">
                  <c:v>-53.415999999999997</c:v>
                </c:pt>
                <c:pt idx="103">
                  <c:v>-51.911999999999999</c:v>
                </c:pt>
                <c:pt idx="104">
                  <c:v>-43.393000000000001</c:v>
                </c:pt>
                <c:pt idx="105">
                  <c:v>-44.368000000000002</c:v>
                </c:pt>
                <c:pt idx="106">
                  <c:v>-43.951999999999998</c:v>
                </c:pt>
                <c:pt idx="107">
                  <c:v>-51.412999999999997</c:v>
                </c:pt>
                <c:pt idx="108">
                  <c:v>-48.515999999999998</c:v>
                </c:pt>
                <c:pt idx="109">
                  <c:v>-44.290999999999997</c:v>
                </c:pt>
                <c:pt idx="110">
                  <c:v>-48.731000000000002</c:v>
                </c:pt>
                <c:pt idx="111">
                  <c:v>-44.906999999999996</c:v>
                </c:pt>
                <c:pt idx="112">
                  <c:v>-44.84</c:v>
                </c:pt>
                <c:pt idx="113">
                  <c:v>-47.741999999999997</c:v>
                </c:pt>
                <c:pt idx="114">
                  <c:v>-50.018000000000001</c:v>
                </c:pt>
                <c:pt idx="115">
                  <c:v>-41.636000000000003</c:v>
                </c:pt>
                <c:pt idx="116">
                  <c:v>-39.427999999999997</c:v>
                </c:pt>
                <c:pt idx="117">
                  <c:v>-49.244999999999997</c:v>
                </c:pt>
                <c:pt idx="118">
                  <c:v>-47.061</c:v>
                </c:pt>
                <c:pt idx="119">
                  <c:v>-46.521000000000001</c:v>
                </c:pt>
                <c:pt idx="120">
                  <c:v>-44.475000000000001</c:v>
                </c:pt>
                <c:pt idx="121">
                  <c:v>-35.979999999999997</c:v>
                </c:pt>
                <c:pt idx="122">
                  <c:v>-37.106000000000002</c:v>
                </c:pt>
                <c:pt idx="123">
                  <c:v>-34.488999999999997</c:v>
                </c:pt>
                <c:pt idx="124">
                  <c:v>-27.65</c:v>
                </c:pt>
                <c:pt idx="125">
                  <c:v>-24.318000000000001</c:v>
                </c:pt>
                <c:pt idx="126">
                  <c:v>-24.122</c:v>
                </c:pt>
                <c:pt idx="127">
                  <c:v>-18.341000000000001</c:v>
                </c:pt>
                <c:pt idx="128">
                  <c:v>-35.134999999999998</c:v>
                </c:pt>
                <c:pt idx="129">
                  <c:v>-34.942</c:v>
                </c:pt>
                <c:pt idx="130">
                  <c:v>-35.737000000000002</c:v>
                </c:pt>
                <c:pt idx="131">
                  <c:v>-42.898000000000003</c:v>
                </c:pt>
                <c:pt idx="132">
                  <c:v>-41.405000000000001</c:v>
                </c:pt>
                <c:pt idx="133">
                  <c:v>-41.351999999999997</c:v>
                </c:pt>
                <c:pt idx="134">
                  <c:v>-44.881999999999998</c:v>
                </c:pt>
                <c:pt idx="135">
                  <c:v>-32.457000000000001</c:v>
                </c:pt>
                <c:pt idx="136">
                  <c:v>-46.579000000000001</c:v>
                </c:pt>
                <c:pt idx="137">
                  <c:v>-49.338000000000001</c:v>
                </c:pt>
                <c:pt idx="138">
                  <c:v>-47.502000000000002</c:v>
                </c:pt>
                <c:pt idx="139">
                  <c:v>-36.765999999999998</c:v>
                </c:pt>
                <c:pt idx="140">
                  <c:v>-38.338999999999999</c:v>
                </c:pt>
                <c:pt idx="141">
                  <c:v>-34.359000000000002</c:v>
                </c:pt>
                <c:pt idx="142">
                  <c:v>-41.308</c:v>
                </c:pt>
                <c:pt idx="143">
                  <c:v>-40.689</c:v>
                </c:pt>
                <c:pt idx="144">
                  <c:v>-46.107999999999997</c:v>
                </c:pt>
                <c:pt idx="145">
                  <c:v>-39.564</c:v>
                </c:pt>
                <c:pt idx="146">
                  <c:v>-27.856999999999999</c:v>
                </c:pt>
                <c:pt idx="147">
                  <c:v>-27.498000000000001</c:v>
                </c:pt>
                <c:pt idx="148">
                  <c:v>-28.196999999999999</c:v>
                </c:pt>
                <c:pt idx="149">
                  <c:v>-35.526000000000003</c:v>
                </c:pt>
                <c:pt idx="150">
                  <c:v>-38.804000000000002</c:v>
                </c:pt>
                <c:pt idx="151">
                  <c:v>-35.04</c:v>
                </c:pt>
                <c:pt idx="152">
                  <c:v>-38.686999999999998</c:v>
                </c:pt>
                <c:pt idx="153">
                  <c:v>-25.54</c:v>
                </c:pt>
                <c:pt idx="154">
                  <c:v>-25.154</c:v>
                </c:pt>
                <c:pt idx="155">
                  <c:v>-28.765999999999998</c:v>
                </c:pt>
                <c:pt idx="156">
                  <c:v>-24.719000000000001</c:v>
                </c:pt>
                <c:pt idx="157">
                  <c:v>-25.672999999999998</c:v>
                </c:pt>
                <c:pt idx="158">
                  <c:v>-26.946999999999999</c:v>
                </c:pt>
                <c:pt idx="159">
                  <c:v>-16.047000000000001</c:v>
                </c:pt>
                <c:pt idx="160">
                  <c:v>-16.253</c:v>
                </c:pt>
                <c:pt idx="161">
                  <c:v>-18.687000000000001</c:v>
                </c:pt>
                <c:pt idx="162">
                  <c:v>-28.559000000000001</c:v>
                </c:pt>
                <c:pt idx="163">
                  <c:v>-23.35</c:v>
                </c:pt>
                <c:pt idx="164">
                  <c:v>-36.728999999999999</c:v>
                </c:pt>
                <c:pt idx="165">
                  <c:v>-34.463000000000001</c:v>
                </c:pt>
                <c:pt idx="166">
                  <c:v>-32.095999999999997</c:v>
                </c:pt>
                <c:pt idx="167">
                  <c:v>-25.510999999999999</c:v>
                </c:pt>
                <c:pt idx="168">
                  <c:v>-24.491</c:v>
                </c:pt>
                <c:pt idx="169">
                  <c:v>-26.914000000000001</c:v>
                </c:pt>
                <c:pt idx="170">
                  <c:v>-42.587000000000003</c:v>
                </c:pt>
                <c:pt idx="171">
                  <c:v>-36.234000000000002</c:v>
                </c:pt>
                <c:pt idx="172">
                  <c:v>-31.007000000000001</c:v>
                </c:pt>
                <c:pt idx="173">
                  <c:v>-23.715</c:v>
                </c:pt>
                <c:pt idx="174">
                  <c:v>-13.866</c:v>
                </c:pt>
                <c:pt idx="175">
                  <c:v>-15.063000000000001</c:v>
                </c:pt>
                <c:pt idx="176">
                  <c:v>-14.516</c:v>
                </c:pt>
                <c:pt idx="177">
                  <c:v>-15.734</c:v>
                </c:pt>
                <c:pt idx="178">
                  <c:v>-19.228000000000002</c:v>
                </c:pt>
                <c:pt idx="179">
                  <c:v>-14.231</c:v>
                </c:pt>
                <c:pt idx="180">
                  <c:v>-11.27</c:v>
                </c:pt>
                <c:pt idx="181">
                  <c:v>-10.731999999999999</c:v>
                </c:pt>
                <c:pt idx="182">
                  <c:v>-11.321999999999999</c:v>
                </c:pt>
              </c:numCache>
            </c:numRef>
          </c:val>
          <c:smooth val="0"/>
          <c:extLst>
            <c:ext xmlns:c16="http://schemas.microsoft.com/office/drawing/2014/chart" uri="{C3380CC4-5D6E-409C-BE32-E72D297353CC}">
              <c16:uniqueId val="{00000001-62A7-4FEA-9344-FDFB93E7EEC4}"/>
            </c:ext>
          </c:extLst>
        </c:ser>
        <c:ser>
          <c:idx val="2"/>
          <c:order val="2"/>
          <c:tx>
            <c:strRef>
              <c:f>'Figure 1.5 data'!$D$1</c:f>
              <c:strCache>
                <c:ptCount val="1"/>
                <c:pt idx="0">
                  <c:v>2019</c:v>
                </c:pt>
              </c:strCache>
            </c:strRef>
          </c:tx>
          <c:spPr>
            <a:ln w="22225" cap="rnd">
              <a:solidFill>
                <a:schemeClr val="accent3">
                  <a:lumMod val="60000"/>
                  <a:lumOff val="40000"/>
                  <a:alpha val="70000"/>
                </a:schemeClr>
              </a:solidFill>
              <a:round/>
            </a:ln>
            <a:effectLst/>
          </c:spPr>
          <c:marker>
            <c:symbol val="none"/>
          </c:marker>
          <c:cat>
            <c:numRef>
              <c:f>'Figure 1.5 data'!$A$24:$A$206</c:f>
              <c:numCache>
                <c:formatCode>dd\ mmm</c:formatCode>
                <c:ptCount val="183"/>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numCache>
            </c:numRef>
          </c:cat>
          <c:val>
            <c:numRef>
              <c:f>'Figure 1.5 data'!$D$24:$D$206</c:f>
              <c:numCache>
                <c:formatCode>General</c:formatCode>
                <c:ptCount val="183"/>
                <c:pt idx="0">
                  <c:v>-26.056000000000001</c:v>
                </c:pt>
                <c:pt idx="1">
                  <c:v>-28.353000000000002</c:v>
                </c:pt>
                <c:pt idx="2">
                  <c:v>-28.366</c:v>
                </c:pt>
                <c:pt idx="3">
                  <c:v>-29.635999999999999</c:v>
                </c:pt>
                <c:pt idx="4">
                  <c:v>-29.298999999999999</c:v>
                </c:pt>
                <c:pt idx="5">
                  <c:v>-29.202999999999999</c:v>
                </c:pt>
                <c:pt idx="6">
                  <c:v>-27.811</c:v>
                </c:pt>
                <c:pt idx="7">
                  <c:v>-29.587</c:v>
                </c:pt>
                <c:pt idx="8">
                  <c:v>-28.32</c:v>
                </c:pt>
                <c:pt idx="9">
                  <c:v>-28.126000000000001</c:v>
                </c:pt>
                <c:pt idx="10">
                  <c:v>-27.437000000000001</c:v>
                </c:pt>
                <c:pt idx="11">
                  <c:v>-28.526</c:v>
                </c:pt>
                <c:pt idx="12">
                  <c:v>-28.623000000000001</c:v>
                </c:pt>
                <c:pt idx="13">
                  <c:v>-28.635000000000002</c:v>
                </c:pt>
                <c:pt idx="14">
                  <c:v>-28.257000000000001</c:v>
                </c:pt>
                <c:pt idx="15">
                  <c:v>-28.225000000000001</c:v>
                </c:pt>
                <c:pt idx="16">
                  <c:v>-29.748999999999999</c:v>
                </c:pt>
                <c:pt idx="17">
                  <c:v>-29.515000000000001</c:v>
                </c:pt>
                <c:pt idx="18">
                  <c:v>-19.567</c:v>
                </c:pt>
                <c:pt idx="19">
                  <c:v>-19.617000000000001</c:v>
                </c:pt>
                <c:pt idx="20">
                  <c:v>0</c:v>
                </c:pt>
                <c:pt idx="21">
                  <c:v>0</c:v>
                </c:pt>
                <c:pt idx="22">
                  <c:v>0</c:v>
                </c:pt>
                <c:pt idx="23">
                  <c:v>0</c:v>
                </c:pt>
                <c:pt idx="24">
                  <c:v>0</c:v>
                </c:pt>
                <c:pt idx="25">
                  <c:v>0</c:v>
                </c:pt>
                <c:pt idx="26">
                  <c:v>0</c:v>
                </c:pt>
                <c:pt idx="27">
                  <c:v>0</c:v>
                </c:pt>
                <c:pt idx="28">
                  <c:v>0</c:v>
                </c:pt>
                <c:pt idx="29">
                  <c:v>0</c:v>
                </c:pt>
                <c:pt idx="30">
                  <c:v>-39.542999999999999</c:v>
                </c:pt>
                <c:pt idx="31">
                  <c:v>-39.514000000000003</c:v>
                </c:pt>
                <c:pt idx="32">
                  <c:v>-39.271999999999998</c:v>
                </c:pt>
                <c:pt idx="33">
                  <c:v>-39.536999999999999</c:v>
                </c:pt>
                <c:pt idx="34">
                  <c:v>-39.512999999999998</c:v>
                </c:pt>
                <c:pt idx="35">
                  <c:v>-39.634</c:v>
                </c:pt>
                <c:pt idx="36">
                  <c:v>-39.524000000000001</c:v>
                </c:pt>
                <c:pt idx="37">
                  <c:v>-42.247999999999998</c:v>
                </c:pt>
                <c:pt idx="38">
                  <c:v>-38.082999999999998</c:v>
                </c:pt>
                <c:pt idx="39">
                  <c:v>-24.388999999999999</c:v>
                </c:pt>
                <c:pt idx="40">
                  <c:v>-28.215</c:v>
                </c:pt>
                <c:pt idx="41">
                  <c:v>-28.277999999999999</c:v>
                </c:pt>
                <c:pt idx="42">
                  <c:v>-29.516999999999999</c:v>
                </c:pt>
                <c:pt idx="43">
                  <c:v>-39.655999999999999</c:v>
                </c:pt>
                <c:pt idx="44">
                  <c:v>-39.942999999999998</c:v>
                </c:pt>
                <c:pt idx="45">
                  <c:v>-39.581000000000003</c:v>
                </c:pt>
                <c:pt idx="46">
                  <c:v>-39.674999999999997</c:v>
                </c:pt>
                <c:pt idx="47">
                  <c:v>-40.935000000000002</c:v>
                </c:pt>
                <c:pt idx="48">
                  <c:v>-40.975999999999999</c:v>
                </c:pt>
                <c:pt idx="49">
                  <c:v>-41.101999999999997</c:v>
                </c:pt>
                <c:pt idx="50">
                  <c:v>-41.140999999999998</c:v>
                </c:pt>
                <c:pt idx="51">
                  <c:v>-41.158999999999999</c:v>
                </c:pt>
                <c:pt idx="52">
                  <c:v>-43.100999999999999</c:v>
                </c:pt>
                <c:pt idx="53">
                  <c:v>-41.231999999999999</c:v>
                </c:pt>
                <c:pt idx="54">
                  <c:v>-41.052999999999997</c:v>
                </c:pt>
                <c:pt idx="55">
                  <c:v>-41.281999999999996</c:v>
                </c:pt>
                <c:pt idx="56">
                  <c:v>-41.268999999999998</c:v>
                </c:pt>
                <c:pt idx="57">
                  <c:v>-41.27</c:v>
                </c:pt>
                <c:pt idx="58">
                  <c:v>-41.244999999999997</c:v>
                </c:pt>
                <c:pt idx="59">
                  <c:v>-41.072000000000003</c:v>
                </c:pt>
                <c:pt idx="60">
                  <c:v>-41.220999999999997</c:v>
                </c:pt>
                <c:pt idx="61">
                  <c:v>-31.032</c:v>
                </c:pt>
                <c:pt idx="62">
                  <c:v>-32.911999999999999</c:v>
                </c:pt>
                <c:pt idx="63">
                  <c:v>-29.812000000000001</c:v>
                </c:pt>
                <c:pt idx="64">
                  <c:v>-26.300999999999998</c:v>
                </c:pt>
                <c:pt idx="65">
                  <c:v>-33.484999999999999</c:v>
                </c:pt>
                <c:pt idx="66">
                  <c:v>-37.179000000000002</c:v>
                </c:pt>
                <c:pt idx="67">
                  <c:v>-31.030999999999999</c:v>
                </c:pt>
                <c:pt idx="68">
                  <c:v>-32.564999999999998</c:v>
                </c:pt>
                <c:pt idx="69">
                  <c:v>-32.195999999999998</c:v>
                </c:pt>
                <c:pt idx="70">
                  <c:v>-19.417000000000002</c:v>
                </c:pt>
                <c:pt idx="71">
                  <c:v>-32.485999999999997</c:v>
                </c:pt>
                <c:pt idx="72">
                  <c:v>-34.548000000000002</c:v>
                </c:pt>
                <c:pt idx="73">
                  <c:v>-36.94</c:v>
                </c:pt>
                <c:pt idx="74">
                  <c:v>-30.46</c:v>
                </c:pt>
                <c:pt idx="75">
                  <c:v>-34.537999999999997</c:v>
                </c:pt>
                <c:pt idx="76">
                  <c:v>-34.552999999999997</c:v>
                </c:pt>
                <c:pt idx="77">
                  <c:v>-55.213000000000001</c:v>
                </c:pt>
                <c:pt idx="78">
                  <c:v>-53.732999999999997</c:v>
                </c:pt>
                <c:pt idx="79">
                  <c:v>-48.371000000000002</c:v>
                </c:pt>
                <c:pt idx="80">
                  <c:v>-55.953000000000003</c:v>
                </c:pt>
                <c:pt idx="81">
                  <c:v>-38.826999999999998</c:v>
                </c:pt>
                <c:pt idx="82">
                  <c:v>-38.448</c:v>
                </c:pt>
                <c:pt idx="83">
                  <c:v>-37.753999999999998</c:v>
                </c:pt>
                <c:pt idx="84">
                  <c:v>-25.384</c:v>
                </c:pt>
                <c:pt idx="85">
                  <c:v>-18.385000000000002</c:v>
                </c:pt>
                <c:pt idx="86">
                  <c:v>-18.181999999999999</c:v>
                </c:pt>
                <c:pt idx="87">
                  <c:v>-24.318000000000001</c:v>
                </c:pt>
                <c:pt idx="88">
                  <c:v>-29.971</c:v>
                </c:pt>
                <c:pt idx="89">
                  <c:v>-39.344000000000001</c:v>
                </c:pt>
                <c:pt idx="90">
                  <c:v>-37.844999999999999</c:v>
                </c:pt>
                <c:pt idx="91">
                  <c:v>-30.616</c:v>
                </c:pt>
                <c:pt idx="92">
                  <c:v>-27.469000000000001</c:v>
                </c:pt>
                <c:pt idx="93">
                  <c:v>-23.489000000000001</c:v>
                </c:pt>
                <c:pt idx="94">
                  <c:v>-21.934000000000001</c:v>
                </c:pt>
                <c:pt idx="95">
                  <c:v>-27.09</c:v>
                </c:pt>
                <c:pt idx="96">
                  <c:v>-16.222000000000001</c:v>
                </c:pt>
                <c:pt idx="97">
                  <c:v>-15.974</c:v>
                </c:pt>
                <c:pt idx="98">
                  <c:v>-14.348000000000001</c:v>
                </c:pt>
                <c:pt idx="99">
                  <c:v>-23.684000000000001</c:v>
                </c:pt>
                <c:pt idx="100">
                  <c:v>-18.765999999999998</c:v>
                </c:pt>
                <c:pt idx="101">
                  <c:v>-20.904</c:v>
                </c:pt>
                <c:pt idx="102">
                  <c:v>-21.954000000000001</c:v>
                </c:pt>
                <c:pt idx="103">
                  <c:v>-14.262</c:v>
                </c:pt>
                <c:pt idx="104">
                  <c:v>-14.244999999999999</c:v>
                </c:pt>
                <c:pt idx="105">
                  <c:v>-19.824000000000002</c:v>
                </c:pt>
                <c:pt idx="106">
                  <c:v>-21.079000000000001</c:v>
                </c:pt>
                <c:pt idx="107">
                  <c:v>-16.023</c:v>
                </c:pt>
                <c:pt idx="108">
                  <c:v>-23.902000000000001</c:v>
                </c:pt>
                <c:pt idx="109">
                  <c:v>-26.292999999999999</c:v>
                </c:pt>
                <c:pt idx="110">
                  <c:v>-20.675999999999998</c:v>
                </c:pt>
                <c:pt idx="111">
                  <c:v>-20.548999999999999</c:v>
                </c:pt>
                <c:pt idx="112">
                  <c:v>-21.314</c:v>
                </c:pt>
                <c:pt idx="113">
                  <c:v>-19.238</c:v>
                </c:pt>
                <c:pt idx="114">
                  <c:v>-5.9</c:v>
                </c:pt>
                <c:pt idx="115">
                  <c:v>-8.0960000000000001</c:v>
                </c:pt>
                <c:pt idx="116">
                  <c:v>-5.8860000000000001</c:v>
                </c:pt>
                <c:pt idx="117">
                  <c:v>-9.1910000000000007</c:v>
                </c:pt>
                <c:pt idx="118">
                  <c:v>-8.8740000000000006</c:v>
                </c:pt>
                <c:pt idx="119">
                  <c:v>-10.319000000000001</c:v>
                </c:pt>
                <c:pt idx="120">
                  <c:v>-11.128</c:v>
                </c:pt>
                <c:pt idx="121">
                  <c:v>-7.5590000000000002</c:v>
                </c:pt>
                <c:pt idx="122">
                  <c:v>-2.827</c:v>
                </c:pt>
                <c:pt idx="123">
                  <c:v>-5.0339999999999998</c:v>
                </c:pt>
                <c:pt idx="124">
                  <c:v>-4.7770000000000001</c:v>
                </c:pt>
                <c:pt idx="125">
                  <c:v>-4.6719999999999997</c:v>
                </c:pt>
                <c:pt idx="126">
                  <c:v>-5.2469999999999999</c:v>
                </c:pt>
                <c:pt idx="127">
                  <c:v>-11.994999999999999</c:v>
                </c:pt>
                <c:pt idx="128">
                  <c:v>-19.696000000000002</c:v>
                </c:pt>
                <c:pt idx="129">
                  <c:v>-20.003</c:v>
                </c:pt>
                <c:pt idx="130">
                  <c:v>-23.797999999999998</c:v>
                </c:pt>
                <c:pt idx="131">
                  <c:v>-17.402000000000001</c:v>
                </c:pt>
                <c:pt idx="132">
                  <c:v>-18.074000000000002</c:v>
                </c:pt>
                <c:pt idx="133">
                  <c:v>-17.372</c:v>
                </c:pt>
                <c:pt idx="134">
                  <c:v>-11.75</c:v>
                </c:pt>
                <c:pt idx="135">
                  <c:v>-10.223000000000001</c:v>
                </c:pt>
                <c:pt idx="136">
                  <c:v>-15.922000000000001</c:v>
                </c:pt>
                <c:pt idx="137">
                  <c:v>-21.834</c:v>
                </c:pt>
                <c:pt idx="138">
                  <c:v>-17.210999999999999</c:v>
                </c:pt>
                <c:pt idx="139">
                  <c:v>-17.155000000000001</c:v>
                </c:pt>
                <c:pt idx="140">
                  <c:v>-20.04</c:v>
                </c:pt>
                <c:pt idx="141">
                  <c:v>-19.84</c:v>
                </c:pt>
                <c:pt idx="142">
                  <c:v>-24.305</c:v>
                </c:pt>
                <c:pt idx="143">
                  <c:v>-17.785</c:v>
                </c:pt>
                <c:pt idx="144">
                  <c:v>-10.553000000000001</c:v>
                </c:pt>
                <c:pt idx="145">
                  <c:v>-16.968</c:v>
                </c:pt>
                <c:pt idx="146">
                  <c:v>-17.456</c:v>
                </c:pt>
                <c:pt idx="147">
                  <c:v>-17.407</c:v>
                </c:pt>
                <c:pt idx="148">
                  <c:v>-7.1020000000000003</c:v>
                </c:pt>
                <c:pt idx="149">
                  <c:v>-5.1630000000000003</c:v>
                </c:pt>
                <c:pt idx="150">
                  <c:v>-8.0670000000000002</c:v>
                </c:pt>
                <c:pt idx="151">
                  <c:v>-18.812999999999999</c:v>
                </c:pt>
                <c:pt idx="152">
                  <c:v>-16.113</c:v>
                </c:pt>
                <c:pt idx="153">
                  <c:v>-12.042</c:v>
                </c:pt>
                <c:pt idx="154">
                  <c:v>-16.474</c:v>
                </c:pt>
                <c:pt idx="155">
                  <c:v>-27.114999999999998</c:v>
                </c:pt>
                <c:pt idx="156">
                  <c:v>-26.759</c:v>
                </c:pt>
                <c:pt idx="157">
                  <c:v>-28.876999999999999</c:v>
                </c:pt>
                <c:pt idx="158">
                  <c:v>-28.666</c:v>
                </c:pt>
                <c:pt idx="159">
                  <c:v>-19.385999999999999</c:v>
                </c:pt>
                <c:pt idx="160">
                  <c:v>-18.93</c:v>
                </c:pt>
                <c:pt idx="161">
                  <c:v>-18.506</c:v>
                </c:pt>
                <c:pt idx="162">
                  <c:v>-11.590999999999999</c:v>
                </c:pt>
                <c:pt idx="163">
                  <c:v>-23.81</c:v>
                </c:pt>
                <c:pt idx="164">
                  <c:v>-25.673999999999999</c:v>
                </c:pt>
                <c:pt idx="165">
                  <c:v>-21.777999999999999</c:v>
                </c:pt>
                <c:pt idx="166">
                  <c:v>-11.406000000000001</c:v>
                </c:pt>
                <c:pt idx="167">
                  <c:v>-10.493</c:v>
                </c:pt>
                <c:pt idx="168">
                  <c:v>-14.602</c:v>
                </c:pt>
                <c:pt idx="169">
                  <c:v>-7.1230000000000002</c:v>
                </c:pt>
                <c:pt idx="170">
                  <c:v>-17.123000000000001</c:v>
                </c:pt>
                <c:pt idx="171">
                  <c:v>-20.834</c:v>
                </c:pt>
                <c:pt idx="172">
                  <c:v>-20.123000000000001</c:v>
                </c:pt>
                <c:pt idx="173">
                  <c:v>-23.376000000000001</c:v>
                </c:pt>
                <c:pt idx="174">
                  <c:v>-18.177</c:v>
                </c:pt>
                <c:pt idx="175">
                  <c:v>-20.471</c:v>
                </c:pt>
                <c:pt idx="176">
                  <c:v>-19.38</c:v>
                </c:pt>
                <c:pt idx="177">
                  <c:v>-28.02</c:v>
                </c:pt>
                <c:pt idx="178">
                  <c:v>-29.925000000000001</c:v>
                </c:pt>
                <c:pt idx="179">
                  <c:v>-36.539000000000001</c:v>
                </c:pt>
                <c:pt idx="180">
                  <c:v>-17.062999999999999</c:v>
                </c:pt>
                <c:pt idx="181">
                  <c:v>-16.285</c:v>
                </c:pt>
                <c:pt idx="182">
                  <c:v>-8.76</c:v>
                </c:pt>
              </c:numCache>
            </c:numRef>
          </c:val>
          <c:smooth val="0"/>
          <c:extLst>
            <c:ext xmlns:c16="http://schemas.microsoft.com/office/drawing/2014/chart" uri="{C3380CC4-5D6E-409C-BE32-E72D297353CC}">
              <c16:uniqueId val="{00000002-62A7-4FEA-9344-FDFB93E7EEC4}"/>
            </c:ext>
          </c:extLst>
        </c:ser>
        <c:ser>
          <c:idx val="4"/>
          <c:order val="4"/>
          <c:tx>
            <c:strRef>
              <c:f>'Figure 1.5 data'!$E$1</c:f>
              <c:strCache>
                <c:ptCount val="1"/>
                <c:pt idx="0">
                  <c:v>2020</c:v>
                </c:pt>
              </c:strCache>
            </c:strRef>
          </c:tx>
          <c:spPr>
            <a:ln w="22225" cap="rnd">
              <a:solidFill>
                <a:schemeClr val="accent5">
                  <a:alpha val="70000"/>
                </a:schemeClr>
              </a:solidFill>
              <a:round/>
            </a:ln>
            <a:effectLst/>
          </c:spPr>
          <c:marker>
            <c:symbol val="none"/>
          </c:marker>
          <c:val>
            <c:numRef>
              <c:f>'Figure 1.5 data'!$E$24:$E$206</c:f>
              <c:numCache>
                <c:formatCode>General</c:formatCode>
                <c:ptCount val="183"/>
                <c:pt idx="0">
                  <c:v>-20.352</c:v>
                </c:pt>
                <c:pt idx="1">
                  <c:v>-20.356000000000002</c:v>
                </c:pt>
                <c:pt idx="2">
                  <c:v>-18.905000000000001</c:v>
                </c:pt>
                <c:pt idx="3">
                  <c:v>-20.488</c:v>
                </c:pt>
                <c:pt idx="4">
                  <c:v>-19.827999999999999</c:v>
                </c:pt>
                <c:pt idx="5">
                  <c:v>-20.495999999999999</c:v>
                </c:pt>
                <c:pt idx="6">
                  <c:v>-22.414999999999999</c:v>
                </c:pt>
                <c:pt idx="7">
                  <c:v>-22.375</c:v>
                </c:pt>
                <c:pt idx="8">
                  <c:v>-26.584</c:v>
                </c:pt>
                <c:pt idx="9">
                  <c:v>-29.390999999999998</c:v>
                </c:pt>
                <c:pt idx="10">
                  <c:v>-29.382999999999999</c:v>
                </c:pt>
                <c:pt idx="11">
                  <c:v>-30.794</c:v>
                </c:pt>
                <c:pt idx="12">
                  <c:v>-27.571000000000002</c:v>
                </c:pt>
                <c:pt idx="13">
                  <c:v>-28.872</c:v>
                </c:pt>
                <c:pt idx="14">
                  <c:v>-26.893999999999998</c:v>
                </c:pt>
                <c:pt idx="15">
                  <c:v>-30.79</c:v>
                </c:pt>
                <c:pt idx="16">
                  <c:v>-31.774999999999999</c:v>
                </c:pt>
                <c:pt idx="17">
                  <c:v>-31.108000000000001</c:v>
                </c:pt>
                <c:pt idx="18">
                  <c:v>-29.652999999999999</c:v>
                </c:pt>
                <c:pt idx="19">
                  <c:v>-31.460999999999999</c:v>
                </c:pt>
                <c:pt idx="20">
                  <c:v>-42.701999999999998</c:v>
                </c:pt>
                <c:pt idx="21">
                  <c:v>-49.297000000000004</c:v>
                </c:pt>
                <c:pt idx="22">
                  <c:v>-32.835000000000001</c:v>
                </c:pt>
                <c:pt idx="23">
                  <c:v>-30.780999999999999</c:v>
                </c:pt>
                <c:pt idx="24">
                  <c:v>-30.779</c:v>
                </c:pt>
                <c:pt idx="25">
                  <c:v>-30.777000000000001</c:v>
                </c:pt>
                <c:pt idx="26">
                  <c:v>-30.792999999999999</c:v>
                </c:pt>
                <c:pt idx="27">
                  <c:v>-24.434000000000001</c:v>
                </c:pt>
                <c:pt idx="28">
                  <c:v>-22.302</c:v>
                </c:pt>
                <c:pt idx="29">
                  <c:v>-20.817</c:v>
                </c:pt>
                <c:pt idx="30">
                  <c:v>-51.220999999999997</c:v>
                </c:pt>
                <c:pt idx="31">
                  <c:v>-46.155999999999999</c:v>
                </c:pt>
                <c:pt idx="32">
                  <c:v>-46.158000000000001</c:v>
                </c:pt>
                <c:pt idx="33">
                  <c:v>-47.207000000000001</c:v>
                </c:pt>
                <c:pt idx="34">
                  <c:v>-44.597000000000001</c:v>
                </c:pt>
                <c:pt idx="35">
                  <c:v>-42.966999999999999</c:v>
                </c:pt>
                <c:pt idx="36">
                  <c:v>-41.222000000000001</c:v>
                </c:pt>
                <c:pt idx="37">
                  <c:v>-30.792999999999999</c:v>
                </c:pt>
                <c:pt idx="38">
                  <c:v>-29.557000000000002</c:v>
                </c:pt>
                <c:pt idx="39">
                  <c:v>-29.456</c:v>
                </c:pt>
                <c:pt idx="40">
                  <c:v>-38.869999999999997</c:v>
                </c:pt>
                <c:pt idx="41">
                  <c:v>-50.316000000000003</c:v>
                </c:pt>
                <c:pt idx="42">
                  <c:v>-53.131</c:v>
                </c:pt>
                <c:pt idx="43">
                  <c:v>-53.131999999999998</c:v>
                </c:pt>
                <c:pt idx="44">
                  <c:v>-52.423000000000002</c:v>
                </c:pt>
                <c:pt idx="45">
                  <c:v>-49.042000000000002</c:v>
                </c:pt>
                <c:pt idx="46">
                  <c:v>-51.850999999999999</c:v>
                </c:pt>
                <c:pt idx="47">
                  <c:v>-51.921999999999997</c:v>
                </c:pt>
                <c:pt idx="48">
                  <c:v>-52.625999999999998</c:v>
                </c:pt>
                <c:pt idx="49">
                  <c:v>-51.746000000000002</c:v>
                </c:pt>
                <c:pt idx="50">
                  <c:v>-48.301000000000002</c:v>
                </c:pt>
                <c:pt idx="51">
                  <c:v>-41.250999999999998</c:v>
                </c:pt>
                <c:pt idx="52">
                  <c:v>-46.222000000000001</c:v>
                </c:pt>
                <c:pt idx="53">
                  <c:v>-49.411000000000001</c:v>
                </c:pt>
                <c:pt idx="54">
                  <c:v>-49.412999999999997</c:v>
                </c:pt>
                <c:pt idx="55">
                  <c:v>-48.963000000000001</c:v>
                </c:pt>
                <c:pt idx="56">
                  <c:v>-52.053000000000004</c:v>
                </c:pt>
                <c:pt idx="57">
                  <c:v>-51.847999999999999</c:v>
                </c:pt>
                <c:pt idx="58">
                  <c:v>-52.381</c:v>
                </c:pt>
                <c:pt idx="59">
                  <c:v>-50.296999999999997</c:v>
                </c:pt>
                <c:pt idx="60">
                  <c:v>-50.046999999999997</c:v>
                </c:pt>
                <c:pt idx="61">
                  <c:v>-43.221000000000004</c:v>
                </c:pt>
                <c:pt idx="62">
                  <c:v>-42.210999999999999</c:v>
                </c:pt>
                <c:pt idx="63">
                  <c:v>-42.582000000000001</c:v>
                </c:pt>
                <c:pt idx="64">
                  <c:v>-39.245999999999995</c:v>
                </c:pt>
                <c:pt idx="65">
                  <c:v>-42.076999999999998</c:v>
                </c:pt>
                <c:pt idx="66">
                  <c:v>-36.402999999999999</c:v>
                </c:pt>
                <c:pt idx="67">
                  <c:v>-36.165999999999997</c:v>
                </c:pt>
                <c:pt idx="68">
                  <c:v>-37.594999999999999</c:v>
                </c:pt>
                <c:pt idx="69">
                  <c:v>-42.58</c:v>
                </c:pt>
                <c:pt idx="70">
                  <c:v>-42.194000000000003</c:v>
                </c:pt>
                <c:pt idx="71">
                  <c:v>-42.501999999999995</c:v>
                </c:pt>
                <c:pt idx="72">
                  <c:v>-39.488</c:v>
                </c:pt>
                <c:pt idx="73">
                  <c:v>-29.650000000000002</c:v>
                </c:pt>
                <c:pt idx="74">
                  <c:v>-29.762</c:v>
                </c:pt>
                <c:pt idx="75">
                  <c:v>-35.448999999999998</c:v>
                </c:pt>
                <c:pt idx="76">
                  <c:v>-38.923000000000002</c:v>
                </c:pt>
                <c:pt idx="77">
                  <c:v>-39.477000000000004</c:v>
                </c:pt>
                <c:pt idx="78">
                  <c:v>-36.192</c:v>
                </c:pt>
                <c:pt idx="79">
                  <c:v>-38.686</c:v>
                </c:pt>
                <c:pt idx="80">
                  <c:v>-40.073999999999998</c:v>
                </c:pt>
                <c:pt idx="81">
                  <c:v>-39.832000000000001</c:v>
                </c:pt>
                <c:pt idx="82">
                  <c:v>-41.742000000000004</c:v>
                </c:pt>
                <c:pt idx="83">
                  <c:v>-42.906000000000006</c:v>
                </c:pt>
                <c:pt idx="84">
                  <c:v>-42.906000000000006</c:v>
                </c:pt>
                <c:pt idx="85">
                  <c:v>-41.469000000000001</c:v>
                </c:pt>
                <c:pt idx="86">
                  <c:v>-38.643000000000001</c:v>
                </c:pt>
                <c:pt idx="87">
                  <c:v>-38.026000000000003</c:v>
                </c:pt>
                <c:pt idx="88">
                  <c:v>-36.855000000000004</c:v>
                </c:pt>
                <c:pt idx="89">
                  <c:v>-40.373000000000005</c:v>
                </c:pt>
                <c:pt idx="90">
                  <c:v>-42.116</c:v>
                </c:pt>
                <c:pt idx="91">
                  <c:v>-29.439</c:v>
                </c:pt>
                <c:pt idx="92">
                  <c:v>-27.631999999999998</c:v>
                </c:pt>
                <c:pt idx="93">
                  <c:v>-30.341000000000001</c:v>
                </c:pt>
                <c:pt idx="94">
                  <c:v>-27.658999999999999</c:v>
                </c:pt>
                <c:pt idx="95">
                  <c:v>-27.617000000000001</c:v>
                </c:pt>
                <c:pt idx="96">
                  <c:v>-28.170999999999999</c:v>
                </c:pt>
                <c:pt idx="97">
                  <c:v>-29.290999999999997</c:v>
                </c:pt>
                <c:pt idx="98">
                  <c:v>-28.58</c:v>
                </c:pt>
                <c:pt idx="99">
                  <c:v>-29.814</c:v>
                </c:pt>
                <c:pt idx="100">
                  <c:v>-26.673000000000002</c:v>
                </c:pt>
                <c:pt idx="101">
                  <c:v>-28.917000000000002</c:v>
                </c:pt>
                <c:pt idx="102">
                  <c:v>-29.428000000000001</c:v>
                </c:pt>
                <c:pt idx="103">
                  <c:v>-29.484999999999999</c:v>
                </c:pt>
                <c:pt idx="104">
                  <c:v>-27.799999999999997</c:v>
                </c:pt>
                <c:pt idx="105">
                  <c:v>-24.731000000000002</c:v>
                </c:pt>
                <c:pt idx="106">
                  <c:v>-28.030999999999999</c:v>
                </c:pt>
                <c:pt idx="107">
                  <c:v>-28.696999999999999</c:v>
                </c:pt>
                <c:pt idx="108">
                  <c:v>-30.792999999999999</c:v>
                </c:pt>
                <c:pt idx="109">
                  <c:v>-30.792999999999999</c:v>
                </c:pt>
                <c:pt idx="110">
                  <c:v>-30.341999999999999</c:v>
                </c:pt>
                <c:pt idx="111">
                  <c:v>-26.808</c:v>
                </c:pt>
                <c:pt idx="112">
                  <c:v>-29.282</c:v>
                </c:pt>
                <c:pt idx="113">
                  <c:v>-30.395</c:v>
                </c:pt>
                <c:pt idx="114">
                  <c:v>-29.748999999999999</c:v>
                </c:pt>
                <c:pt idx="115">
                  <c:v>-30.542999999999999</c:v>
                </c:pt>
                <c:pt idx="116">
                  <c:v>-31.939</c:v>
                </c:pt>
                <c:pt idx="117">
                  <c:v>-30.137999999999998</c:v>
                </c:pt>
                <c:pt idx="118">
                  <c:v>-30.454000000000001</c:v>
                </c:pt>
                <c:pt idx="119">
                  <c:v>-27.292000000000002</c:v>
                </c:pt>
                <c:pt idx="120">
                  <c:v>-28.422000000000001</c:v>
                </c:pt>
                <c:pt idx="121">
                  <c:v>-30.396999999999998</c:v>
                </c:pt>
                <c:pt idx="122">
                  <c:v>-18.792000000000002</c:v>
                </c:pt>
                <c:pt idx="123">
                  <c:v>-18.498000000000001</c:v>
                </c:pt>
                <c:pt idx="124">
                  <c:v>-19.225000000000001</c:v>
                </c:pt>
                <c:pt idx="125">
                  <c:v>-19.305</c:v>
                </c:pt>
                <c:pt idx="126">
                  <c:v>-19.529</c:v>
                </c:pt>
                <c:pt idx="127">
                  <c:v>-20.082000000000001</c:v>
                </c:pt>
                <c:pt idx="128">
                  <c:v>-19.741</c:v>
                </c:pt>
                <c:pt idx="129">
                  <c:v>-18.291999999999998</c:v>
                </c:pt>
                <c:pt idx="130">
                  <c:v>-18.291999999999998</c:v>
                </c:pt>
                <c:pt idx="131">
                  <c:v>-15.603000000000002</c:v>
                </c:pt>
                <c:pt idx="132">
                  <c:v>-10.536000000000001</c:v>
                </c:pt>
                <c:pt idx="133">
                  <c:v>-10.073</c:v>
                </c:pt>
                <c:pt idx="134">
                  <c:v>-13.336</c:v>
                </c:pt>
                <c:pt idx="135">
                  <c:v>-10.866</c:v>
                </c:pt>
                <c:pt idx="136">
                  <c:v>-13.382000000000001</c:v>
                </c:pt>
                <c:pt idx="137">
                  <c:v>-12.579000000000001</c:v>
                </c:pt>
                <c:pt idx="138">
                  <c:v>-18.027000000000001</c:v>
                </c:pt>
                <c:pt idx="139">
                  <c:v>-18.332000000000001</c:v>
                </c:pt>
                <c:pt idx="140">
                  <c:v>-18.388999999999999</c:v>
                </c:pt>
                <c:pt idx="141">
                  <c:v>-18.161999999999999</c:v>
                </c:pt>
                <c:pt idx="142">
                  <c:v>-17.196999999999999</c:v>
                </c:pt>
                <c:pt idx="143">
                  <c:v>-17.061</c:v>
                </c:pt>
                <c:pt idx="144">
                  <c:v>-17.860999999999997</c:v>
                </c:pt>
                <c:pt idx="145">
                  <c:v>-7.5570000000000004</c:v>
                </c:pt>
                <c:pt idx="146">
                  <c:v>-11.234</c:v>
                </c:pt>
                <c:pt idx="147">
                  <c:v>-9.7399999999999984</c:v>
                </c:pt>
                <c:pt idx="148">
                  <c:v>-4.6630000000000003</c:v>
                </c:pt>
                <c:pt idx="149">
                  <c:v>-5.9910000000000005</c:v>
                </c:pt>
                <c:pt idx="150">
                  <c:v>-2.3180000000000001</c:v>
                </c:pt>
                <c:pt idx="151">
                  <c:v>-2.694</c:v>
                </c:pt>
                <c:pt idx="152">
                  <c:v>-2.9289999999999998</c:v>
                </c:pt>
                <c:pt idx="153">
                  <c:v>-9.6280000000000001</c:v>
                </c:pt>
                <c:pt idx="154">
                  <c:v>-13.474</c:v>
                </c:pt>
                <c:pt idx="155">
                  <c:v>-12.298000000000002</c:v>
                </c:pt>
                <c:pt idx="156">
                  <c:v>-12.655000000000001</c:v>
                </c:pt>
                <c:pt idx="157">
                  <c:v>-9.2880000000000003</c:v>
                </c:pt>
                <c:pt idx="158">
                  <c:v>-9.2880000000000003</c:v>
                </c:pt>
                <c:pt idx="159">
                  <c:v>-15.978999999999999</c:v>
                </c:pt>
                <c:pt idx="160">
                  <c:v>-17.908999999999999</c:v>
                </c:pt>
                <c:pt idx="161">
                  <c:v>-19.559000000000001</c:v>
                </c:pt>
                <c:pt idx="162">
                  <c:v>-19.138999999999999</c:v>
                </c:pt>
                <c:pt idx="163">
                  <c:v>-19.305</c:v>
                </c:pt>
                <c:pt idx="164">
                  <c:v>-19.358000000000001</c:v>
                </c:pt>
                <c:pt idx="165">
                  <c:v>-19.362000000000002</c:v>
                </c:pt>
                <c:pt idx="166">
                  <c:v>-4.2279999999999998</c:v>
                </c:pt>
                <c:pt idx="167">
                  <c:v>-2.1949999999999998</c:v>
                </c:pt>
                <c:pt idx="168">
                  <c:v>-4.2190000000000003</c:v>
                </c:pt>
                <c:pt idx="169">
                  <c:v>-19.304000000000002</c:v>
                </c:pt>
                <c:pt idx="170">
                  <c:v>-19.302</c:v>
                </c:pt>
                <c:pt idx="171">
                  <c:v>-18.917000000000002</c:v>
                </c:pt>
                <c:pt idx="172">
                  <c:v>-18.39</c:v>
                </c:pt>
                <c:pt idx="173">
                  <c:v>-18.023</c:v>
                </c:pt>
                <c:pt idx="174">
                  <c:v>-19.303000000000001</c:v>
                </c:pt>
                <c:pt idx="175">
                  <c:v>-16.658000000000001</c:v>
                </c:pt>
                <c:pt idx="176">
                  <c:v>-12.425000000000001</c:v>
                </c:pt>
                <c:pt idx="177">
                  <c:v>-12.866</c:v>
                </c:pt>
                <c:pt idx="178">
                  <c:v>-8.3260000000000005</c:v>
                </c:pt>
                <c:pt idx="179">
                  <c:v>-9.6810000000000009</c:v>
                </c:pt>
                <c:pt idx="180">
                  <c:v>-9.4689999999999994</c:v>
                </c:pt>
                <c:pt idx="181">
                  <c:v>-6.1550000000000002</c:v>
                </c:pt>
                <c:pt idx="182">
                  <c:v>-5.109</c:v>
                </c:pt>
              </c:numCache>
            </c:numRef>
          </c:val>
          <c:smooth val="0"/>
          <c:extLst>
            <c:ext xmlns:c16="http://schemas.microsoft.com/office/drawing/2014/chart" uri="{C3380CC4-5D6E-409C-BE32-E72D297353CC}">
              <c16:uniqueId val="{00000003-62A7-4FEA-9344-FDFB93E7EEC4}"/>
            </c:ext>
          </c:extLst>
        </c:ser>
        <c:ser>
          <c:idx val="5"/>
          <c:order val="5"/>
          <c:tx>
            <c:strRef>
              <c:f>'Figure 1.5 data'!$I$1</c:f>
              <c:strCache>
                <c:ptCount val="1"/>
                <c:pt idx="0">
                  <c:v>2021 prediction</c:v>
                </c:pt>
              </c:strCache>
            </c:strRef>
          </c:tx>
          <c:spPr>
            <a:ln w="31750" cap="rnd">
              <a:solidFill>
                <a:schemeClr val="tx1"/>
              </a:solidFill>
              <a:round/>
            </a:ln>
            <a:effectLst/>
          </c:spPr>
          <c:marker>
            <c:symbol val="none"/>
          </c:marker>
          <c:val>
            <c:numRef>
              <c:f>'Figure 1.5 data'!$J$24:$J$206</c:f>
              <c:numCache>
                <c:formatCode>0.00</c:formatCode>
                <c:ptCount val="183"/>
                <c:pt idx="0">
                  <c:v>-11.927170255555556</c:v>
                </c:pt>
                <c:pt idx="1">
                  <c:v>-12.945094299889949</c:v>
                </c:pt>
                <c:pt idx="2">
                  <c:v>-13.991753309843652</c:v>
                </c:pt>
                <c:pt idx="3">
                  <c:v>-14.932292118749999</c:v>
                </c:pt>
                <c:pt idx="4">
                  <c:v>-15.779323301973283</c:v>
                </c:pt>
                <c:pt idx="5">
                  <c:v>-16.660652152648755</c:v>
                </c:pt>
                <c:pt idx="6">
                  <c:v>-18.111763443488158</c:v>
                </c:pt>
                <c:pt idx="7">
                  <c:v>-19.500121124013354</c:v>
                </c:pt>
                <c:pt idx="8">
                  <c:v>-20.398503031997574</c:v>
                </c:pt>
                <c:pt idx="9">
                  <c:v>-21.307951150364303</c:v>
                </c:pt>
                <c:pt idx="10">
                  <c:v>-22.257645451062537</c:v>
                </c:pt>
                <c:pt idx="11">
                  <c:v>-23.220862784046751</c:v>
                </c:pt>
                <c:pt idx="12">
                  <c:v>-24.275217748633882</c:v>
                </c:pt>
                <c:pt idx="13">
                  <c:v>-25.21161664002733</c:v>
                </c:pt>
                <c:pt idx="14">
                  <c:v>-26.002500619763211</c:v>
                </c:pt>
                <c:pt idx="15">
                  <c:v>-26.733519417759563</c:v>
                </c:pt>
                <c:pt idx="16">
                  <c:v>-26.954439199256221</c:v>
                </c:pt>
                <c:pt idx="17">
                  <c:v>-27.157104223967821</c:v>
                </c:pt>
                <c:pt idx="18">
                  <c:v>-27.188256033447182</c:v>
                </c:pt>
                <c:pt idx="19">
                  <c:v>-27.457299436619611</c:v>
                </c:pt>
                <c:pt idx="20">
                  <c:v>-27.767201345233762</c:v>
                </c:pt>
                <c:pt idx="21">
                  <c:v>-27.848515541222682</c:v>
                </c:pt>
                <c:pt idx="22">
                  <c:v>-27.977578931314515</c:v>
                </c:pt>
                <c:pt idx="23">
                  <c:v>-28.208183674605344</c:v>
                </c:pt>
                <c:pt idx="24">
                  <c:v>-28.284056146812386</c:v>
                </c:pt>
                <c:pt idx="25">
                  <c:v>-28.408921428536729</c:v>
                </c:pt>
                <c:pt idx="26">
                  <c:v>-28.560589322146324</c:v>
                </c:pt>
                <c:pt idx="27">
                  <c:v>-28.557072408697632</c:v>
                </c:pt>
                <c:pt idx="28">
                  <c:v>-28.647716127261692</c:v>
                </c:pt>
                <c:pt idx="29">
                  <c:v>-28.916850289249393</c:v>
                </c:pt>
                <c:pt idx="30">
                  <c:v>-29.21529057807377</c:v>
                </c:pt>
                <c:pt idx="31">
                  <c:v>-29.537044206621889</c:v>
                </c:pt>
                <c:pt idx="32">
                  <c:v>-29.690540756299331</c:v>
                </c:pt>
                <c:pt idx="33">
                  <c:v>-29.927363959209927</c:v>
                </c:pt>
                <c:pt idx="34">
                  <c:v>-30.394773321819976</c:v>
                </c:pt>
                <c:pt idx="35">
                  <c:v>-30.889856681686396</c:v>
                </c:pt>
                <c:pt idx="36">
                  <c:v>-30.863751916575595</c:v>
                </c:pt>
                <c:pt idx="37">
                  <c:v>-30.87866735151032</c:v>
                </c:pt>
                <c:pt idx="38">
                  <c:v>-31.367508367820282</c:v>
                </c:pt>
                <c:pt idx="39">
                  <c:v>-31.810841304781423</c:v>
                </c:pt>
                <c:pt idx="40">
                  <c:v>-32.262703993199757</c:v>
                </c:pt>
                <c:pt idx="41">
                  <c:v>-32.717314321201428</c:v>
                </c:pt>
                <c:pt idx="42">
                  <c:v>-33.161188582764126</c:v>
                </c:pt>
                <c:pt idx="43">
                  <c:v>-33.66569205129781</c:v>
                </c:pt>
                <c:pt idx="44">
                  <c:v>-34.416606169216756</c:v>
                </c:pt>
                <c:pt idx="45">
                  <c:v>-35.109612450922128</c:v>
                </c:pt>
                <c:pt idx="46">
                  <c:v>-35.171345305897084</c:v>
                </c:pt>
                <c:pt idx="47">
                  <c:v>-35.080023148280958</c:v>
                </c:pt>
                <c:pt idx="48">
                  <c:v>-35.256644819672132</c:v>
                </c:pt>
                <c:pt idx="49">
                  <c:v>-35.203782684164388</c:v>
                </c:pt>
                <c:pt idx="50">
                  <c:v>-34.931504920377961</c:v>
                </c:pt>
                <c:pt idx="51">
                  <c:v>-34.880433627083335</c:v>
                </c:pt>
                <c:pt idx="52">
                  <c:v>-34.865172445810565</c:v>
                </c:pt>
                <c:pt idx="53">
                  <c:v>-34.78243673899135</c:v>
                </c:pt>
                <c:pt idx="54">
                  <c:v>-34.734965081352449</c:v>
                </c:pt>
                <c:pt idx="55">
                  <c:v>-34.86772439664162</c:v>
                </c:pt>
                <c:pt idx="56">
                  <c:v>-34.756533189207644</c:v>
                </c:pt>
                <c:pt idx="57">
                  <c:v>-34.681564971823761</c:v>
                </c:pt>
                <c:pt idx="58">
                  <c:v>-34.598533976753174</c:v>
                </c:pt>
                <c:pt idx="59">
                  <c:v>-34.495875848337889</c:v>
                </c:pt>
                <c:pt idx="60">
                  <c:v>-34.136993777049184</c:v>
                </c:pt>
                <c:pt idx="61">
                  <c:v>-34.077847367361116</c:v>
                </c:pt>
                <c:pt idx="62">
                  <c:v>-11.898907103825136</c:v>
                </c:pt>
                <c:pt idx="63">
                  <c:v>-11.881147540983605</c:v>
                </c:pt>
                <c:pt idx="64">
                  <c:v>-11.863387978142075</c:v>
                </c:pt>
                <c:pt idx="65">
                  <c:v>-11.845628415300546</c:v>
                </c:pt>
                <c:pt idx="66">
                  <c:v>-11.827868852459016</c:v>
                </c:pt>
                <c:pt idx="67">
                  <c:v>-11.810109289617486</c:v>
                </c:pt>
                <c:pt idx="68">
                  <c:v>-11.792349726775955</c:v>
                </c:pt>
                <c:pt idx="69">
                  <c:v>-11.774590163934425</c:v>
                </c:pt>
                <c:pt idx="70">
                  <c:v>-11.756830601092895</c:v>
                </c:pt>
                <c:pt idx="71">
                  <c:v>-11.739071038251366</c:v>
                </c:pt>
                <c:pt idx="72">
                  <c:v>-11.721311475409834</c:v>
                </c:pt>
                <c:pt idx="73">
                  <c:v>-11.703551912568305</c:v>
                </c:pt>
                <c:pt idx="74">
                  <c:v>-11.685792349726775</c:v>
                </c:pt>
                <c:pt idx="75">
                  <c:v>-11.668032786885245</c:v>
                </c:pt>
                <c:pt idx="76">
                  <c:v>-11.650273224043715</c:v>
                </c:pt>
                <c:pt idx="77">
                  <c:v>-32.424076712659385</c:v>
                </c:pt>
                <c:pt idx="78">
                  <c:v>-32.49678438326503</c:v>
                </c:pt>
                <c:pt idx="79">
                  <c:v>-32.612887870503187</c:v>
                </c:pt>
                <c:pt idx="80">
                  <c:v>-32.861561000683061</c:v>
                </c:pt>
                <c:pt idx="81">
                  <c:v>-33.113913831250002</c:v>
                </c:pt>
                <c:pt idx="82">
                  <c:v>-33.234390038706735</c:v>
                </c:pt>
                <c:pt idx="83">
                  <c:v>-33.31280465673953</c:v>
                </c:pt>
                <c:pt idx="84">
                  <c:v>-33.352667284426225</c:v>
                </c:pt>
                <c:pt idx="85">
                  <c:v>-33.478537896425316</c:v>
                </c:pt>
                <c:pt idx="86">
                  <c:v>-33.589689513046437</c:v>
                </c:pt>
                <c:pt idx="87">
                  <c:v>-33.623914265027317</c:v>
                </c:pt>
                <c:pt idx="88">
                  <c:v>-33.683632089754092</c:v>
                </c:pt>
                <c:pt idx="89">
                  <c:v>-33.515977260872035</c:v>
                </c:pt>
                <c:pt idx="90">
                  <c:v>-33.620348484836072</c:v>
                </c:pt>
                <c:pt idx="91">
                  <c:v>-33.608686234312387</c:v>
                </c:pt>
                <c:pt idx="92">
                  <c:v>-33.573909282331513</c:v>
                </c:pt>
                <c:pt idx="93">
                  <c:v>-33.253092774897546</c:v>
                </c:pt>
                <c:pt idx="94">
                  <c:v>-33.055127021448087</c:v>
                </c:pt>
                <c:pt idx="95">
                  <c:v>-32.888271630612472</c:v>
                </c:pt>
                <c:pt idx="96">
                  <c:v>-32.579140705737693</c:v>
                </c:pt>
                <c:pt idx="97">
                  <c:v>-32.470119299351083</c:v>
                </c:pt>
                <c:pt idx="98">
                  <c:v>-32.353884301366115</c:v>
                </c:pt>
                <c:pt idx="99">
                  <c:v>-32.246093318374314</c:v>
                </c:pt>
                <c:pt idx="100">
                  <c:v>-32.232339757559195</c:v>
                </c:pt>
                <c:pt idx="101">
                  <c:v>-32.305588335200355</c:v>
                </c:pt>
                <c:pt idx="102">
                  <c:v>-32.398283871926218</c:v>
                </c:pt>
                <c:pt idx="103">
                  <c:v>-32.481781532024122</c:v>
                </c:pt>
                <c:pt idx="104">
                  <c:v>-32.707360862750448</c:v>
                </c:pt>
                <c:pt idx="105">
                  <c:v>-32.451631248155728</c:v>
                </c:pt>
                <c:pt idx="106">
                  <c:v>-32.190718502846075</c:v>
                </c:pt>
                <c:pt idx="107">
                  <c:v>-31.817305648053264</c:v>
                </c:pt>
                <c:pt idx="108">
                  <c:v>-31.32695513715846</c:v>
                </c:pt>
                <c:pt idx="109">
                  <c:v>-30.852840404644802</c:v>
                </c:pt>
                <c:pt idx="110">
                  <c:v>-30.365124936316022</c:v>
                </c:pt>
                <c:pt idx="111">
                  <c:v>-29.808791202356552</c:v>
                </c:pt>
                <c:pt idx="112">
                  <c:v>-29.33937989503643</c:v>
                </c:pt>
                <c:pt idx="113">
                  <c:v>-28.965017437295081</c:v>
                </c:pt>
                <c:pt idx="114">
                  <c:v>-28.715333070560106</c:v>
                </c:pt>
                <c:pt idx="115">
                  <c:v>-28.313531424305548</c:v>
                </c:pt>
                <c:pt idx="116">
                  <c:v>-28.099238029690348</c:v>
                </c:pt>
                <c:pt idx="117">
                  <c:v>-27.837851831967207</c:v>
                </c:pt>
                <c:pt idx="118">
                  <c:v>-27.511932399408014</c:v>
                </c:pt>
                <c:pt idx="119">
                  <c:v>-27.240487216803277</c:v>
                </c:pt>
                <c:pt idx="120">
                  <c:v>-26.99207978606557</c:v>
                </c:pt>
                <c:pt idx="121">
                  <c:v>-26.610446020924403</c:v>
                </c:pt>
                <c:pt idx="122">
                  <c:v>-26.382171069444432</c:v>
                </c:pt>
                <c:pt idx="123">
                  <c:v>-26.220892895252724</c:v>
                </c:pt>
                <c:pt idx="124">
                  <c:v>-25.980215071766846</c:v>
                </c:pt>
                <c:pt idx="125">
                  <c:v>-25.68858559749544</c:v>
                </c:pt>
                <c:pt idx="126">
                  <c:v>-25.417779896106548</c:v>
                </c:pt>
                <c:pt idx="127">
                  <c:v>-25.166496791268209</c:v>
                </c:pt>
                <c:pt idx="128">
                  <c:v>-24.977913489890703</c:v>
                </c:pt>
                <c:pt idx="129">
                  <c:v>-24.728565942622943</c:v>
                </c:pt>
                <c:pt idx="130">
                  <c:v>-24.558655340027315</c:v>
                </c:pt>
                <c:pt idx="131">
                  <c:v>-24.35470780694444</c:v>
                </c:pt>
                <c:pt idx="132">
                  <c:v>-24.123897534153002</c:v>
                </c:pt>
                <c:pt idx="133">
                  <c:v>-23.803002686452636</c:v>
                </c:pt>
                <c:pt idx="134">
                  <c:v>-23.383277490255008</c:v>
                </c:pt>
                <c:pt idx="135">
                  <c:v>-23.08527800409836</c:v>
                </c:pt>
                <c:pt idx="136">
                  <c:v>-22.801194716393443</c:v>
                </c:pt>
                <c:pt idx="137">
                  <c:v>-22.642624695355188</c:v>
                </c:pt>
                <c:pt idx="138">
                  <c:v>-22.58706746864754</c:v>
                </c:pt>
                <c:pt idx="139">
                  <c:v>-22.358459220525951</c:v>
                </c:pt>
                <c:pt idx="140">
                  <c:v>-22.157498962659378</c:v>
                </c:pt>
                <c:pt idx="141">
                  <c:v>-22.06887111431011</c:v>
                </c:pt>
                <c:pt idx="142">
                  <c:v>-21.997755692736796</c:v>
                </c:pt>
                <c:pt idx="143">
                  <c:v>-21.985361713843353</c:v>
                </c:pt>
                <c:pt idx="144">
                  <c:v>-21.817562803415306</c:v>
                </c:pt>
                <c:pt idx="145">
                  <c:v>-21.560756300762748</c:v>
                </c:pt>
                <c:pt idx="146">
                  <c:v>-21.229924169148447</c:v>
                </c:pt>
                <c:pt idx="147">
                  <c:v>-20.955623559426229</c:v>
                </c:pt>
                <c:pt idx="148">
                  <c:v>-20.693463639071037</c:v>
                </c:pt>
                <c:pt idx="149">
                  <c:v>-20.577910618851682</c:v>
                </c:pt>
                <c:pt idx="150">
                  <c:v>-20.54162352468019</c:v>
                </c:pt>
                <c:pt idx="151">
                  <c:v>-20.57138336235068</c:v>
                </c:pt>
                <c:pt idx="152">
                  <c:v>-20.2215784537097</c:v>
                </c:pt>
                <c:pt idx="153">
                  <c:v>-19.793942309686201</c:v>
                </c:pt>
                <c:pt idx="154">
                  <c:v>-19.328851077138111</c:v>
                </c:pt>
                <c:pt idx="155">
                  <c:v>-18.986681763859245</c:v>
                </c:pt>
                <c:pt idx="156">
                  <c:v>-18.841653411113406</c:v>
                </c:pt>
                <c:pt idx="157">
                  <c:v>-18.557876188092063</c:v>
                </c:pt>
                <c:pt idx="158">
                  <c:v>-18.27582522021644</c:v>
                </c:pt>
                <c:pt idx="159">
                  <c:v>-18.025198695532985</c:v>
                </c:pt>
                <c:pt idx="160">
                  <c:v>-3.1256830601092886</c:v>
                </c:pt>
                <c:pt idx="161">
                  <c:v>-3.1202185792349719</c:v>
                </c:pt>
                <c:pt idx="162">
                  <c:v>-3.1147540983606548</c:v>
                </c:pt>
                <c:pt idx="163">
                  <c:v>-3.109289617486338</c:v>
                </c:pt>
                <c:pt idx="164">
                  <c:v>-3.1038251366120209</c:v>
                </c:pt>
                <c:pt idx="165">
                  <c:v>-3.0983606557377041</c:v>
                </c:pt>
                <c:pt idx="166">
                  <c:v>-3.092896174863387</c:v>
                </c:pt>
                <c:pt idx="167">
                  <c:v>-3.0874316939890702</c:v>
                </c:pt>
                <c:pt idx="168">
                  <c:v>-3.0819672131147531</c:v>
                </c:pt>
                <c:pt idx="169">
                  <c:v>-3.0765027322404364</c:v>
                </c:pt>
                <c:pt idx="170">
                  <c:v>-3.0710382513661192</c:v>
                </c:pt>
                <c:pt idx="171">
                  <c:v>-3.0655737704918025</c:v>
                </c:pt>
                <c:pt idx="172">
                  <c:v>-3.0601092896174853</c:v>
                </c:pt>
                <c:pt idx="173">
                  <c:v>-3.0546448087431686</c:v>
                </c:pt>
                <c:pt idx="174">
                  <c:v>-3.0491803278688514</c:v>
                </c:pt>
                <c:pt idx="175">
                  <c:v>-12.042698579502256</c:v>
                </c:pt>
                <c:pt idx="176">
                  <c:v>-11.748331028812718</c:v>
                </c:pt>
                <c:pt idx="177">
                  <c:v>-11.367224547960575</c:v>
                </c:pt>
                <c:pt idx="178">
                  <c:v>-10.778233182137974</c:v>
                </c:pt>
                <c:pt idx="179">
                  <c:v>-10.087342810882223</c:v>
                </c:pt>
                <c:pt idx="180">
                  <c:v>-9.2737562764116532</c:v>
                </c:pt>
                <c:pt idx="181">
                  <c:v>-8.6323503472958834</c:v>
                </c:pt>
                <c:pt idx="182">
                  <c:v>-8.1542830355618143</c:v>
                </c:pt>
              </c:numCache>
            </c:numRef>
          </c:val>
          <c:smooth val="0"/>
          <c:extLst>
            <c:ext xmlns:c16="http://schemas.microsoft.com/office/drawing/2014/chart" uri="{C3380CC4-5D6E-409C-BE32-E72D297353CC}">
              <c16:uniqueId val="{00000004-62A7-4FEA-9344-FDFB93E7EEC4}"/>
            </c:ext>
          </c:extLst>
        </c:ser>
        <c:dLbls>
          <c:showLegendKey val="0"/>
          <c:showVal val="0"/>
          <c:showCatName val="0"/>
          <c:showSerName val="0"/>
          <c:showPercent val="0"/>
          <c:showBubbleSize val="0"/>
        </c:dLbls>
        <c:smooth val="0"/>
        <c:axId val="859188616"/>
        <c:axId val="859188944"/>
        <c:extLst>
          <c:ext xmlns:c15="http://schemas.microsoft.com/office/drawing/2012/chart" uri="{02D57815-91ED-43cb-92C2-25804820EDAC}">
            <c15:filteredLineSeries>
              <c15:ser>
                <c:idx val="3"/>
                <c:order val="3"/>
                <c:tx>
                  <c:strRef>
                    <c:extLst>
                      <c:ext uri="{02D57815-91ED-43cb-92C2-25804820EDAC}">
                        <c15:formulaRef>
                          <c15:sqref>'Figure 1.5 data'!$AF$1</c15:sqref>
                        </c15:formulaRef>
                      </c:ext>
                    </c:extLst>
                    <c:strCache>
                      <c:ptCount val="1"/>
                      <c:pt idx="0">
                        <c:v>2020 Prediction</c:v>
                      </c:pt>
                    </c:strCache>
                  </c:strRef>
                </c:tx>
                <c:spPr>
                  <a:ln w="31750" cap="rnd">
                    <a:solidFill>
                      <a:srgbClr val="FF0000"/>
                    </a:solidFill>
                    <a:round/>
                  </a:ln>
                  <a:effectLst/>
                </c:spPr>
                <c:marker>
                  <c:symbol val="none"/>
                </c:marker>
                <c:cat>
                  <c:numRef>
                    <c:extLst>
                      <c:ext uri="{02D57815-91ED-43cb-92C2-25804820EDAC}">
                        <c15:formulaRef>
                          <c15:sqref>'Figure 1.5 data'!$A$24:$A$206</c15:sqref>
                        </c15:formulaRef>
                      </c:ext>
                    </c:extLst>
                    <c:numCache>
                      <c:formatCode>dd\ mmm</c:formatCode>
                      <c:ptCount val="183"/>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numCache>
                  </c:numRef>
                </c:cat>
                <c:val>
                  <c:numRef>
                    <c:extLst>
                      <c:ext uri="{02D57815-91ED-43cb-92C2-25804820EDAC}">
                        <c15:formulaRef>
                          <c15:sqref>'Figure 1.5 data'!$AF$24:$AF$206</c15:sqref>
                        </c15:formulaRef>
                      </c:ext>
                    </c:extLst>
                    <c:numCache>
                      <c:formatCode>General</c:formatCode>
                      <c:ptCount val="183"/>
                      <c:pt idx="0">
                        <c:v>-24.5</c:v>
                      </c:pt>
                      <c:pt idx="1">
                        <c:v>-24.5</c:v>
                      </c:pt>
                      <c:pt idx="2">
                        <c:v>-24.5</c:v>
                      </c:pt>
                      <c:pt idx="3">
                        <c:v>-24.5</c:v>
                      </c:pt>
                      <c:pt idx="4">
                        <c:v>-24.5</c:v>
                      </c:pt>
                      <c:pt idx="5">
                        <c:v>-24.5</c:v>
                      </c:pt>
                      <c:pt idx="6">
                        <c:v>-24.5</c:v>
                      </c:pt>
                      <c:pt idx="7">
                        <c:v>-24.5</c:v>
                      </c:pt>
                      <c:pt idx="8">
                        <c:v>-24.5</c:v>
                      </c:pt>
                      <c:pt idx="9">
                        <c:v>-24.5</c:v>
                      </c:pt>
                      <c:pt idx="10">
                        <c:v>-24.5</c:v>
                      </c:pt>
                      <c:pt idx="11">
                        <c:v>-24.5</c:v>
                      </c:pt>
                      <c:pt idx="12">
                        <c:v>-24.5</c:v>
                      </c:pt>
                      <c:pt idx="13">
                        <c:v>-24.5</c:v>
                      </c:pt>
                      <c:pt idx="14">
                        <c:v>-24.5</c:v>
                      </c:pt>
                      <c:pt idx="15">
                        <c:v>-24.5</c:v>
                      </c:pt>
                      <c:pt idx="16">
                        <c:v>-24.5</c:v>
                      </c:pt>
                      <c:pt idx="17">
                        <c:v>-24.5</c:v>
                      </c:pt>
                      <c:pt idx="18">
                        <c:v>-24.5</c:v>
                      </c:pt>
                      <c:pt idx="19">
                        <c:v>-24.5</c:v>
                      </c:pt>
                      <c:pt idx="20">
                        <c:v>-24.5</c:v>
                      </c:pt>
                      <c:pt idx="21">
                        <c:v>-24.5</c:v>
                      </c:pt>
                      <c:pt idx="22">
                        <c:v>-24.5</c:v>
                      </c:pt>
                      <c:pt idx="23">
                        <c:v>-24.5</c:v>
                      </c:pt>
                      <c:pt idx="24">
                        <c:v>-24.5</c:v>
                      </c:pt>
                      <c:pt idx="25">
                        <c:v>-24.5</c:v>
                      </c:pt>
                      <c:pt idx="26">
                        <c:v>-24.5</c:v>
                      </c:pt>
                      <c:pt idx="27">
                        <c:v>-24.5</c:v>
                      </c:pt>
                      <c:pt idx="28">
                        <c:v>-24.5</c:v>
                      </c:pt>
                      <c:pt idx="29">
                        <c:v>-24.5</c:v>
                      </c:pt>
                      <c:pt idx="30">
                        <c:v>-29.5</c:v>
                      </c:pt>
                      <c:pt idx="31">
                        <c:v>-29.5</c:v>
                      </c:pt>
                      <c:pt idx="32">
                        <c:v>-29.5</c:v>
                      </c:pt>
                      <c:pt idx="33">
                        <c:v>-29.5</c:v>
                      </c:pt>
                      <c:pt idx="34">
                        <c:v>-29.5</c:v>
                      </c:pt>
                      <c:pt idx="35">
                        <c:v>-29.5</c:v>
                      </c:pt>
                      <c:pt idx="36">
                        <c:v>-29.5</c:v>
                      </c:pt>
                      <c:pt idx="37">
                        <c:v>-29.5</c:v>
                      </c:pt>
                      <c:pt idx="38">
                        <c:v>-29.5</c:v>
                      </c:pt>
                      <c:pt idx="39">
                        <c:v>-34.5</c:v>
                      </c:pt>
                      <c:pt idx="40">
                        <c:v>-34.5</c:v>
                      </c:pt>
                      <c:pt idx="41">
                        <c:v>-34.5</c:v>
                      </c:pt>
                      <c:pt idx="42">
                        <c:v>-34.5</c:v>
                      </c:pt>
                      <c:pt idx="43">
                        <c:v>-34.5</c:v>
                      </c:pt>
                      <c:pt idx="44">
                        <c:v>-34.5</c:v>
                      </c:pt>
                      <c:pt idx="45">
                        <c:v>-34.5</c:v>
                      </c:pt>
                      <c:pt idx="46">
                        <c:v>-34.5</c:v>
                      </c:pt>
                      <c:pt idx="47">
                        <c:v>-34.5</c:v>
                      </c:pt>
                      <c:pt idx="48">
                        <c:v>-34.5</c:v>
                      </c:pt>
                      <c:pt idx="49">
                        <c:v>-34.5</c:v>
                      </c:pt>
                      <c:pt idx="50">
                        <c:v>-34.5</c:v>
                      </c:pt>
                      <c:pt idx="51">
                        <c:v>-34.5</c:v>
                      </c:pt>
                      <c:pt idx="52">
                        <c:v>-34.5</c:v>
                      </c:pt>
                      <c:pt idx="53">
                        <c:v>-34.5</c:v>
                      </c:pt>
                      <c:pt idx="54">
                        <c:v>-34.5</c:v>
                      </c:pt>
                      <c:pt idx="55">
                        <c:v>-34.5</c:v>
                      </c:pt>
                      <c:pt idx="56">
                        <c:v>-34.5</c:v>
                      </c:pt>
                      <c:pt idx="57">
                        <c:v>-34.5</c:v>
                      </c:pt>
                      <c:pt idx="58">
                        <c:v>-34.5</c:v>
                      </c:pt>
                      <c:pt idx="59">
                        <c:v>-34.5</c:v>
                      </c:pt>
                      <c:pt idx="60">
                        <c:v>-34.5</c:v>
                      </c:pt>
                      <c:pt idx="61">
                        <c:v>-39.5</c:v>
                      </c:pt>
                      <c:pt idx="62">
                        <c:v>-39.5</c:v>
                      </c:pt>
                      <c:pt idx="63">
                        <c:v>-39.5</c:v>
                      </c:pt>
                      <c:pt idx="64">
                        <c:v>-39.5</c:v>
                      </c:pt>
                      <c:pt idx="65">
                        <c:v>-39.5</c:v>
                      </c:pt>
                      <c:pt idx="66">
                        <c:v>-39.5</c:v>
                      </c:pt>
                      <c:pt idx="67">
                        <c:v>-39.5</c:v>
                      </c:pt>
                      <c:pt idx="68">
                        <c:v>-39.5</c:v>
                      </c:pt>
                      <c:pt idx="69">
                        <c:v>-39.5</c:v>
                      </c:pt>
                      <c:pt idx="70">
                        <c:v>-39.5</c:v>
                      </c:pt>
                      <c:pt idx="71">
                        <c:v>-39.5</c:v>
                      </c:pt>
                      <c:pt idx="72">
                        <c:v>-39.5</c:v>
                      </c:pt>
                      <c:pt idx="73">
                        <c:v>-39.654102999999999</c:v>
                      </c:pt>
                      <c:pt idx="74">
                        <c:v>-39.5</c:v>
                      </c:pt>
                      <c:pt idx="75">
                        <c:v>-39.5</c:v>
                      </c:pt>
                      <c:pt idx="76">
                        <c:v>-44.5</c:v>
                      </c:pt>
                      <c:pt idx="77">
                        <c:v>-44.5</c:v>
                      </c:pt>
                      <c:pt idx="78">
                        <c:v>-44.5</c:v>
                      </c:pt>
                      <c:pt idx="79">
                        <c:v>-44.5</c:v>
                      </c:pt>
                      <c:pt idx="80">
                        <c:v>-44.5</c:v>
                      </c:pt>
                      <c:pt idx="81">
                        <c:v>-44.5</c:v>
                      </c:pt>
                      <c:pt idx="82">
                        <c:v>-44.5</c:v>
                      </c:pt>
                      <c:pt idx="83">
                        <c:v>-44.5</c:v>
                      </c:pt>
                      <c:pt idx="84">
                        <c:v>-44.5</c:v>
                      </c:pt>
                      <c:pt idx="85">
                        <c:v>-44.5</c:v>
                      </c:pt>
                      <c:pt idx="86">
                        <c:v>-44.5</c:v>
                      </c:pt>
                      <c:pt idx="87">
                        <c:v>-44.5</c:v>
                      </c:pt>
                      <c:pt idx="88">
                        <c:v>-44.5</c:v>
                      </c:pt>
                      <c:pt idx="89">
                        <c:v>-44.5</c:v>
                      </c:pt>
                      <c:pt idx="90">
                        <c:v>-44.5</c:v>
                      </c:pt>
                      <c:pt idx="91">
                        <c:v>-34.5</c:v>
                      </c:pt>
                      <c:pt idx="92">
                        <c:v>-34.5</c:v>
                      </c:pt>
                      <c:pt idx="93">
                        <c:v>-34.5</c:v>
                      </c:pt>
                      <c:pt idx="94">
                        <c:v>-34.5</c:v>
                      </c:pt>
                      <c:pt idx="95">
                        <c:v>-34.5</c:v>
                      </c:pt>
                      <c:pt idx="96">
                        <c:v>-34.5</c:v>
                      </c:pt>
                      <c:pt idx="97">
                        <c:v>-34.5</c:v>
                      </c:pt>
                      <c:pt idx="98">
                        <c:v>-34.5</c:v>
                      </c:pt>
                      <c:pt idx="99">
                        <c:v>-34.5</c:v>
                      </c:pt>
                      <c:pt idx="100">
                        <c:v>-34.5</c:v>
                      </c:pt>
                      <c:pt idx="101">
                        <c:v>-34.5</c:v>
                      </c:pt>
                      <c:pt idx="102">
                        <c:v>-34.5</c:v>
                      </c:pt>
                      <c:pt idx="103">
                        <c:v>-34.5</c:v>
                      </c:pt>
                      <c:pt idx="104">
                        <c:v>-34.5</c:v>
                      </c:pt>
                      <c:pt idx="105">
                        <c:v>-34.5</c:v>
                      </c:pt>
                      <c:pt idx="106">
                        <c:v>-29.5</c:v>
                      </c:pt>
                      <c:pt idx="107">
                        <c:v>-29.5</c:v>
                      </c:pt>
                      <c:pt idx="108">
                        <c:v>-29.5</c:v>
                      </c:pt>
                      <c:pt idx="109">
                        <c:v>-29.5</c:v>
                      </c:pt>
                      <c:pt idx="110">
                        <c:v>-29.5</c:v>
                      </c:pt>
                      <c:pt idx="111">
                        <c:v>-29.5</c:v>
                      </c:pt>
                      <c:pt idx="112">
                        <c:v>-29.5</c:v>
                      </c:pt>
                      <c:pt idx="113">
                        <c:v>-29.5</c:v>
                      </c:pt>
                      <c:pt idx="114">
                        <c:v>-24.5</c:v>
                      </c:pt>
                      <c:pt idx="115">
                        <c:v>-24.5</c:v>
                      </c:pt>
                      <c:pt idx="116">
                        <c:v>-24.5</c:v>
                      </c:pt>
                      <c:pt idx="117">
                        <c:v>-24.5</c:v>
                      </c:pt>
                      <c:pt idx="118">
                        <c:v>-24.5</c:v>
                      </c:pt>
                      <c:pt idx="119">
                        <c:v>-24.5</c:v>
                      </c:pt>
                      <c:pt idx="120">
                        <c:v>-24.5</c:v>
                      </c:pt>
                      <c:pt idx="121">
                        <c:v>-24.5</c:v>
                      </c:pt>
                      <c:pt idx="122">
                        <c:v>-19.5</c:v>
                      </c:pt>
                      <c:pt idx="123">
                        <c:v>-19.5</c:v>
                      </c:pt>
                      <c:pt idx="124">
                        <c:v>-19.5</c:v>
                      </c:pt>
                      <c:pt idx="125">
                        <c:v>-19.5</c:v>
                      </c:pt>
                      <c:pt idx="126">
                        <c:v>-19.5</c:v>
                      </c:pt>
                      <c:pt idx="127">
                        <c:v>-19.5</c:v>
                      </c:pt>
                      <c:pt idx="128">
                        <c:v>-19.5</c:v>
                      </c:pt>
                      <c:pt idx="129">
                        <c:v>-19.5</c:v>
                      </c:pt>
                      <c:pt idx="130">
                        <c:v>-19.5</c:v>
                      </c:pt>
                      <c:pt idx="131">
                        <c:v>-19.5</c:v>
                      </c:pt>
                      <c:pt idx="132">
                        <c:v>-19.5</c:v>
                      </c:pt>
                      <c:pt idx="133">
                        <c:v>-19.5</c:v>
                      </c:pt>
                      <c:pt idx="134">
                        <c:v>-19.5</c:v>
                      </c:pt>
                      <c:pt idx="135">
                        <c:v>-19.5</c:v>
                      </c:pt>
                      <c:pt idx="136">
                        <c:v>-19.5</c:v>
                      </c:pt>
                      <c:pt idx="137">
                        <c:v>-17.5</c:v>
                      </c:pt>
                      <c:pt idx="138">
                        <c:v>-17.5</c:v>
                      </c:pt>
                      <c:pt idx="139">
                        <c:v>-17.5</c:v>
                      </c:pt>
                      <c:pt idx="140">
                        <c:v>-17.5</c:v>
                      </c:pt>
                      <c:pt idx="141">
                        <c:v>-17.5</c:v>
                      </c:pt>
                      <c:pt idx="142">
                        <c:v>-17.5</c:v>
                      </c:pt>
                      <c:pt idx="143">
                        <c:v>-17.5</c:v>
                      </c:pt>
                      <c:pt idx="144">
                        <c:v>-17.5</c:v>
                      </c:pt>
                      <c:pt idx="145">
                        <c:v>-17.5</c:v>
                      </c:pt>
                      <c:pt idx="146">
                        <c:v>-17.5</c:v>
                      </c:pt>
                      <c:pt idx="147">
                        <c:v>-17.5</c:v>
                      </c:pt>
                      <c:pt idx="148">
                        <c:v>-16.5</c:v>
                      </c:pt>
                      <c:pt idx="149">
                        <c:v>-16.5</c:v>
                      </c:pt>
                      <c:pt idx="150">
                        <c:v>-16.5</c:v>
                      </c:pt>
                      <c:pt idx="151">
                        <c:v>-16.5</c:v>
                      </c:pt>
                      <c:pt idx="152">
                        <c:v>-16.5</c:v>
                      </c:pt>
                      <c:pt idx="153">
                        <c:v>-16.5</c:v>
                      </c:pt>
                      <c:pt idx="154">
                        <c:v>-16.5</c:v>
                      </c:pt>
                      <c:pt idx="155">
                        <c:v>-16.5</c:v>
                      </c:pt>
                      <c:pt idx="156">
                        <c:v>-16.5</c:v>
                      </c:pt>
                      <c:pt idx="157">
                        <c:v>-16.5</c:v>
                      </c:pt>
                      <c:pt idx="158">
                        <c:v>-16.5</c:v>
                      </c:pt>
                      <c:pt idx="159">
                        <c:v>-16.5</c:v>
                      </c:pt>
                      <c:pt idx="160">
                        <c:v>-16.5</c:v>
                      </c:pt>
                      <c:pt idx="161">
                        <c:v>-16.5</c:v>
                      </c:pt>
                      <c:pt idx="162">
                        <c:v>-15.5</c:v>
                      </c:pt>
                      <c:pt idx="163">
                        <c:v>-15.5</c:v>
                      </c:pt>
                      <c:pt idx="164">
                        <c:v>-15.5</c:v>
                      </c:pt>
                      <c:pt idx="165">
                        <c:v>-15.5</c:v>
                      </c:pt>
                      <c:pt idx="166">
                        <c:v>-15.5</c:v>
                      </c:pt>
                      <c:pt idx="167">
                        <c:v>-12</c:v>
                      </c:pt>
                      <c:pt idx="168">
                        <c:v>-12</c:v>
                      </c:pt>
                      <c:pt idx="169">
                        <c:v>-12</c:v>
                      </c:pt>
                      <c:pt idx="170">
                        <c:v>-12</c:v>
                      </c:pt>
                      <c:pt idx="171">
                        <c:v>-12</c:v>
                      </c:pt>
                      <c:pt idx="172">
                        <c:v>-12</c:v>
                      </c:pt>
                      <c:pt idx="173">
                        <c:v>-12</c:v>
                      </c:pt>
                      <c:pt idx="174">
                        <c:v>-12</c:v>
                      </c:pt>
                      <c:pt idx="175">
                        <c:v>-12</c:v>
                      </c:pt>
                      <c:pt idx="176">
                        <c:v>-9</c:v>
                      </c:pt>
                      <c:pt idx="177">
                        <c:v>-9</c:v>
                      </c:pt>
                      <c:pt idx="178">
                        <c:v>-9</c:v>
                      </c:pt>
                      <c:pt idx="179">
                        <c:v>-9</c:v>
                      </c:pt>
                      <c:pt idx="180">
                        <c:v>-9</c:v>
                      </c:pt>
                      <c:pt idx="181">
                        <c:v>-9</c:v>
                      </c:pt>
                      <c:pt idx="182">
                        <c:v>-9</c:v>
                      </c:pt>
                    </c:numCache>
                  </c:numRef>
                </c:val>
                <c:smooth val="0"/>
                <c:extLst>
                  <c:ext xmlns:c16="http://schemas.microsoft.com/office/drawing/2014/chart" uri="{C3380CC4-5D6E-409C-BE32-E72D297353CC}">
                    <c16:uniqueId val="{00000005-62A7-4FEA-9344-FDFB93E7EEC4}"/>
                  </c:ext>
                </c:extLst>
              </c15:ser>
            </c15:filteredLineSeries>
          </c:ext>
        </c:extLst>
      </c:lineChart>
      <c:dateAx>
        <c:axId val="859188616"/>
        <c:scaling>
          <c:orientation val="minMax"/>
        </c:scaling>
        <c:delete val="0"/>
        <c:axPos val="b"/>
        <c:numFmt formatCode="dd\ 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859188944"/>
        <c:crosses val="autoZero"/>
        <c:auto val="1"/>
        <c:lblOffset val="100"/>
        <c:baseTimeUnit val="days"/>
      </c:dateAx>
      <c:valAx>
        <c:axId val="8591889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r>
                  <a:rPr lang="en-US"/>
                  <a:t>Export flow (mcm/day)</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859188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t>Total gas in European storage, April 2015 to date.5</a:t>
            </a:r>
            <a:br>
              <a:rPr lang="en-GB" sz="1400" b="0" i="0" u="none" strike="noStrike" baseline="0"/>
            </a:br>
            <a:br>
              <a:rPr lang="en-GB" sz="1400" b="0" i="0" u="none" strike="noStrike" baseline="0"/>
            </a:br>
            <a:r>
              <a:rPr lang="en-GB" sz="800" b="0" i="0" u="none" strike="noStrike" baseline="0"/>
              <a:t>5 This chart has been developed by National Grid using data from AGSI (https://agsi.gie.eu/). AGSI</a:t>
            </a:r>
          </a:p>
          <a:p>
            <a:pPr>
              <a:defRPr/>
            </a:pPr>
            <a:r>
              <a:rPr lang="en-GB" sz="800" b="0" i="0" u="none" strike="noStrike" baseline="0"/>
              <a:t>shall not be liable for any loss or damage arising from any party’s reliance on this data.</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5"/>
          <c:order val="0"/>
          <c:tx>
            <c:strRef>
              <c:f>'Figure 1.6 data'!$W$2</c:f>
              <c:strCache>
                <c:ptCount val="1"/>
                <c:pt idx="0">
                  <c:v>2015/16</c:v>
                </c:pt>
              </c:strCache>
            </c:strRef>
          </c:tx>
          <c:spPr>
            <a:ln w="28575" cap="rnd">
              <a:solidFill>
                <a:schemeClr val="accent6">
                  <a:alpha val="70000"/>
                </a:schemeClr>
              </a:solidFill>
              <a:round/>
            </a:ln>
            <a:effectLst/>
          </c:spPr>
          <c:marker>
            <c:symbol val="none"/>
          </c:marker>
          <c:cat>
            <c:numRef>
              <c:f>'Figure 1.6 data'!$Q$3:$Q$367</c:f>
              <c:numCache>
                <c:formatCode>d\-mmm</c:formatCode>
                <c:ptCount val="365"/>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pt idx="44">
                  <c:v>43966</c:v>
                </c:pt>
                <c:pt idx="45">
                  <c:v>43967</c:v>
                </c:pt>
                <c:pt idx="46">
                  <c:v>43968</c:v>
                </c:pt>
                <c:pt idx="47">
                  <c:v>43969</c:v>
                </c:pt>
                <c:pt idx="48">
                  <c:v>43970</c:v>
                </c:pt>
                <c:pt idx="49">
                  <c:v>43971</c:v>
                </c:pt>
                <c:pt idx="50">
                  <c:v>43972</c:v>
                </c:pt>
                <c:pt idx="51">
                  <c:v>43973</c:v>
                </c:pt>
                <c:pt idx="52">
                  <c:v>43974</c:v>
                </c:pt>
                <c:pt idx="53">
                  <c:v>43975</c:v>
                </c:pt>
                <c:pt idx="54">
                  <c:v>43976</c:v>
                </c:pt>
                <c:pt idx="55">
                  <c:v>43977</c:v>
                </c:pt>
                <c:pt idx="56">
                  <c:v>43978</c:v>
                </c:pt>
                <c:pt idx="57">
                  <c:v>43979</c:v>
                </c:pt>
                <c:pt idx="58">
                  <c:v>43980</c:v>
                </c:pt>
                <c:pt idx="59">
                  <c:v>43981</c:v>
                </c:pt>
                <c:pt idx="60">
                  <c:v>43982</c:v>
                </c:pt>
                <c:pt idx="61">
                  <c:v>43983</c:v>
                </c:pt>
                <c:pt idx="62">
                  <c:v>43984</c:v>
                </c:pt>
                <c:pt idx="63">
                  <c:v>43985</c:v>
                </c:pt>
                <c:pt idx="64">
                  <c:v>43986</c:v>
                </c:pt>
                <c:pt idx="65">
                  <c:v>43987</c:v>
                </c:pt>
                <c:pt idx="66">
                  <c:v>43988</c:v>
                </c:pt>
                <c:pt idx="67">
                  <c:v>43989</c:v>
                </c:pt>
                <c:pt idx="68">
                  <c:v>43990</c:v>
                </c:pt>
                <c:pt idx="69">
                  <c:v>43991</c:v>
                </c:pt>
                <c:pt idx="70">
                  <c:v>43992</c:v>
                </c:pt>
                <c:pt idx="71">
                  <c:v>43993</c:v>
                </c:pt>
                <c:pt idx="72">
                  <c:v>43994</c:v>
                </c:pt>
                <c:pt idx="73">
                  <c:v>43995</c:v>
                </c:pt>
                <c:pt idx="74">
                  <c:v>43996</c:v>
                </c:pt>
                <c:pt idx="75">
                  <c:v>43997</c:v>
                </c:pt>
                <c:pt idx="76">
                  <c:v>43998</c:v>
                </c:pt>
                <c:pt idx="77">
                  <c:v>43999</c:v>
                </c:pt>
                <c:pt idx="78">
                  <c:v>44000</c:v>
                </c:pt>
                <c:pt idx="79">
                  <c:v>44001</c:v>
                </c:pt>
                <c:pt idx="80">
                  <c:v>44002</c:v>
                </c:pt>
                <c:pt idx="81">
                  <c:v>44003</c:v>
                </c:pt>
                <c:pt idx="82">
                  <c:v>44004</c:v>
                </c:pt>
                <c:pt idx="83">
                  <c:v>44005</c:v>
                </c:pt>
                <c:pt idx="84">
                  <c:v>44006</c:v>
                </c:pt>
                <c:pt idx="85">
                  <c:v>44007</c:v>
                </c:pt>
                <c:pt idx="86">
                  <c:v>44008</c:v>
                </c:pt>
                <c:pt idx="87">
                  <c:v>44009</c:v>
                </c:pt>
                <c:pt idx="88">
                  <c:v>44010</c:v>
                </c:pt>
                <c:pt idx="89">
                  <c:v>44011</c:v>
                </c:pt>
                <c:pt idx="90">
                  <c:v>44012</c:v>
                </c:pt>
                <c:pt idx="91">
                  <c:v>44013</c:v>
                </c:pt>
                <c:pt idx="92">
                  <c:v>44014</c:v>
                </c:pt>
                <c:pt idx="93">
                  <c:v>44015</c:v>
                </c:pt>
                <c:pt idx="94">
                  <c:v>44016</c:v>
                </c:pt>
                <c:pt idx="95">
                  <c:v>44017</c:v>
                </c:pt>
                <c:pt idx="96">
                  <c:v>44018</c:v>
                </c:pt>
                <c:pt idx="97">
                  <c:v>44019</c:v>
                </c:pt>
                <c:pt idx="98">
                  <c:v>44020</c:v>
                </c:pt>
                <c:pt idx="99">
                  <c:v>44021</c:v>
                </c:pt>
                <c:pt idx="100">
                  <c:v>44022</c:v>
                </c:pt>
                <c:pt idx="101">
                  <c:v>44023</c:v>
                </c:pt>
                <c:pt idx="102">
                  <c:v>44024</c:v>
                </c:pt>
                <c:pt idx="103">
                  <c:v>44025</c:v>
                </c:pt>
                <c:pt idx="104">
                  <c:v>44026</c:v>
                </c:pt>
                <c:pt idx="105">
                  <c:v>44027</c:v>
                </c:pt>
                <c:pt idx="106">
                  <c:v>44028</c:v>
                </c:pt>
                <c:pt idx="107">
                  <c:v>44029</c:v>
                </c:pt>
                <c:pt idx="108">
                  <c:v>44030</c:v>
                </c:pt>
                <c:pt idx="109">
                  <c:v>44031</c:v>
                </c:pt>
                <c:pt idx="110">
                  <c:v>44032</c:v>
                </c:pt>
                <c:pt idx="111">
                  <c:v>44033</c:v>
                </c:pt>
                <c:pt idx="112">
                  <c:v>44034</c:v>
                </c:pt>
                <c:pt idx="113">
                  <c:v>44035</c:v>
                </c:pt>
                <c:pt idx="114">
                  <c:v>44036</c:v>
                </c:pt>
                <c:pt idx="115">
                  <c:v>44037</c:v>
                </c:pt>
                <c:pt idx="116">
                  <c:v>44038</c:v>
                </c:pt>
                <c:pt idx="117">
                  <c:v>44039</c:v>
                </c:pt>
                <c:pt idx="118">
                  <c:v>44040</c:v>
                </c:pt>
                <c:pt idx="119">
                  <c:v>44041</c:v>
                </c:pt>
                <c:pt idx="120">
                  <c:v>44042</c:v>
                </c:pt>
                <c:pt idx="121">
                  <c:v>44043</c:v>
                </c:pt>
                <c:pt idx="122">
                  <c:v>44044</c:v>
                </c:pt>
                <c:pt idx="123">
                  <c:v>44045</c:v>
                </c:pt>
                <c:pt idx="124">
                  <c:v>44046</c:v>
                </c:pt>
                <c:pt idx="125">
                  <c:v>44047</c:v>
                </c:pt>
                <c:pt idx="126">
                  <c:v>44048</c:v>
                </c:pt>
                <c:pt idx="127">
                  <c:v>44049</c:v>
                </c:pt>
                <c:pt idx="128">
                  <c:v>44050</c:v>
                </c:pt>
                <c:pt idx="129">
                  <c:v>44051</c:v>
                </c:pt>
                <c:pt idx="130">
                  <c:v>44052</c:v>
                </c:pt>
                <c:pt idx="131">
                  <c:v>44053</c:v>
                </c:pt>
                <c:pt idx="132">
                  <c:v>44054</c:v>
                </c:pt>
                <c:pt idx="133">
                  <c:v>44055</c:v>
                </c:pt>
                <c:pt idx="134">
                  <c:v>44056</c:v>
                </c:pt>
                <c:pt idx="135">
                  <c:v>44057</c:v>
                </c:pt>
                <c:pt idx="136">
                  <c:v>44058</c:v>
                </c:pt>
                <c:pt idx="137">
                  <c:v>44059</c:v>
                </c:pt>
                <c:pt idx="138">
                  <c:v>44060</c:v>
                </c:pt>
                <c:pt idx="139">
                  <c:v>44061</c:v>
                </c:pt>
                <c:pt idx="140">
                  <c:v>44062</c:v>
                </c:pt>
                <c:pt idx="141">
                  <c:v>44063</c:v>
                </c:pt>
                <c:pt idx="142">
                  <c:v>44064</c:v>
                </c:pt>
                <c:pt idx="143">
                  <c:v>44065</c:v>
                </c:pt>
                <c:pt idx="144">
                  <c:v>44066</c:v>
                </c:pt>
                <c:pt idx="145">
                  <c:v>44067</c:v>
                </c:pt>
                <c:pt idx="146">
                  <c:v>44068</c:v>
                </c:pt>
                <c:pt idx="147">
                  <c:v>44069</c:v>
                </c:pt>
                <c:pt idx="148">
                  <c:v>44070</c:v>
                </c:pt>
                <c:pt idx="149">
                  <c:v>44071</c:v>
                </c:pt>
                <c:pt idx="150">
                  <c:v>44072</c:v>
                </c:pt>
                <c:pt idx="151">
                  <c:v>44073</c:v>
                </c:pt>
                <c:pt idx="152">
                  <c:v>44074</c:v>
                </c:pt>
                <c:pt idx="153">
                  <c:v>44075</c:v>
                </c:pt>
                <c:pt idx="154">
                  <c:v>44076</c:v>
                </c:pt>
                <c:pt idx="155">
                  <c:v>44077</c:v>
                </c:pt>
                <c:pt idx="156">
                  <c:v>44078</c:v>
                </c:pt>
                <c:pt idx="157">
                  <c:v>44079</c:v>
                </c:pt>
                <c:pt idx="158">
                  <c:v>44080</c:v>
                </c:pt>
                <c:pt idx="159">
                  <c:v>44081</c:v>
                </c:pt>
                <c:pt idx="160">
                  <c:v>44082</c:v>
                </c:pt>
                <c:pt idx="161">
                  <c:v>44083</c:v>
                </c:pt>
                <c:pt idx="162">
                  <c:v>44084</c:v>
                </c:pt>
                <c:pt idx="163">
                  <c:v>44085</c:v>
                </c:pt>
                <c:pt idx="164">
                  <c:v>44086</c:v>
                </c:pt>
                <c:pt idx="165">
                  <c:v>44087</c:v>
                </c:pt>
                <c:pt idx="166">
                  <c:v>44088</c:v>
                </c:pt>
                <c:pt idx="167">
                  <c:v>44089</c:v>
                </c:pt>
                <c:pt idx="168">
                  <c:v>44090</c:v>
                </c:pt>
                <c:pt idx="169">
                  <c:v>44091</c:v>
                </c:pt>
                <c:pt idx="170">
                  <c:v>44092</c:v>
                </c:pt>
                <c:pt idx="171">
                  <c:v>44093</c:v>
                </c:pt>
                <c:pt idx="172">
                  <c:v>44094</c:v>
                </c:pt>
                <c:pt idx="173">
                  <c:v>44095</c:v>
                </c:pt>
                <c:pt idx="174">
                  <c:v>44096</c:v>
                </c:pt>
                <c:pt idx="175">
                  <c:v>44097</c:v>
                </c:pt>
                <c:pt idx="176">
                  <c:v>44098</c:v>
                </c:pt>
                <c:pt idx="177">
                  <c:v>44099</c:v>
                </c:pt>
                <c:pt idx="178">
                  <c:v>44100</c:v>
                </c:pt>
                <c:pt idx="179">
                  <c:v>44101</c:v>
                </c:pt>
                <c:pt idx="180">
                  <c:v>44102</c:v>
                </c:pt>
                <c:pt idx="181">
                  <c:v>44103</c:v>
                </c:pt>
                <c:pt idx="182">
                  <c:v>44104</c:v>
                </c:pt>
                <c:pt idx="183">
                  <c:v>44105</c:v>
                </c:pt>
                <c:pt idx="184">
                  <c:v>44106</c:v>
                </c:pt>
                <c:pt idx="185">
                  <c:v>44107</c:v>
                </c:pt>
                <c:pt idx="186">
                  <c:v>44108</c:v>
                </c:pt>
                <c:pt idx="187">
                  <c:v>44109</c:v>
                </c:pt>
                <c:pt idx="188">
                  <c:v>44110</c:v>
                </c:pt>
                <c:pt idx="189">
                  <c:v>44111</c:v>
                </c:pt>
                <c:pt idx="190">
                  <c:v>44112</c:v>
                </c:pt>
                <c:pt idx="191">
                  <c:v>44113</c:v>
                </c:pt>
                <c:pt idx="192">
                  <c:v>44114</c:v>
                </c:pt>
                <c:pt idx="193">
                  <c:v>44115</c:v>
                </c:pt>
                <c:pt idx="194">
                  <c:v>44116</c:v>
                </c:pt>
                <c:pt idx="195">
                  <c:v>44117</c:v>
                </c:pt>
                <c:pt idx="196">
                  <c:v>44118</c:v>
                </c:pt>
                <c:pt idx="197">
                  <c:v>44119</c:v>
                </c:pt>
                <c:pt idx="198">
                  <c:v>44120</c:v>
                </c:pt>
                <c:pt idx="199">
                  <c:v>44121</c:v>
                </c:pt>
                <c:pt idx="200">
                  <c:v>44122</c:v>
                </c:pt>
                <c:pt idx="201">
                  <c:v>44123</c:v>
                </c:pt>
                <c:pt idx="202">
                  <c:v>44124</c:v>
                </c:pt>
                <c:pt idx="203">
                  <c:v>44125</c:v>
                </c:pt>
                <c:pt idx="204">
                  <c:v>44126</c:v>
                </c:pt>
                <c:pt idx="205">
                  <c:v>44127</c:v>
                </c:pt>
                <c:pt idx="206">
                  <c:v>44128</c:v>
                </c:pt>
                <c:pt idx="207">
                  <c:v>44129</c:v>
                </c:pt>
                <c:pt idx="208">
                  <c:v>44130</c:v>
                </c:pt>
                <c:pt idx="209">
                  <c:v>44131</c:v>
                </c:pt>
                <c:pt idx="210">
                  <c:v>44132</c:v>
                </c:pt>
                <c:pt idx="211">
                  <c:v>44133</c:v>
                </c:pt>
                <c:pt idx="212">
                  <c:v>44134</c:v>
                </c:pt>
                <c:pt idx="213">
                  <c:v>44135</c:v>
                </c:pt>
                <c:pt idx="214">
                  <c:v>44136</c:v>
                </c:pt>
                <c:pt idx="215">
                  <c:v>44137</c:v>
                </c:pt>
                <c:pt idx="216">
                  <c:v>44138</c:v>
                </c:pt>
                <c:pt idx="217">
                  <c:v>44139</c:v>
                </c:pt>
                <c:pt idx="218">
                  <c:v>44140</c:v>
                </c:pt>
                <c:pt idx="219">
                  <c:v>44141</c:v>
                </c:pt>
                <c:pt idx="220">
                  <c:v>44142</c:v>
                </c:pt>
                <c:pt idx="221">
                  <c:v>44143</c:v>
                </c:pt>
                <c:pt idx="222">
                  <c:v>44144</c:v>
                </c:pt>
                <c:pt idx="223">
                  <c:v>44145</c:v>
                </c:pt>
                <c:pt idx="224">
                  <c:v>44146</c:v>
                </c:pt>
                <c:pt idx="225">
                  <c:v>44147</c:v>
                </c:pt>
                <c:pt idx="226">
                  <c:v>44148</c:v>
                </c:pt>
                <c:pt idx="227">
                  <c:v>44149</c:v>
                </c:pt>
                <c:pt idx="228">
                  <c:v>44150</c:v>
                </c:pt>
                <c:pt idx="229">
                  <c:v>44151</c:v>
                </c:pt>
                <c:pt idx="230">
                  <c:v>44152</c:v>
                </c:pt>
                <c:pt idx="231">
                  <c:v>44153</c:v>
                </c:pt>
                <c:pt idx="232">
                  <c:v>44154</c:v>
                </c:pt>
                <c:pt idx="233">
                  <c:v>44155</c:v>
                </c:pt>
                <c:pt idx="234">
                  <c:v>44156</c:v>
                </c:pt>
                <c:pt idx="235">
                  <c:v>44157</c:v>
                </c:pt>
                <c:pt idx="236">
                  <c:v>44158</c:v>
                </c:pt>
                <c:pt idx="237">
                  <c:v>44159</c:v>
                </c:pt>
                <c:pt idx="238">
                  <c:v>44160</c:v>
                </c:pt>
                <c:pt idx="239">
                  <c:v>44161</c:v>
                </c:pt>
                <c:pt idx="240">
                  <c:v>44162</c:v>
                </c:pt>
                <c:pt idx="241">
                  <c:v>44163</c:v>
                </c:pt>
                <c:pt idx="242">
                  <c:v>44164</c:v>
                </c:pt>
                <c:pt idx="243">
                  <c:v>44165</c:v>
                </c:pt>
                <c:pt idx="244">
                  <c:v>44166</c:v>
                </c:pt>
                <c:pt idx="245">
                  <c:v>44167</c:v>
                </c:pt>
                <c:pt idx="246">
                  <c:v>44168</c:v>
                </c:pt>
                <c:pt idx="247">
                  <c:v>44169</c:v>
                </c:pt>
                <c:pt idx="248">
                  <c:v>44170</c:v>
                </c:pt>
                <c:pt idx="249">
                  <c:v>44171</c:v>
                </c:pt>
                <c:pt idx="250">
                  <c:v>44172</c:v>
                </c:pt>
                <c:pt idx="251">
                  <c:v>44173</c:v>
                </c:pt>
                <c:pt idx="252">
                  <c:v>44174</c:v>
                </c:pt>
                <c:pt idx="253">
                  <c:v>44175</c:v>
                </c:pt>
                <c:pt idx="254">
                  <c:v>44176</c:v>
                </c:pt>
                <c:pt idx="255">
                  <c:v>44177</c:v>
                </c:pt>
                <c:pt idx="256">
                  <c:v>44178</c:v>
                </c:pt>
                <c:pt idx="257">
                  <c:v>44179</c:v>
                </c:pt>
                <c:pt idx="258">
                  <c:v>44180</c:v>
                </c:pt>
                <c:pt idx="259">
                  <c:v>44181</c:v>
                </c:pt>
                <c:pt idx="260">
                  <c:v>44182</c:v>
                </c:pt>
                <c:pt idx="261">
                  <c:v>44183</c:v>
                </c:pt>
                <c:pt idx="262">
                  <c:v>44184</c:v>
                </c:pt>
                <c:pt idx="263">
                  <c:v>44185</c:v>
                </c:pt>
                <c:pt idx="264">
                  <c:v>44186</c:v>
                </c:pt>
                <c:pt idx="265">
                  <c:v>44187</c:v>
                </c:pt>
                <c:pt idx="266">
                  <c:v>44188</c:v>
                </c:pt>
                <c:pt idx="267">
                  <c:v>44189</c:v>
                </c:pt>
                <c:pt idx="268">
                  <c:v>44190</c:v>
                </c:pt>
                <c:pt idx="269">
                  <c:v>44191</c:v>
                </c:pt>
                <c:pt idx="270">
                  <c:v>44192</c:v>
                </c:pt>
                <c:pt idx="271">
                  <c:v>44193</c:v>
                </c:pt>
                <c:pt idx="272">
                  <c:v>44194</c:v>
                </c:pt>
                <c:pt idx="273">
                  <c:v>44195</c:v>
                </c:pt>
                <c:pt idx="274">
                  <c:v>44196</c:v>
                </c:pt>
                <c:pt idx="275">
                  <c:v>44197</c:v>
                </c:pt>
                <c:pt idx="276">
                  <c:v>44198</c:v>
                </c:pt>
                <c:pt idx="277">
                  <c:v>44199</c:v>
                </c:pt>
                <c:pt idx="278">
                  <c:v>44200</c:v>
                </c:pt>
                <c:pt idx="279">
                  <c:v>44201</c:v>
                </c:pt>
                <c:pt idx="280">
                  <c:v>44202</c:v>
                </c:pt>
                <c:pt idx="281">
                  <c:v>44203</c:v>
                </c:pt>
                <c:pt idx="282">
                  <c:v>44204</c:v>
                </c:pt>
                <c:pt idx="283">
                  <c:v>44205</c:v>
                </c:pt>
                <c:pt idx="284">
                  <c:v>44206</c:v>
                </c:pt>
                <c:pt idx="285">
                  <c:v>44207</c:v>
                </c:pt>
                <c:pt idx="286">
                  <c:v>44208</c:v>
                </c:pt>
                <c:pt idx="287">
                  <c:v>44209</c:v>
                </c:pt>
                <c:pt idx="288">
                  <c:v>44210</c:v>
                </c:pt>
                <c:pt idx="289">
                  <c:v>44211</c:v>
                </c:pt>
                <c:pt idx="290">
                  <c:v>44212</c:v>
                </c:pt>
                <c:pt idx="291">
                  <c:v>44213</c:v>
                </c:pt>
                <c:pt idx="292">
                  <c:v>44214</c:v>
                </c:pt>
                <c:pt idx="293">
                  <c:v>44215</c:v>
                </c:pt>
                <c:pt idx="294">
                  <c:v>44216</c:v>
                </c:pt>
                <c:pt idx="295">
                  <c:v>44217</c:v>
                </c:pt>
                <c:pt idx="296">
                  <c:v>44218</c:v>
                </c:pt>
                <c:pt idx="297">
                  <c:v>44219</c:v>
                </c:pt>
                <c:pt idx="298">
                  <c:v>44220</c:v>
                </c:pt>
                <c:pt idx="299">
                  <c:v>44221</c:v>
                </c:pt>
                <c:pt idx="300">
                  <c:v>44222</c:v>
                </c:pt>
                <c:pt idx="301">
                  <c:v>44223</c:v>
                </c:pt>
                <c:pt idx="302">
                  <c:v>44224</c:v>
                </c:pt>
                <c:pt idx="303">
                  <c:v>44225</c:v>
                </c:pt>
                <c:pt idx="304">
                  <c:v>44226</c:v>
                </c:pt>
                <c:pt idx="305">
                  <c:v>44227</c:v>
                </c:pt>
                <c:pt idx="306">
                  <c:v>44228</c:v>
                </c:pt>
                <c:pt idx="307">
                  <c:v>44229</c:v>
                </c:pt>
                <c:pt idx="308">
                  <c:v>44230</c:v>
                </c:pt>
                <c:pt idx="309">
                  <c:v>44231</c:v>
                </c:pt>
                <c:pt idx="310">
                  <c:v>44232</c:v>
                </c:pt>
                <c:pt idx="311">
                  <c:v>44233</c:v>
                </c:pt>
                <c:pt idx="312">
                  <c:v>44234</c:v>
                </c:pt>
                <c:pt idx="313">
                  <c:v>44235</c:v>
                </c:pt>
                <c:pt idx="314">
                  <c:v>44236</c:v>
                </c:pt>
                <c:pt idx="315">
                  <c:v>44237</c:v>
                </c:pt>
                <c:pt idx="316">
                  <c:v>44238</c:v>
                </c:pt>
                <c:pt idx="317">
                  <c:v>44239</c:v>
                </c:pt>
                <c:pt idx="318">
                  <c:v>44240</c:v>
                </c:pt>
                <c:pt idx="319">
                  <c:v>44241</c:v>
                </c:pt>
                <c:pt idx="320">
                  <c:v>44242</c:v>
                </c:pt>
                <c:pt idx="321">
                  <c:v>44243</c:v>
                </c:pt>
                <c:pt idx="322">
                  <c:v>44244</c:v>
                </c:pt>
                <c:pt idx="323">
                  <c:v>44245</c:v>
                </c:pt>
                <c:pt idx="324">
                  <c:v>44246</c:v>
                </c:pt>
                <c:pt idx="325">
                  <c:v>44247</c:v>
                </c:pt>
                <c:pt idx="326">
                  <c:v>44248</c:v>
                </c:pt>
                <c:pt idx="327">
                  <c:v>44249</c:v>
                </c:pt>
                <c:pt idx="328">
                  <c:v>44250</c:v>
                </c:pt>
                <c:pt idx="329">
                  <c:v>44251</c:v>
                </c:pt>
                <c:pt idx="330">
                  <c:v>44252</c:v>
                </c:pt>
                <c:pt idx="331">
                  <c:v>44253</c:v>
                </c:pt>
                <c:pt idx="332">
                  <c:v>44254</c:v>
                </c:pt>
                <c:pt idx="333">
                  <c:v>44255</c:v>
                </c:pt>
                <c:pt idx="334">
                  <c:v>44256</c:v>
                </c:pt>
                <c:pt idx="335">
                  <c:v>44257</c:v>
                </c:pt>
                <c:pt idx="336">
                  <c:v>44258</c:v>
                </c:pt>
                <c:pt idx="337">
                  <c:v>44259</c:v>
                </c:pt>
                <c:pt idx="338">
                  <c:v>44260</c:v>
                </c:pt>
                <c:pt idx="339">
                  <c:v>44261</c:v>
                </c:pt>
                <c:pt idx="340">
                  <c:v>44262</c:v>
                </c:pt>
                <c:pt idx="341">
                  <c:v>44263</c:v>
                </c:pt>
                <c:pt idx="342">
                  <c:v>44264</c:v>
                </c:pt>
                <c:pt idx="343">
                  <c:v>44265</c:v>
                </c:pt>
                <c:pt idx="344">
                  <c:v>44266</c:v>
                </c:pt>
                <c:pt idx="345">
                  <c:v>44267</c:v>
                </c:pt>
                <c:pt idx="346">
                  <c:v>44268</c:v>
                </c:pt>
                <c:pt idx="347">
                  <c:v>44269</c:v>
                </c:pt>
                <c:pt idx="348">
                  <c:v>44270</c:v>
                </c:pt>
                <c:pt idx="349">
                  <c:v>44271</c:v>
                </c:pt>
                <c:pt idx="350">
                  <c:v>44272</c:v>
                </c:pt>
                <c:pt idx="351">
                  <c:v>44273</c:v>
                </c:pt>
                <c:pt idx="352">
                  <c:v>44274</c:v>
                </c:pt>
                <c:pt idx="353">
                  <c:v>44275</c:v>
                </c:pt>
                <c:pt idx="354">
                  <c:v>44276</c:v>
                </c:pt>
                <c:pt idx="355">
                  <c:v>44277</c:v>
                </c:pt>
                <c:pt idx="356">
                  <c:v>44278</c:v>
                </c:pt>
                <c:pt idx="357">
                  <c:v>44279</c:v>
                </c:pt>
                <c:pt idx="358">
                  <c:v>44280</c:v>
                </c:pt>
                <c:pt idx="359">
                  <c:v>44281</c:v>
                </c:pt>
                <c:pt idx="360">
                  <c:v>44282</c:v>
                </c:pt>
                <c:pt idx="361">
                  <c:v>44283</c:v>
                </c:pt>
                <c:pt idx="362">
                  <c:v>44284</c:v>
                </c:pt>
                <c:pt idx="363">
                  <c:v>44285</c:v>
                </c:pt>
                <c:pt idx="364">
                  <c:v>44286</c:v>
                </c:pt>
              </c:numCache>
            </c:numRef>
          </c:cat>
          <c:val>
            <c:numRef>
              <c:f>'Figure 1.6 data'!$W$3:$W$367</c:f>
              <c:numCache>
                <c:formatCode>General</c:formatCode>
                <c:ptCount val="365"/>
                <c:pt idx="0">
                  <c:v>25.591727272727272</c:v>
                </c:pt>
                <c:pt idx="1">
                  <c:v>25.42640909090909</c:v>
                </c:pt>
                <c:pt idx="2">
                  <c:v>25.341999999999999</c:v>
                </c:pt>
                <c:pt idx="3">
                  <c:v>25.307845454545454</c:v>
                </c:pt>
                <c:pt idx="4">
                  <c:v>25.289590909090908</c:v>
                </c:pt>
                <c:pt idx="5">
                  <c:v>25.267027272727272</c:v>
                </c:pt>
                <c:pt idx="6">
                  <c:v>25.140009090909089</c:v>
                </c:pt>
                <c:pt idx="7">
                  <c:v>25.044154545454546</c:v>
                </c:pt>
                <c:pt idx="8">
                  <c:v>25.037118181818183</c:v>
                </c:pt>
                <c:pt idx="9">
                  <c:v>25.04907272727273</c:v>
                </c:pt>
                <c:pt idx="10">
                  <c:v>25.102690909090907</c:v>
                </c:pt>
                <c:pt idx="11">
                  <c:v>25.171699999999998</c:v>
                </c:pt>
                <c:pt idx="12">
                  <c:v>25.181536363636361</c:v>
                </c:pt>
                <c:pt idx="13">
                  <c:v>25.253690909090906</c:v>
                </c:pt>
                <c:pt idx="14">
                  <c:v>25.351300000000002</c:v>
                </c:pt>
                <c:pt idx="15">
                  <c:v>25.46</c:v>
                </c:pt>
                <c:pt idx="16">
                  <c:v>25.551609090909093</c:v>
                </c:pt>
                <c:pt idx="17">
                  <c:v>25.677518181818183</c:v>
                </c:pt>
                <c:pt idx="18">
                  <c:v>25.787163636363633</c:v>
                </c:pt>
                <c:pt idx="19">
                  <c:v>25.867281818181819</c:v>
                </c:pt>
                <c:pt idx="20">
                  <c:v>25.971599999999999</c:v>
                </c:pt>
                <c:pt idx="21">
                  <c:v>26.071263636363639</c:v>
                </c:pt>
                <c:pt idx="22">
                  <c:v>26.17630909090909</c:v>
                </c:pt>
                <c:pt idx="23">
                  <c:v>26.307363636363633</c:v>
                </c:pt>
                <c:pt idx="24">
                  <c:v>26.490500000000001</c:v>
                </c:pt>
                <c:pt idx="25">
                  <c:v>26.690318181818181</c:v>
                </c:pt>
                <c:pt idx="26">
                  <c:v>26.768927272727272</c:v>
                </c:pt>
                <c:pt idx="27">
                  <c:v>26.834081818181815</c:v>
                </c:pt>
                <c:pt idx="28">
                  <c:v>26.892063636363638</c:v>
                </c:pt>
                <c:pt idx="29">
                  <c:v>27.015045454545454</c:v>
                </c:pt>
                <c:pt idx="30">
                  <c:v>27.236245454545454</c:v>
                </c:pt>
                <c:pt idx="31">
                  <c:v>27.506627272727272</c:v>
                </c:pt>
                <c:pt idx="32">
                  <c:v>27.796354545454548</c:v>
                </c:pt>
                <c:pt idx="33">
                  <c:v>28.057509090909093</c:v>
                </c:pt>
                <c:pt idx="34">
                  <c:v>28.337845454545455</c:v>
                </c:pt>
                <c:pt idx="35">
                  <c:v>28.596090909090911</c:v>
                </c:pt>
                <c:pt idx="36">
                  <c:v>28.822427272727271</c:v>
                </c:pt>
                <c:pt idx="37">
                  <c:v>29.067536363636364</c:v>
                </c:pt>
                <c:pt idx="38">
                  <c:v>29.408254545454543</c:v>
                </c:pt>
                <c:pt idx="39">
                  <c:v>30.894954545454542</c:v>
                </c:pt>
                <c:pt idx="40">
                  <c:v>31.199136363636363</c:v>
                </c:pt>
                <c:pt idx="41">
                  <c:v>31.498481818181816</c:v>
                </c:pt>
                <c:pt idx="42">
                  <c:v>31.787445454545455</c:v>
                </c:pt>
                <c:pt idx="43">
                  <c:v>32.100490909090908</c:v>
                </c:pt>
                <c:pt idx="44">
                  <c:v>32.401936363636359</c:v>
                </c:pt>
                <c:pt idx="45">
                  <c:v>32.745736363636361</c:v>
                </c:pt>
                <c:pt idx="46">
                  <c:v>33.111118181818185</c:v>
                </c:pt>
                <c:pt idx="47">
                  <c:v>33.409363636363636</c:v>
                </c:pt>
                <c:pt idx="48">
                  <c:v>33.657518181818183</c:v>
                </c:pt>
                <c:pt idx="49">
                  <c:v>33.87788181818182</c:v>
                </c:pt>
                <c:pt idx="50">
                  <c:v>34.108109090909096</c:v>
                </c:pt>
                <c:pt idx="51">
                  <c:v>34.391590909090908</c:v>
                </c:pt>
                <c:pt idx="52">
                  <c:v>34.747245454545457</c:v>
                </c:pt>
                <c:pt idx="53">
                  <c:v>35.112663636363635</c:v>
                </c:pt>
                <c:pt idx="54">
                  <c:v>35.465627272727268</c:v>
                </c:pt>
                <c:pt idx="55">
                  <c:v>35.738245454545456</c:v>
                </c:pt>
                <c:pt idx="56">
                  <c:v>35.994918181818178</c:v>
                </c:pt>
                <c:pt idx="57">
                  <c:v>36.256372727272726</c:v>
                </c:pt>
                <c:pt idx="58">
                  <c:v>36.5486</c:v>
                </c:pt>
                <c:pt idx="59">
                  <c:v>36.917254545454547</c:v>
                </c:pt>
                <c:pt idx="60">
                  <c:v>37.295572727272727</c:v>
                </c:pt>
                <c:pt idx="61">
                  <c:v>37.609827272727273</c:v>
                </c:pt>
                <c:pt idx="62">
                  <c:v>37.908963636363637</c:v>
                </c:pt>
                <c:pt idx="63">
                  <c:v>38.20826363636364</c:v>
                </c:pt>
                <c:pt idx="64">
                  <c:v>38.52115454545455</c:v>
                </c:pt>
                <c:pt idx="65">
                  <c:v>38.84219090909091</c:v>
                </c:pt>
                <c:pt idx="66">
                  <c:v>39.219709090909092</c:v>
                </c:pt>
                <c:pt idx="67">
                  <c:v>39.596363636363634</c:v>
                </c:pt>
                <c:pt idx="68">
                  <c:v>39.901727272727271</c:v>
                </c:pt>
                <c:pt idx="69">
                  <c:v>40.183372727272733</c:v>
                </c:pt>
                <c:pt idx="70">
                  <c:v>40.470890909090912</c:v>
                </c:pt>
                <c:pt idx="71">
                  <c:v>40.773227272727269</c:v>
                </c:pt>
                <c:pt idx="72">
                  <c:v>41.097999999999999</c:v>
                </c:pt>
                <c:pt idx="73">
                  <c:v>41.463763636363637</c:v>
                </c:pt>
                <c:pt idx="74">
                  <c:v>41.841590909090911</c:v>
                </c:pt>
                <c:pt idx="75">
                  <c:v>42.123490909090911</c:v>
                </c:pt>
                <c:pt idx="76">
                  <c:v>42.382190909090909</c:v>
                </c:pt>
                <c:pt idx="77">
                  <c:v>42.659709090909089</c:v>
                </c:pt>
                <c:pt idx="78">
                  <c:v>42.965118181818184</c:v>
                </c:pt>
                <c:pt idx="79">
                  <c:v>43.25560909090909</c:v>
                </c:pt>
                <c:pt idx="80">
                  <c:v>43.579845454545456</c:v>
                </c:pt>
                <c:pt idx="81">
                  <c:v>43.930227272727272</c:v>
                </c:pt>
                <c:pt idx="82">
                  <c:v>44.201263636363642</c:v>
                </c:pt>
                <c:pt idx="83">
                  <c:v>44.466745454545453</c:v>
                </c:pt>
                <c:pt idx="84">
                  <c:v>44.719509090909092</c:v>
                </c:pt>
                <c:pt idx="85">
                  <c:v>45.022609090909093</c:v>
                </c:pt>
                <c:pt idx="86">
                  <c:v>45.372227272727272</c:v>
                </c:pt>
                <c:pt idx="87">
                  <c:v>45.760854545454542</c:v>
                </c:pt>
                <c:pt idx="88">
                  <c:v>46.170745454545454</c:v>
                </c:pt>
                <c:pt idx="89">
                  <c:v>46.547909090909094</c:v>
                </c:pt>
                <c:pt idx="90">
                  <c:v>46.914200000000001</c:v>
                </c:pt>
                <c:pt idx="91">
                  <c:v>47.311063636363635</c:v>
                </c:pt>
                <c:pt idx="92">
                  <c:v>47.67084545454545</c:v>
                </c:pt>
                <c:pt idx="93">
                  <c:v>48.061063636363635</c:v>
                </c:pt>
                <c:pt idx="94">
                  <c:v>48.490590909090905</c:v>
                </c:pt>
                <c:pt idx="95">
                  <c:v>48.937900000000006</c:v>
                </c:pt>
                <c:pt idx="96">
                  <c:v>49.29046363636364</c:v>
                </c:pt>
                <c:pt idx="97">
                  <c:v>49.599072727272727</c:v>
                </c:pt>
                <c:pt idx="98">
                  <c:v>49.94052727272728</c:v>
                </c:pt>
                <c:pt idx="99">
                  <c:v>50.290854545454543</c:v>
                </c:pt>
                <c:pt idx="100">
                  <c:v>50.678490909090904</c:v>
                </c:pt>
                <c:pt idx="101">
                  <c:v>51.112563636363639</c:v>
                </c:pt>
                <c:pt idx="102">
                  <c:v>51.547627272727276</c:v>
                </c:pt>
                <c:pt idx="103">
                  <c:v>51.932718181818181</c:v>
                </c:pt>
                <c:pt idx="104">
                  <c:v>52.310072727272726</c:v>
                </c:pt>
                <c:pt idx="105">
                  <c:v>52.653690909090912</c:v>
                </c:pt>
                <c:pt idx="106">
                  <c:v>53.007799999999996</c:v>
                </c:pt>
                <c:pt idx="107">
                  <c:v>53.401972727272728</c:v>
                </c:pt>
                <c:pt idx="108">
                  <c:v>53.853809090909088</c:v>
                </c:pt>
                <c:pt idx="109">
                  <c:v>54.30684545454546</c:v>
                </c:pt>
                <c:pt idx="110">
                  <c:v>54.690327272727274</c:v>
                </c:pt>
                <c:pt idx="111">
                  <c:v>55.041090909090912</c:v>
                </c:pt>
                <c:pt idx="112">
                  <c:v>55.362190909090913</c:v>
                </c:pt>
                <c:pt idx="113">
                  <c:v>55.700136363636368</c:v>
                </c:pt>
                <c:pt idx="114">
                  <c:v>56.075863636363643</c:v>
                </c:pt>
                <c:pt idx="115">
                  <c:v>56.515009090909096</c:v>
                </c:pt>
                <c:pt idx="116">
                  <c:v>56.954145454545454</c:v>
                </c:pt>
                <c:pt idx="117">
                  <c:v>57.360863636363639</c:v>
                </c:pt>
                <c:pt idx="118">
                  <c:v>57.743254545454541</c:v>
                </c:pt>
                <c:pt idx="119">
                  <c:v>58.113081818181826</c:v>
                </c:pt>
                <c:pt idx="120">
                  <c:v>58.460309090909092</c:v>
                </c:pt>
                <c:pt idx="121">
                  <c:v>58.841136363636366</c:v>
                </c:pt>
                <c:pt idx="122">
                  <c:v>59.268745454545453</c:v>
                </c:pt>
                <c:pt idx="123">
                  <c:v>59.727218181818188</c:v>
                </c:pt>
                <c:pt idx="124">
                  <c:v>60.153518181818185</c:v>
                </c:pt>
                <c:pt idx="125">
                  <c:v>60.532554545454552</c:v>
                </c:pt>
                <c:pt idx="126">
                  <c:v>60.907600000000002</c:v>
                </c:pt>
                <c:pt idx="127">
                  <c:v>61.293363636363637</c:v>
                </c:pt>
                <c:pt idx="128">
                  <c:v>61.632663636363638</c:v>
                </c:pt>
                <c:pt idx="129">
                  <c:v>62.050709090909095</c:v>
                </c:pt>
                <c:pt idx="130">
                  <c:v>62.466818181818184</c:v>
                </c:pt>
                <c:pt idx="131">
                  <c:v>62.864327272727273</c:v>
                </c:pt>
                <c:pt idx="132">
                  <c:v>63.177381818181814</c:v>
                </c:pt>
                <c:pt idx="133">
                  <c:v>63.513145454545452</c:v>
                </c:pt>
                <c:pt idx="134">
                  <c:v>63.836827272727277</c:v>
                </c:pt>
                <c:pt idx="135">
                  <c:v>64.18631818181818</c:v>
                </c:pt>
                <c:pt idx="136">
                  <c:v>64.564372727272726</c:v>
                </c:pt>
                <c:pt idx="137">
                  <c:v>64.941281818181821</c:v>
                </c:pt>
                <c:pt idx="138">
                  <c:v>65.251754545454546</c:v>
                </c:pt>
                <c:pt idx="139">
                  <c:v>65.540727272727267</c:v>
                </c:pt>
                <c:pt idx="140">
                  <c:v>65.842990909090915</c:v>
                </c:pt>
                <c:pt idx="141">
                  <c:v>66.21465454545455</c:v>
                </c:pt>
                <c:pt idx="142">
                  <c:v>66.61796363636364</c:v>
                </c:pt>
                <c:pt idx="143">
                  <c:v>67.02979090909092</c:v>
                </c:pt>
                <c:pt idx="144">
                  <c:v>67.435390909090913</c:v>
                </c:pt>
                <c:pt idx="145">
                  <c:v>67.752790909090905</c:v>
                </c:pt>
                <c:pt idx="146">
                  <c:v>68.026618181818193</c:v>
                </c:pt>
                <c:pt idx="147">
                  <c:v>68.300554545454546</c:v>
                </c:pt>
                <c:pt idx="148">
                  <c:v>68.593872727272725</c:v>
                </c:pt>
                <c:pt idx="149">
                  <c:v>68.90176363636364</c:v>
                </c:pt>
                <c:pt idx="150">
                  <c:v>69.263709090909089</c:v>
                </c:pt>
                <c:pt idx="151">
                  <c:v>69.640345454545454</c:v>
                </c:pt>
                <c:pt idx="152">
                  <c:v>69.962400000000002</c:v>
                </c:pt>
                <c:pt idx="153">
                  <c:v>70.253772727272732</c:v>
                </c:pt>
                <c:pt idx="154">
                  <c:v>70.528481818181817</c:v>
                </c:pt>
                <c:pt idx="155">
                  <c:v>70.766909090909095</c:v>
                </c:pt>
                <c:pt idx="156">
                  <c:v>71.044745454545463</c:v>
                </c:pt>
                <c:pt idx="157">
                  <c:v>71.410200000000003</c:v>
                </c:pt>
                <c:pt idx="158">
                  <c:v>71.767636363636356</c:v>
                </c:pt>
                <c:pt idx="159">
                  <c:v>72.022463636363639</c:v>
                </c:pt>
                <c:pt idx="160">
                  <c:v>72.266790909090915</c:v>
                </c:pt>
                <c:pt idx="161">
                  <c:v>72.474836363636371</c:v>
                </c:pt>
                <c:pt idx="162">
                  <c:v>72.708809090909099</c:v>
                </c:pt>
                <c:pt idx="163">
                  <c:v>72.958672727272727</c:v>
                </c:pt>
                <c:pt idx="164">
                  <c:v>73.307809090909089</c:v>
                </c:pt>
                <c:pt idx="165">
                  <c:v>73.71335454545455</c:v>
                </c:pt>
                <c:pt idx="166">
                  <c:v>74.031863636363639</c:v>
                </c:pt>
                <c:pt idx="167">
                  <c:v>74.343918181818182</c:v>
                </c:pt>
                <c:pt idx="168">
                  <c:v>74.62657272727273</c:v>
                </c:pt>
                <c:pt idx="169">
                  <c:v>74.909381818181814</c:v>
                </c:pt>
                <c:pt idx="170">
                  <c:v>75.197272727272718</c:v>
                </c:pt>
                <c:pt idx="171">
                  <c:v>75.554490909090902</c:v>
                </c:pt>
                <c:pt idx="172">
                  <c:v>75.918081818181818</c:v>
                </c:pt>
                <c:pt idx="173">
                  <c:v>76.197309090909087</c:v>
                </c:pt>
                <c:pt idx="174">
                  <c:v>76.420972727272726</c:v>
                </c:pt>
                <c:pt idx="175">
                  <c:v>76.626681818181822</c:v>
                </c:pt>
                <c:pt idx="176">
                  <c:v>76.774527272727269</c:v>
                </c:pt>
                <c:pt idx="177">
                  <c:v>76.970981818181812</c:v>
                </c:pt>
                <c:pt idx="178">
                  <c:v>77.23071818181819</c:v>
                </c:pt>
                <c:pt idx="179">
                  <c:v>77.497545454545445</c:v>
                </c:pt>
                <c:pt idx="180">
                  <c:v>77.679590909090905</c:v>
                </c:pt>
                <c:pt idx="181">
                  <c:v>77.860436363636367</c:v>
                </c:pt>
                <c:pt idx="182">
                  <c:v>77.99909090909091</c:v>
                </c:pt>
                <c:pt idx="183">
                  <c:v>78.145318181818183</c:v>
                </c:pt>
                <c:pt idx="184">
                  <c:v>78.305127272727276</c:v>
                </c:pt>
                <c:pt idx="185">
                  <c:v>78.522536363636362</c:v>
                </c:pt>
                <c:pt idx="186">
                  <c:v>78.7577909090909</c:v>
                </c:pt>
                <c:pt idx="187">
                  <c:v>78.915563636363629</c:v>
                </c:pt>
                <c:pt idx="188">
                  <c:v>79.107100000000003</c:v>
                </c:pt>
                <c:pt idx="189">
                  <c:v>79.268600000000006</c:v>
                </c:pt>
                <c:pt idx="190">
                  <c:v>79.400290909090913</c:v>
                </c:pt>
                <c:pt idx="191">
                  <c:v>79.546009090909081</c:v>
                </c:pt>
                <c:pt idx="192">
                  <c:v>79.728536363636366</c:v>
                </c:pt>
                <c:pt idx="193">
                  <c:v>79.899136363636359</c:v>
                </c:pt>
                <c:pt idx="194">
                  <c:v>79.945027272727273</c:v>
                </c:pt>
                <c:pt idx="195">
                  <c:v>79.912745454545458</c:v>
                </c:pt>
                <c:pt idx="196">
                  <c:v>79.853827272727273</c:v>
                </c:pt>
                <c:pt idx="197">
                  <c:v>79.773181818181811</c:v>
                </c:pt>
                <c:pt idx="198">
                  <c:v>79.711009090909087</c:v>
                </c:pt>
                <c:pt idx="199">
                  <c:v>79.734690909090901</c:v>
                </c:pt>
                <c:pt idx="200">
                  <c:v>79.771572727272726</c:v>
                </c:pt>
                <c:pt idx="201">
                  <c:v>79.696781818181819</c:v>
                </c:pt>
                <c:pt idx="202">
                  <c:v>79.598136363636371</c:v>
                </c:pt>
                <c:pt idx="203">
                  <c:v>79.512127272727284</c:v>
                </c:pt>
                <c:pt idx="204">
                  <c:v>79.441709090909086</c:v>
                </c:pt>
                <c:pt idx="205">
                  <c:v>79.43983636363636</c:v>
                </c:pt>
                <c:pt idx="206">
                  <c:v>79.508663636363636</c:v>
                </c:pt>
                <c:pt idx="207">
                  <c:v>79.568881818181822</c:v>
                </c:pt>
                <c:pt idx="208">
                  <c:v>79.552354545454548</c:v>
                </c:pt>
                <c:pt idx="209">
                  <c:v>79.519672727272734</c:v>
                </c:pt>
                <c:pt idx="210">
                  <c:v>79.482827272727278</c:v>
                </c:pt>
                <c:pt idx="211">
                  <c:v>79.57686363636364</c:v>
                </c:pt>
                <c:pt idx="212">
                  <c:v>79.548209090909097</c:v>
                </c:pt>
                <c:pt idx="213">
                  <c:v>79.692781818181814</c:v>
                </c:pt>
                <c:pt idx="214">
                  <c:v>79.752809090909082</c:v>
                </c:pt>
                <c:pt idx="215">
                  <c:v>79.583681818181816</c:v>
                </c:pt>
                <c:pt idx="216">
                  <c:v>79.39991818181818</c:v>
                </c:pt>
                <c:pt idx="217">
                  <c:v>79.245500000000007</c:v>
                </c:pt>
                <c:pt idx="218">
                  <c:v>79.11641818181819</c:v>
                </c:pt>
                <c:pt idx="219">
                  <c:v>79.077209090909093</c:v>
                </c:pt>
                <c:pt idx="220">
                  <c:v>79.131727272727275</c:v>
                </c:pt>
                <c:pt idx="221">
                  <c:v>79.196372727272731</c:v>
                </c:pt>
                <c:pt idx="222">
                  <c:v>79.165372727272725</c:v>
                </c:pt>
                <c:pt idx="223">
                  <c:v>79.116872727272735</c:v>
                </c:pt>
                <c:pt idx="224">
                  <c:v>79.097781818181815</c:v>
                </c:pt>
                <c:pt idx="225">
                  <c:v>79.020163636363634</c:v>
                </c:pt>
                <c:pt idx="226">
                  <c:v>78.957290909090915</c:v>
                </c:pt>
                <c:pt idx="227">
                  <c:v>78.86454545454545</c:v>
                </c:pt>
                <c:pt idx="228">
                  <c:v>78.886772727272728</c:v>
                </c:pt>
                <c:pt idx="229">
                  <c:v>78.797300000000007</c:v>
                </c:pt>
                <c:pt idx="230">
                  <c:v>78.6892909090909</c:v>
                </c:pt>
                <c:pt idx="231">
                  <c:v>78.609372727272728</c:v>
                </c:pt>
                <c:pt idx="232">
                  <c:v>78.500445454545456</c:v>
                </c:pt>
                <c:pt idx="233">
                  <c:v>78.4315</c:v>
                </c:pt>
                <c:pt idx="234">
                  <c:v>78.260472727272727</c:v>
                </c:pt>
                <c:pt idx="235">
                  <c:v>77.978463636363642</c:v>
                </c:pt>
                <c:pt idx="236">
                  <c:v>77.504599999999996</c:v>
                </c:pt>
                <c:pt idx="237">
                  <c:v>77.015909090909091</c:v>
                </c:pt>
                <c:pt idx="238">
                  <c:v>76.558190909090911</c:v>
                </c:pt>
                <c:pt idx="239">
                  <c:v>76.094118181818189</c:v>
                </c:pt>
                <c:pt idx="240">
                  <c:v>75.674018181818184</c:v>
                </c:pt>
                <c:pt idx="241">
                  <c:v>75.341745454545446</c:v>
                </c:pt>
                <c:pt idx="242">
                  <c:v>75.07647272727273</c:v>
                </c:pt>
                <c:pt idx="243">
                  <c:v>74.653599999999997</c:v>
                </c:pt>
                <c:pt idx="244">
                  <c:v>74.309818181818187</c:v>
                </c:pt>
                <c:pt idx="245">
                  <c:v>73.977563636363641</c:v>
                </c:pt>
                <c:pt idx="246">
                  <c:v>73.626300000000001</c:v>
                </c:pt>
                <c:pt idx="247">
                  <c:v>73.316172727272729</c:v>
                </c:pt>
                <c:pt idx="248">
                  <c:v>73.08650909090909</c:v>
                </c:pt>
                <c:pt idx="249">
                  <c:v>72.882336363636355</c:v>
                </c:pt>
                <c:pt idx="250">
                  <c:v>72.624072727272718</c:v>
                </c:pt>
                <c:pt idx="251">
                  <c:v>72.348972727272724</c:v>
                </c:pt>
                <c:pt idx="252">
                  <c:v>72.006354545454542</c:v>
                </c:pt>
                <c:pt idx="253">
                  <c:v>71.597954545454542</c:v>
                </c:pt>
                <c:pt idx="254">
                  <c:v>71.180672727272722</c:v>
                </c:pt>
                <c:pt idx="255">
                  <c:v>70.869818181818175</c:v>
                </c:pt>
                <c:pt idx="256">
                  <c:v>70.576636363636354</c:v>
                </c:pt>
                <c:pt idx="257">
                  <c:v>70.157963636363647</c:v>
                </c:pt>
                <c:pt idx="258">
                  <c:v>69.761290909090903</c:v>
                </c:pt>
                <c:pt idx="259">
                  <c:v>69.411872727272737</c:v>
                </c:pt>
                <c:pt idx="260">
                  <c:v>69.151863636363629</c:v>
                </c:pt>
                <c:pt idx="261">
                  <c:v>68.909709090909089</c:v>
                </c:pt>
                <c:pt idx="262">
                  <c:v>68.782972727272735</c:v>
                </c:pt>
                <c:pt idx="263">
                  <c:v>68.670445454545458</c:v>
                </c:pt>
                <c:pt idx="264">
                  <c:v>68.436463636363641</c:v>
                </c:pt>
                <c:pt idx="265">
                  <c:v>68.244854545454544</c:v>
                </c:pt>
                <c:pt idx="266">
                  <c:v>68.055145454545453</c:v>
                </c:pt>
                <c:pt idx="267">
                  <c:v>67.921763636363636</c:v>
                </c:pt>
                <c:pt idx="268">
                  <c:v>67.817309090909092</c:v>
                </c:pt>
                <c:pt idx="269">
                  <c:v>67.741109090909092</c:v>
                </c:pt>
                <c:pt idx="270">
                  <c:v>67.606981818181808</c:v>
                </c:pt>
                <c:pt idx="271">
                  <c:v>67.362072727272732</c:v>
                </c:pt>
                <c:pt idx="272">
                  <c:v>67.078936363636359</c:v>
                </c:pt>
                <c:pt idx="273">
                  <c:v>66.791354545454539</c:v>
                </c:pt>
                <c:pt idx="274">
                  <c:v>66.952590909090915</c:v>
                </c:pt>
                <c:pt idx="275">
                  <c:v>66.668199999999999</c:v>
                </c:pt>
                <c:pt idx="276">
                  <c:v>66.326245454545457</c:v>
                </c:pt>
                <c:pt idx="277">
                  <c:v>65.941572727272728</c:v>
                </c:pt>
                <c:pt idx="278">
                  <c:v>65.393327272727277</c:v>
                </c:pt>
                <c:pt idx="279">
                  <c:v>64.845500000000001</c:v>
                </c:pt>
                <c:pt idx="280">
                  <c:v>64.344845454545464</c:v>
                </c:pt>
                <c:pt idx="281">
                  <c:v>63.825227272727268</c:v>
                </c:pt>
                <c:pt idx="282">
                  <c:v>63.346309090909088</c:v>
                </c:pt>
                <c:pt idx="283">
                  <c:v>62.990881818181826</c:v>
                </c:pt>
                <c:pt idx="284">
                  <c:v>62.68189090909091</c:v>
                </c:pt>
                <c:pt idx="285">
                  <c:v>62.250136363636358</c:v>
                </c:pt>
                <c:pt idx="286">
                  <c:v>61.856454545454547</c:v>
                </c:pt>
                <c:pt idx="287">
                  <c:v>61.401054545454549</c:v>
                </c:pt>
                <c:pt idx="288">
                  <c:v>60.847018181818179</c:v>
                </c:pt>
                <c:pt idx="289">
                  <c:v>60.263000000000005</c:v>
                </c:pt>
                <c:pt idx="290">
                  <c:v>59.745318181818178</c:v>
                </c:pt>
                <c:pt idx="291">
                  <c:v>59.186990909090916</c:v>
                </c:pt>
                <c:pt idx="292">
                  <c:v>58.387509090909091</c:v>
                </c:pt>
                <c:pt idx="293">
                  <c:v>57.583418181818182</c:v>
                </c:pt>
                <c:pt idx="294">
                  <c:v>56.804863636363642</c:v>
                </c:pt>
                <c:pt idx="295">
                  <c:v>56.033136363636366</c:v>
                </c:pt>
                <c:pt idx="296">
                  <c:v>55.317145454545454</c:v>
                </c:pt>
                <c:pt idx="297">
                  <c:v>54.791699999999999</c:v>
                </c:pt>
                <c:pt idx="298">
                  <c:v>54.368227272727275</c:v>
                </c:pt>
                <c:pt idx="299">
                  <c:v>53.93066363636364</c:v>
                </c:pt>
                <c:pt idx="300">
                  <c:v>53.540090909090914</c:v>
                </c:pt>
                <c:pt idx="301">
                  <c:v>53.152436363636362</c:v>
                </c:pt>
                <c:pt idx="302">
                  <c:v>52.772372727272725</c:v>
                </c:pt>
                <c:pt idx="303">
                  <c:v>52.424227272727279</c:v>
                </c:pt>
                <c:pt idx="304">
                  <c:v>52.13949090909091</c:v>
                </c:pt>
                <c:pt idx="305">
                  <c:v>51.896490909090907</c:v>
                </c:pt>
                <c:pt idx="306">
                  <c:v>51.607327272727275</c:v>
                </c:pt>
                <c:pt idx="307">
                  <c:v>51.288109090909096</c:v>
                </c:pt>
                <c:pt idx="308">
                  <c:v>50.884572727272733</c:v>
                </c:pt>
                <c:pt idx="309">
                  <c:v>50.476090909090907</c:v>
                </c:pt>
                <c:pt idx="310">
                  <c:v>50.122545454545453</c:v>
                </c:pt>
                <c:pt idx="311">
                  <c:v>49.880227272727275</c:v>
                </c:pt>
                <c:pt idx="312">
                  <c:v>49.653654545454543</c:v>
                </c:pt>
                <c:pt idx="313">
                  <c:v>49.340363636363641</c:v>
                </c:pt>
                <c:pt idx="314">
                  <c:v>49.005181818181818</c:v>
                </c:pt>
                <c:pt idx="315">
                  <c:v>48.631081818181819</c:v>
                </c:pt>
                <c:pt idx="316">
                  <c:v>48.228745454545454</c:v>
                </c:pt>
                <c:pt idx="317">
                  <c:v>47.850418181818185</c:v>
                </c:pt>
                <c:pt idx="318">
                  <c:v>47.569545454545455</c:v>
                </c:pt>
                <c:pt idx="319">
                  <c:v>47.306872727272726</c:v>
                </c:pt>
                <c:pt idx="320">
                  <c:v>46.879454545454543</c:v>
                </c:pt>
                <c:pt idx="321">
                  <c:v>46.391890909090904</c:v>
                </c:pt>
                <c:pt idx="322">
                  <c:v>45.880718181818182</c:v>
                </c:pt>
                <c:pt idx="323">
                  <c:v>45.388418181818182</c:v>
                </c:pt>
                <c:pt idx="324">
                  <c:v>44.974154545454546</c:v>
                </c:pt>
                <c:pt idx="325">
                  <c:v>44.721563636363641</c:v>
                </c:pt>
                <c:pt idx="326">
                  <c:v>44.556899999999999</c:v>
                </c:pt>
                <c:pt idx="327">
                  <c:v>44.315036363636359</c:v>
                </c:pt>
                <c:pt idx="328">
                  <c:v>44.018136363636366</c:v>
                </c:pt>
                <c:pt idx="329">
                  <c:v>43.654436363636364</c:v>
                </c:pt>
                <c:pt idx="330">
                  <c:v>43.230172727272731</c:v>
                </c:pt>
                <c:pt idx="331">
                  <c:v>42.803072727272728</c:v>
                </c:pt>
                <c:pt idx="332">
                  <c:v>42.494736363636363</c:v>
                </c:pt>
                <c:pt idx="333">
                  <c:v>42.205972727272723</c:v>
                </c:pt>
                <c:pt idx="334">
                  <c:v>41.363581818181814</c:v>
                </c:pt>
                <c:pt idx="335">
                  <c:v>41.020990909090912</c:v>
                </c:pt>
                <c:pt idx="336">
                  <c:v>40.610754545454547</c:v>
                </c:pt>
                <c:pt idx="337">
                  <c:v>40.195900000000002</c:v>
                </c:pt>
                <c:pt idx="338">
                  <c:v>39.888145454545459</c:v>
                </c:pt>
                <c:pt idx="339">
                  <c:v>39.587800000000001</c:v>
                </c:pt>
                <c:pt idx="340">
                  <c:v>39.134709090909091</c:v>
                </c:pt>
                <c:pt idx="341">
                  <c:v>38.692154545454542</c:v>
                </c:pt>
                <c:pt idx="342">
                  <c:v>38.27297272727273</c:v>
                </c:pt>
                <c:pt idx="343">
                  <c:v>37.878381818181815</c:v>
                </c:pt>
                <c:pt idx="344">
                  <c:v>37.509245454545457</c:v>
                </c:pt>
                <c:pt idx="345">
                  <c:v>37.280736363636365</c:v>
                </c:pt>
                <c:pt idx="346">
                  <c:v>37.053863636363637</c:v>
                </c:pt>
                <c:pt idx="347">
                  <c:v>36.721572727272729</c:v>
                </c:pt>
                <c:pt idx="348">
                  <c:v>36.348972727272731</c:v>
                </c:pt>
                <c:pt idx="349">
                  <c:v>35.962699999999998</c:v>
                </c:pt>
                <c:pt idx="350">
                  <c:v>35.631881818181817</c:v>
                </c:pt>
                <c:pt idx="351">
                  <c:v>35.3536</c:v>
                </c:pt>
                <c:pt idx="352">
                  <c:v>35.193081818181817</c:v>
                </c:pt>
                <c:pt idx="353">
                  <c:v>35.052690909090913</c:v>
                </c:pt>
                <c:pt idx="354">
                  <c:v>34.797381818181819</c:v>
                </c:pt>
                <c:pt idx="355">
                  <c:v>34.58271818181818</c:v>
                </c:pt>
                <c:pt idx="356">
                  <c:v>34.360609090909094</c:v>
                </c:pt>
                <c:pt idx="357">
                  <c:v>34.166272727272727</c:v>
                </c:pt>
                <c:pt idx="358">
                  <c:v>34.043636363636367</c:v>
                </c:pt>
                <c:pt idx="359">
                  <c:v>34.012009090909089</c:v>
                </c:pt>
                <c:pt idx="360">
                  <c:v>34.00915454545455</c:v>
                </c:pt>
                <c:pt idx="361">
                  <c:v>33.971654545454548</c:v>
                </c:pt>
                <c:pt idx="362">
                  <c:v>33.86311818181818</c:v>
                </c:pt>
                <c:pt idx="363">
                  <c:v>33.770081818181815</c:v>
                </c:pt>
                <c:pt idx="364">
                  <c:v>33.795618181818185</c:v>
                </c:pt>
              </c:numCache>
            </c:numRef>
          </c:val>
          <c:smooth val="0"/>
          <c:extLst>
            <c:ext xmlns:c16="http://schemas.microsoft.com/office/drawing/2014/chart" uri="{C3380CC4-5D6E-409C-BE32-E72D297353CC}">
              <c16:uniqueId val="{00000000-B3D9-490C-95CC-5C6A373A9880}"/>
            </c:ext>
          </c:extLst>
        </c:ser>
        <c:ser>
          <c:idx val="4"/>
          <c:order val="1"/>
          <c:tx>
            <c:strRef>
              <c:f>'Figure 1.6 data'!$V$2</c:f>
              <c:strCache>
                <c:ptCount val="1"/>
                <c:pt idx="0">
                  <c:v>2016/17</c:v>
                </c:pt>
              </c:strCache>
            </c:strRef>
          </c:tx>
          <c:spPr>
            <a:ln w="28575" cap="rnd">
              <a:solidFill>
                <a:srgbClr val="7030A0">
                  <a:alpha val="70000"/>
                </a:srgbClr>
              </a:solidFill>
              <a:round/>
            </a:ln>
            <a:effectLst/>
          </c:spPr>
          <c:marker>
            <c:symbol val="none"/>
          </c:marker>
          <c:cat>
            <c:numRef>
              <c:f>'Figure 1.6 data'!$Q$3:$Q$367</c:f>
              <c:numCache>
                <c:formatCode>d\-mmm</c:formatCode>
                <c:ptCount val="365"/>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pt idx="44">
                  <c:v>43966</c:v>
                </c:pt>
                <c:pt idx="45">
                  <c:v>43967</c:v>
                </c:pt>
                <c:pt idx="46">
                  <c:v>43968</c:v>
                </c:pt>
                <c:pt idx="47">
                  <c:v>43969</c:v>
                </c:pt>
                <c:pt idx="48">
                  <c:v>43970</c:v>
                </c:pt>
                <c:pt idx="49">
                  <c:v>43971</c:v>
                </c:pt>
                <c:pt idx="50">
                  <c:v>43972</c:v>
                </c:pt>
                <c:pt idx="51">
                  <c:v>43973</c:v>
                </c:pt>
                <c:pt idx="52">
                  <c:v>43974</c:v>
                </c:pt>
                <c:pt idx="53">
                  <c:v>43975</c:v>
                </c:pt>
                <c:pt idx="54">
                  <c:v>43976</c:v>
                </c:pt>
                <c:pt idx="55">
                  <c:v>43977</c:v>
                </c:pt>
                <c:pt idx="56">
                  <c:v>43978</c:v>
                </c:pt>
                <c:pt idx="57">
                  <c:v>43979</c:v>
                </c:pt>
                <c:pt idx="58">
                  <c:v>43980</c:v>
                </c:pt>
                <c:pt idx="59">
                  <c:v>43981</c:v>
                </c:pt>
                <c:pt idx="60">
                  <c:v>43982</c:v>
                </c:pt>
                <c:pt idx="61">
                  <c:v>43983</c:v>
                </c:pt>
                <c:pt idx="62">
                  <c:v>43984</c:v>
                </c:pt>
                <c:pt idx="63">
                  <c:v>43985</c:v>
                </c:pt>
                <c:pt idx="64">
                  <c:v>43986</c:v>
                </c:pt>
                <c:pt idx="65">
                  <c:v>43987</c:v>
                </c:pt>
                <c:pt idx="66">
                  <c:v>43988</c:v>
                </c:pt>
                <c:pt idx="67">
                  <c:v>43989</c:v>
                </c:pt>
                <c:pt idx="68">
                  <c:v>43990</c:v>
                </c:pt>
                <c:pt idx="69">
                  <c:v>43991</c:v>
                </c:pt>
                <c:pt idx="70">
                  <c:v>43992</c:v>
                </c:pt>
                <c:pt idx="71">
                  <c:v>43993</c:v>
                </c:pt>
                <c:pt idx="72">
                  <c:v>43994</c:v>
                </c:pt>
                <c:pt idx="73">
                  <c:v>43995</c:v>
                </c:pt>
                <c:pt idx="74">
                  <c:v>43996</c:v>
                </c:pt>
                <c:pt idx="75">
                  <c:v>43997</c:v>
                </c:pt>
                <c:pt idx="76">
                  <c:v>43998</c:v>
                </c:pt>
                <c:pt idx="77">
                  <c:v>43999</c:v>
                </c:pt>
                <c:pt idx="78">
                  <c:v>44000</c:v>
                </c:pt>
                <c:pt idx="79">
                  <c:v>44001</c:v>
                </c:pt>
                <c:pt idx="80">
                  <c:v>44002</c:v>
                </c:pt>
                <c:pt idx="81">
                  <c:v>44003</c:v>
                </c:pt>
                <c:pt idx="82">
                  <c:v>44004</c:v>
                </c:pt>
                <c:pt idx="83">
                  <c:v>44005</c:v>
                </c:pt>
                <c:pt idx="84">
                  <c:v>44006</c:v>
                </c:pt>
                <c:pt idx="85">
                  <c:v>44007</c:v>
                </c:pt>
                <c:pt idx="86">
                  <c:v>44008</c:v>
                </c:pt>
                <c:pt idx="87">
                  <c:v>44009</c:v>
                </c:pt>
                <c:pt idx="88">
                  <c:v>44010</c:v>
                </c:pt>
                <c:pt idx="89">
                  <c:v>44011</c:v>
                </c:pt>
                <c:pt idx="90">
                  <c:v>44012</c:v>
                </c:pt>
                <c:pt idx="91">
                  <c:v>44013</c:v>
                </c:pt>
                <c:pt idx="92">
                  <c:v>44014</c:v>
                </c:pt>
                <c:pt idx="93">
                  <c:v>44015</c:v>
                </c:pt>
                <c:pt idx="94">
                  <c:v>44016</c:v>
                </c:pt>
                <c:pt idx="95">
                  <c:v>44017</c:v>
                </c:pt>
                <c:pt idx="96">
                  <c:v>44018</c:v>
                </c:pt>
                <c:pt idx="97">
                  <c:v>44019</c:v>
                </c:pt>
                <c:pt idx="98">
                  <c:v>44020</c:v>
                </c:pt>
                <c:pt idx="99">
                  <c:v>44021</c:v>
                </c:pt>
                <c:pt idx="100">
                  <c:v>44022</c:v>
                </c:pt>
                <c:pt idx="101">
                  <c:v>44023</c:v>
                </c:pt>
                <c:pt idx="102">
                  <c:v>44024</c:v>
                </c:pt>
                <c:pt idx="103">
                  <c:v>44025</c:v>
                </c:pt>
                <c:pt idx="104">
                  <c:v>44026</c:v>
                </c:pt>
                <c:pt idx="105">
                  <c:v>44027</c:v>
                </c:pt>
                <c:pt idx="106">
                  <c:v>44028</c:v>
                </c:pt>
                <c:pt idx="107">
                  <c:v>44029</c:v>
                </c:pt>
                <c:pt idx="108">
                  <c:v>44030</c:v>
                </c:pt>
                <c:pt idx="109">
                  <c:v>44031</c:v>
                </c:pt>
                <c:pt idx="110">
                  <c:v>44032</c:v>
                </c:pt>
                <c:pt idx="111">
                  <c:v>44033</c:v>
                </c:pt>
                <c:pt idx="112">
                  <c:v>44034</c:v>
                </c:pt>
                <c:pt idx="113">
                  <c:v>44035</c:v>
                </c:pt>
                <c:pt idx="114">
                  <c:v>44036</c:v>
                </c:pt>
                <c:pt idx="115">
                  <c:v>44037</c:v>
                </c:pt>
                <c:pt idx="116">
                  <c:v>44038</c:v>
                </c:pt>
                <c:pt idx="117">
                  <c:v>44039</c:v>
                </c:pt>
                <c:pt idx="118">
                  <c:v>44040</c:v>
                </c:pt>
                <c:pt idx="119">
                  <c:v>44041</c:v>
                </c:pt>
                <c:pt idx="120">
                  <c:v>44042</c:v>
                </c:pt>
                <c:pt idx="121">
                  <c:v>44043</c:v>
                </c:pt>
                <c:pt idx="122">
                  <c:v>44044</c:v>
                </c:pt>
                <c:pt idx="123">
                  <c:v>44045</c:v>
                </c:pt>
                <c:pt idx="124">
                  <c:v>44046</c:v>
                </c:pt>
                <c:pt idx="125">
                  <c:v>44047</c:v>
                </c:pt>
                <c:pt idx="126">
                  <c:v>44048</c:v>
                </c:pt>
                <c:pt idx="127">
                  <c:v>44049</c:v>
                </c:pt>
                <c:pt idx="128">
                  <c:v>44050</c:v>
                </c:pt>
                <c:pt idx="129">
                  <c:v>44051</c:v>
                </c:pt>
                <c:pt idx="130">
                  <c:v>44052</c:v>
                </c:pt>
                <c:pt idx="131">
                  <c:v>44053</c:v>
                </c:pt>
                <c:pt idx="132">
                  <c:v>44054</c:v>
                </c:pt>
                <c:pt idx="133">
                  <c:v>44055</c:v>
                </c:pt>
                <c:pt idx="134">
                  <c:v>44056</c:v>
                </c:pt>
                <c:pt idx="135">
                  <c:v>44057</c:v>
                </c:pt>
                <c:pt idx="136">
                  <c:v>44058</c:v>
                </c:pt>
                <c:pt idx="137">
                  <c:v>44059</c:v>
                </c:pt>
                <c:pt idx="138">
                  <c:v>44060</c:v>
                </c:pt>
                <c:pt idx="139">
                  <c:v>44061</c:v>
                </c:pt>
                <c:pt idx="140">
                  <c:v>44062</c:v>
                </c:pt>
                <c:pt idx="141">
                  <c:v>44063</c:v>
                </c:pt>
                <c:pt idx="142">
                  <c:v>44064</c:v>
                </c:pt>
                <c:pt idx="143">
                  <c:v>44065</c:v>
                </c:pt>
                <c:pt idx="144">
                  <c:v>44066</c:v>
                </c:pt>
                <c:pt idx="145">
                  <c:v>44067</c:v>
                </c:pt>
                <c:pt idx="146">
                  <c:v>44068</c:v>
                </c:pt>
                <c:pt idx="147">
                  <c:v>44069</c:v>
                </c:pt>
                <c:pt idx="148">
                  <c:v>44070</c:v>
                </c:pt>
                <c:pt idx="149">
                  <c:v>44071</c:v>
                </c:pt>
                <c:pt idx="150">
                  <c:v>44072</c:v>
                </c:pt>
                <c:pt idx="151">
                  <c:v>44073</c:v>
                </c:pt>
                <c:pt idx="152">
                  <c:v>44074</c:v>
                </c:pt>
                <c:pt idx="153">
                  <c:v>44075</c:v>
                </c:pt>
                <c:pt idx="154">
                  <c:v>44076</c:v>
                </c:pt>
                <c:pt idx="155">
                  <c:v>44077</c:v>
                </c:pt>
                <c:pt idx="156">
                  <c:v>44078</c:v>
                </c:pt>
                <c:pt idx="157">
                  <c:v>44079</c:v>
                </c:pt>
                <c:pt idx="158">
                  <c:v>44080</c:v>
                </c:pt>
                <c:pt idx="159">
                  <c:v>44081</c:v>
                </c:pt>
                <c:pt idx="160">
                  <c:v>44082</c:v>
                </c:pt>
                <c:pt idx="161">
                  <c:v>44083</c:v>
                </c:pt>
                <c:pt idx="162">
                  <c:v>44084</c:v>
                </c:pt>
                <c:pt idx="163">
                  <c:v>44085</c:v>
                </c:pt>
                <c:pt idx="164">
                  <c:v>44086</c:v>
                </c:pt>
                <c:pt idx="165">
                  <c:v>44087</c:v>
                </c:pt>
                <c:pt idx="166">
                  <c:v>44088</c:v>
                </c:pt>
                <c:pt idx="167">
                  <c:v>44089</c:v>
                </c:pt>
                <c:pt idx="168">
                  <c:v>44090</c:v>
                </c:pt>
                <c:pt idx="169">
                  <c:v>44091</c:v>
                </c:pt>
                <c:pt idx="170">
                  <c:v>44092</c:v>
                </c:pt>
                <c:pt idx="171">
                  <c:v>44093</c:v>
                </c:pt>
                <c:pt idx="172">
                  <c:v>44094</c:v>
                </c:pt>
                <c:pt idx="173">
                  <c:v>44095</c:v>
                </c:pt>
                <c:pt idx="174">
                  <c:v>44096</c:v>
                </c:pt>
                <c:pt idx="175">
                  <c:v>44097</c:v>
                </c:pt>
                <c:pt idx="176">
                  <c:v>44098</c:v>
                </c:pt>
                <c:pt idx="177">
                  <c:v>44099</c:v>
                </c:pt>
                <c:pt idx="178">
                  <c:v>44100</c:v>
                </c:pt>
                <c:pt idx="179">
                  <c:v>44101</c:v>
                </c:pt>
                <c:pt idx="180">
                  <c:v>44102</c:v>
                </c:pt>
                <c:pt idx="181">
                  <c:v>44103</c:v>
                </c:pt>
                <c:pt idx="182">
                  <c:v>44104</c:v>
                </c:pt>
                <c:pt idx="183">
                  <c:v>44105</c:v>
                </c:pt>
                <c:pt idx="184">
                  <c:v>44106</c:v>
                </c:pt>
                <c:pt idx="185">
                  <c:v>44107</c:v>
                </c:pt>
                <c:pt idx="186">
                  <c:v>44108</c:v>
                </c:pt>
                <c:pt idx="187">
                  <c:v>44109</c:v>
                </c:pt>
                <c:pt idx="188">
                  <c:v>44110</c:v>
                </c:pt>
                <c:pt idx="189">
                  <c:v>44111</c:v>
                </c:pt>
                <c:pt idx="190">
                  <c:v>44112</c:v>
                </c:pt>
                <c:pt idx="191">
                  <c:v>44113</c:v>
                </c:pt>
                <c:pt idx="192">
                  <c:v>44114</c:v>
                </c:pt>
                <c:pt idx="193">
                  <c:v>44115</c:v>
                </c:pt>
                <c:pt idx="194">
                  <c:v>44116</c:v>
                </c:pt>
                <c:pt idx="195">
                  <c:v>44117</c:v>
                </c:pt>
                <c:pt idx="196">
                  <c:v>44118</c:v>
                </c:pt>
                <c:pt idx="197">
                  <c:v>44119</c:v>
                </c:pt>
                <c:pt idx="198">
                  <c:v>44120</c:v>
                </c:pt>
                <c:pt idx="199">
                  <c:v>44121</c:v>
                </c:pt>
                <c:pt idx="200">
                  <c:v>44122</c:v>
                </c:pt>
                <c:pt idx="201">
                  <c:v>44123</c:v>
                </c:pt>
                <c:pt idx="202">
                  <c:v>44124</c:v>
                </c:pt>
                <c:pt idx="203">
                  <c:v>44125</c:v>
                </c:pt>
                <c:pt idx="204">
                  <c:v>44126</c:v>
                </c:pt>
                <c:pt idx="205">
                  <c:v>44127</c:v>
                </c:pt>
                <c:pt idx="206">
                  <c:v>44128</c:v>
                </c:pt>
                <c:pt idx="207">
                  <c:v>44129</c:v>
                </c:pt>
                <c:pt idx="208">
                  <c:v>44130</c:v>
                </c:pt>
                <c:pt idx="209">
                  <c:v>44131</c:v>
                </c:pt>
                <c:pt idx="210">
                  <c:v>44132</c:v>
                </c:pt>
                <c:pt idx="211">
                  <c:v>44133</c:v>
                </c:pt>
                <c:pt idx="212">
                  <c:v>44134</c:v>
                </c:pt>
                <c:pt idx="213">
                  <c:v>44135</c:v>
                </c:pt>
                <c:pt idx="214">
                  <c:v>44136</c:v>
                </c:pt>
                <c:pt idx="215">
                  <c:v>44137</c:v>
                </c:pt>
                <c:pt idx="216">
                  <c:v>44138</c:v>
                </c:pt>
                <c:pt idx="217">
                  <c:v>44139</c:v>
                </c:pt>
                <c:pt idx="218">
                  <c:v>44140</c:v>
                </c:pt>
                <c:pt idx="219">
                  <c:v>44141</c:v>
                </c:pt>
                <c:pt idx="220">
                  <c:v>44142</c:v>
                </c:pt>
                <c:pt idx="221">
                  <c:v>44143</c:v>
                </c:pt>
                <c:pt idx="222">
                  <c:v>44144</c:v>
                </c:pt>
                <c:pt idx="223">
                  <c:v>44145</c:v>
                </c:pt>
                <c:pt idx="224">
                  <c:v>44146</c:v>
                </c:pt>
                <c:pt idx="225">
                  <c:v>44147</c:v>
                </c:pt>
                <c:pt idx="226">
                  <c:v>44148</c:v>
                </c:pt>
                <c:pt idx="227">
                  <c:v>44149</c:v>
                </c:pt>
                <c:pt idx="228">
                  <c:v>44150</c:v>
                </c:pt>
                <c:pt idx="229">
                  <c:v>44151</c:v>
                </c:pt>
                <c:pt idx="230">
                  <c:v>44152</c:v>
                </c:pt>
                <c:pt idx="231">
                  <c:v>44153</c:v>
                </c:pt>
                <c:pt idx="232">
                  <c:v>44154</c:v>
                </c:pt>
                <c:pt idx="233">
                  <c:v>44155</c:v>
                </c:pt>
                <c:pt idx="234">
                  <c:v>44156</c:v>
                </c:pt>
                <c:pt idx="235">
                  <c:v>44157</c:v>
                </c:pt>
                <c:pt idx="236">
                  <c:v>44158</c:v>
                </c:pt>
                <c:pt idx="237">
                  <c:v>44159</c:v>
                </c:pt>
                <c:pt idx="238">
                  <c:v>44160</c:v>
                </c:pt>
                <c:pt idx="239">
                  <c:v>44161</c:v>
                </c:pt>
                <c:pt idx="240">
                  <c:v>44162</c:v>
                </c:pt>
                <c:pt idx="241">
                  <c:v>44163</c:v>
                </c:pt>
                <c:pt idx="242">
                  <c:v>44164</c:v>
                </c:pt>
                <c:pt idx="243">
                  <c:v>44165</c:v>
                </c:pt>
                <c:pt idx="244">
                  <c:v>44166</c:v>
                </c:pt>
                <c:pt idx="245">
                  <c:v>44167</c:v>
                </c:pt>
                <c:pt idx="246">
                  <c:v>44168</c:v>
                </c:pt>
                <c:pt idx="247">
                  <c:v>44169</c:v>
                </c:pt>
                <c:pt idx="248">
                  <c:v>44170</c:v>
                </c:pt>
                <c:pt idx="249">
                  <c:v>44171</c:v>
                </c:pt>
                <c:pt idx="250">
                  <c:v>44172</c:v>
                </c:pt>
                <c:pt idx="251">
                  <c:v>44173</c:v>
                </c:pt>
                <c:pt idx="252">
                  <c:v>44174</c:v>
                </c:pt>
                <c:pt idx="253">
                  <c:v>44175</c:v>
                </c:pt>
                <c:pt idx="254">
                  <c:v>44176</c:v>
                </c:pt>
                <c:pt idx="255">
                  <c:v>44177</c:v>
                </c:pt>
                <c:pt idx="256">
                  <c:v>44178</c:v>
                </c:pt>
                <c:pt idx="257">
                  <c:v>44179</c:v>
                </c:pt>
                <c:pt idx="258">
                  <c:v>44180</c:v>
                </c:pt>
                <c:pt idx="259">
                  <c:v>44181</c:v>
                </c:pt>
                <c:pt idx="260">
                  <c:v>44182</c:v>
                </c:pt>
                <c:pt idx="261">
                  <c:v>44183</c:v>
                </c:pt>
                <c:pt idx="262">
                  <c:v>44184</c:v>
                </c:pt>
                <c:pt idx="263">
                  <c:v>44185</c:v>
                </c:pt>
                <c:pt idx="264">
                  <c:v>44186</c:v>
                </c:pt>
                <c:pt idx="265">
                  <c:v>44187</c:v>
                </c:pt>
                <c:pt idx="266">
                  <c:v>44188</c:v>
                </c:pt>
                <c:pt idx="267">
                  <c:v>44189</c:v>
                </c:pt>
                <c:pt idx="268">
                  <c:v>44190</c:v>
                </c:pt>
                <c:pt idx="269">
                  <c:v>44191</c:v>
                </c:pt>
                <c:pt idx="270">
                  <c:v>44192</c:v>
                </c:pt>
                <c:pt idx="271">
                  <c:v>44193</c:v>
                </c:pt>
                <c:pt idx="272">
                  <c:v>44194</c:v>
                </c:pt>
                <c:pt idx="273">
                  <c:v>44195</c:v>
                </c:pt>
                <c:pt idx="274">
                  <c:v>44196</c:v>
                </c:pt>
                <c:pt idx="275">
                  <c:v>44197</c:v>
                </c:pt>
                <c:pt idx="276">
                  <c:v>44198</c:v>
                </c:pt>
                <c:pt idx="277">
                  <c:v>44199</c:v>
                </c:pt>
                <c:pt idx="278">
                  <c:v>44200</c:v>
                </c:pt>
                <c:pt idx="279">
                  <c:v>44201</c:v>
                </c:pt>
                <c:pt idx="280">
                  <c:v>44202</c:v>
                </c:pt>
                <c:pt idx="281">
                  <c:v>44203</c:v>
                </c:pt>
                <c:pt idx="282">
                  <c:v>44204</c:v>
                </c:pt>
                <c:pt idx="283">
                  <c:v>44205</c:v>
                </c:pt>
                <c:pt idx="284">
                  <c:v>44206</c:v>
                </c:pt>
                <c:pt idx="285">
                  <c:v>44207</c:v>
                </c:pt>
                <c:pt idx="286">
                  <c:v>44208</c:v>
                </c:pt>
                <c:pt idx="287">
                  <c:v>44209</c:v>
                </c:pt>
                <c:pt idx="288">
                  <c:v>44210</c:v>
                </c:pt>
                <c:pt idx="289">
                  <c:v>44211</c:v>
                </c:pt>
                <c:pt idx="290">
                  <c:v>44212</c:v>
                </c:pt>
                <c:pt idx="291">
                  <c:v>44213</c:v>
                </c:pt>
                <c:pt idx="292">
                  <c:v>44214</c:v>
                </c:pt>
                <c:pt idx="293">
                  <c:v>44215</c:v>
                </c:pt>
                <c:pt idx="294">
                  <c:v>44216</c:v>
                </c:pt>
                <c:pt idx="295">
                  <c:v>44217</c:v>
                </c:pt>
                <c:pt idx="296">
                  <c:v>44218</c:v>
                </c:pt>
                <c:pt idx="297">
                  <c:v>44219</c:v>
                </c:pt>
                <c:pt idx="298">
                  <c:v>44220</c:v>
                </c:pt>
                <c:pt idx="299">
                  <c:v>44221</c:v>
                </c:pt>
                <c:pt idx="300">
                  <c:v>44222</c:v>
                </c:pt>
                <c:pt idx="301">
                  <c:v>44223</c:v>
                </c:pt>
                <c:pt idx="302">
                  <c:v>44224</c:v>
                </c:pt>
                <c:pt idx="303">
                  <c:v>44225</c:v>
                </c:pt>
                <c:pt idx="304">
                  <c:v>44226</c:v>
                </c:pt>
                <c:pt idx="305">
                  <c:v>44227</c:v>
                </c:pt>
                <c:pt idx="306">
                  <c:v>44228</c:v>
                </c:pt>
                <c:pt idx="307">
                  <c:v>44229</c:v>
                </c:pt>
                <c:pt idx="308">
                  <c:v>44230</c:v>
                </c:pt>
                <c:pt idx="309">
                  <c:v>44231</c:v>
                </c:pt>
                <c:pt idx="310">
                  <c:v>44232</c:v>
                </c:pt>
                <c:pt idx="311">
                  <c:v>44233</c:v>
                </c:pt>
                <c:pt idx="312">
                  <c:v>44234</c:v>
                </c:pt>
                <c:pt idx="313">
                  <c:v>44235</c:v>
                </c:pt>
                <c:pt idx="314">
                  <c:v>44236</c:v>
                </c:pt>
                <c:pt idx="315">
                  <c:v>44237</c:v>
                </c:pt>
                <c:pt idx="316">
                  <c:v>44238</c:v>
                </c:pt>
                <c:pt idx="317">
                  <c:v>44239</c:v>
                </c:pt>
                <c:pt idx="318">
                  <c:v>44240</c:v>
                </c:pt>
                <c:pt idx="319">
                  <c:v>44241</c:v>
                </c:pt>
                <c:pt idx="320">
                  <c:v>44242</c:v>
                </c:pt>
                <c:pt idx="321">
                  <c:v>44243</c:v>
                </c:pt>
                <c:pt idx="322">
                  <c:v>44244</c:v>
                </c:pt>
                <c:pt idx="323">
                  <c:v>44245</c:v>
                </c:pt>
                <c:pt idx="324">
                  <c:v>44246</c:v>
                </c:pt>
                <c:pt idx="325">
                  <c:v>44247</c:v>
                </c:pt>
                <c:pt idx="326">
                  <c:v>44248</c:v>
                </c:pt>
                <c:pt idx="327">
                  <c:v>44249</c:v>
                </c:pt>
                <c:pt idx="328">
                  <c:v>44250</c:v>
                </c:pt>
                <c:pt idx="329">
                  <c:v>44251</c:v>
                </c:pt>
                <c:pt idx="330">
                  <c:v>44252</c:v>
                </c:pt>
                <c:pt idx="331">
                  <c:v>44253</c:v>
                </c:pt>
                <c:pt idx="332">
                  <c:v>44254</c:v>
                </c:pt>
                <c:pt idx="333">
                  <c:v>44255</c:v>
                </c:pt>
                <c:pt idx="334">
                  <c:v>44256</c:v>
                </c:pt>
                <c:pt idx="335">
                  <c:v>44257</c:v>
                </c:pt>
                <c:pt idx="336">
                  <c:v>44258</c:v>
                </c:pt>
                <c:pt idx="337">
                  <c:v>44259</c:v>
                </c:pt>
                <c:pt idx="338">
                  <c:v>44260</c:v>
                </c:pt>
                <c:pt idx="339">
                  <c:v>44261</c:v>
                </c:pt>
                <c:pt idx="340">
                  <c:v>44262</c:v>
                </c:pt>
                <c:pt idx="341">
                  <c:v>44263</c:v>
                </c:pt>
                <c:pt idx="342">
                  <c:v>44264</c:v>
                </c:pt>
                <c:pt idx="343">
                  <c:v>44265</c:v>
                </c:pt>
                <c:pt idx="344">
                  <c:v>44266</c:v>
                </c:pt>
                <c:pt idx="345">
                  <c:v>44267</c:v>
                </c:pt>
                <c:pt idx="346">
                  <c:v>44268</c:v>
                </c:pt>
                <c:pt idx="347">
                  <c:v>44269</c:v>
                </c:pt>
                <c:pt idx="348">
                  <c:v>44270</c:v>
                </c:pt>
                <c:pt idx="349">
                  <c:v>44271</c:v>
                </c:pt>
                <c:pt idx="350">
                  <c:v>44272</c:v>
                </c:pt>
                <c:pt idx="351">
                  <c:v>44273</c:v>
                </c:pt>
                <c:pt idx="352">
                  <c:v>44274</c:v>
                </c:pt>
                <c:pt idx="353">
                  <c:v>44275</c:v>
                </c:pt>
                <c:pt idx="354">
                  <c:v>44276</c:v>
                </c:pt>
                <c:pt idx="355">
                  <c:v>44277</c:v>
                </c:pt>
                <c:pt idx="356">
                  <c:v>44278</c:v>
                </c:pt>
                <c:pt idx="357">
                  <c:v>44279</c:v>
                </c:pt>
                <c:pt idx="358">
                  <c:v>44280</c:v>
                </c:pt>
                <c:pt idx="359">
                  <c:v>44281</c:v>
                </c:pt>
                <c:pt idx="360">
                  <c:v>44282</c:v>
                </c:pt>
                <c:pt idx="361">
                  <c:v>44283</c:v>
                </c:pt>
                <c:pt idx="362">
                  <c:v>44284</c:v>
                </c:pt>
                <c:pt idx="363">
                  <c:v>44285</c:v>
                </c:pt>
                <c:pt idx="364">
                  <c:v>44286</c:v>
                </c:pt>
              </c:numCache>
            </c:numRef>
          </c:cat>
          <c:val>
            <c:numRef>
              <c:f>'Figure 1.6 data'!$V$3:$V$367</c:f>
              <c:numCache>
                <c:formatCode>General</c:formatCode>
                <c:ptCount val="365"/>
                <c:pt idx="0">
                  <c:v>33.910745454545456</c:v>
                </c:pt>
                <c:pt idx="1">
                  <c:v>34.042345454545455</c:v>
                </c:pt>
                <c:pt idx="2">
                  <c:v>34.249772727272727</c:v>
                </c:pt>
                <c:pt idx="3">
                  <c:v>34.392418181818179</c:v>
                </c:pt>
                <c:pt idx="4">
                  <c:v>33.608027272727277</c:v>
                </c:pt>
                <c:pt idx="5">
                  <c:v>34.727227272727276</c:v>
                </c:pt>
                <c:pt idx="6">
                  <c:v>35.187899999999999</c:v>
                </c:pt>
                <c:pt idx="7">
                  <c:v>35.256054545454546</c:v>
                </c:pt>
                <c:pt idx="8">
                  <c:v>35.412545454545459</c:v>
                </c:pt>
                <c:pt idx="9">
                  <c:v>35.626236363636366</c:v>
                </c:pt>
                <c:pt idx="10">
                  <c:v>35.781636363636366</c:v>
                </c:pt>
                <c:pt idx="11">
                  <c:v>35.886454545454541</c:v>
                </c:pt>
                <c:pt idx="12">
                  <c:v>36.020009090909092</c:v>
                </c:pt>
                <c:pt idx="13">
                  <c:v>36.137390909090911</c:v>
                </c:pt>
                <c:pt idx="14">
                  <c:v>37.236118181818185</c:v>
                </c:pt>
                <c:pt idx="15">
                  <c:v>37.439063636363635</c:v>
                </c:pt>
                <c:pt idx="16">
                  <c:v>37.617854545454549</c:v>
                </c:pt>
                <c:pt idx="17">
                  <c:v>37.723545454545452</c:v>
                </c:pt>
                <c:pt idx="18">
                  <c:v>37.871372727272728</c:v>
                </c:pt>
                <c:pt idx="19">
                  <c:v>38.021227272727273</c:v>
                </c:pt>
                <c:pt idx="20">
                  <c:v>38.193781818181819</c:v>
                </c:pt>
                <c:pt idx="21">
                  <c:v>38.373145454545458</c:v>
                </c:pt>
                <c:pt idx="22">
                  <c:v>38.569654545454547</c:v>
                </c:pt>
                <c:pt idx="23">
                  <c:v>38.729545454545452</c:v>
                </c:pt>
                <c:pt idx="24">
                  <c:v>38.762299999999996</c:v>
                </c:pt>
                <c:pt idx="25">
                  <c:v>38.697936363636366</c:v>
                </c:pt>
                <c:pt idx="26">
                  <c:v>38.62448181818182</c:v>
                </c:pt>
                <c:pt idx="27">
                  <c:v>38.559009090909086</c:v>
                </c:pt>
                <c:pt idx="28">
                  <c:v>38.560354545454544</c:v>
                </c:pt>
                <c:pt idx="29">
                  <c:v>38.711081818181817</c:v>
                </c:pt>
                <c:pt idx="30">
                  <c:v>38.800809090909091</c:v>
                </c:pt>
                <c:pt idx="31">
                  <c:v>38.986663636363637</c:v>
                </c:pt>
                <c:pt idx="32">
                  <c:v>39.22678181818182</c:v>
                </c:pt>
                <c:pt idx="33">
                  <c:v>39.59530909090909</c:v>
                </c:pt>
                <c:pt idx="34">
                  <c:v>39.85269090909091</c:v>
                </c:pt>
                <c:pt idx="35">
                  <c:v>40.221354545454545</c:v>
                </c:pt>
                <c:pt idx="36">
                  <c:v>40.66021818181818</c:v>
                </c:pt>
                <c:pt idx="37">
                  <c:v>41.109418181818178</c:v>
                </c:pt>
                <c:pt idx="38">
                  <c:v>41.490227272727275</c:v>
                </c:pt>
                <c:pt idx="39">
                  <c:v>41.873972727272729</c:v>
                </c:pt>
                <c:pt idx="40">
                  <c:v>42.244418181818183</c:v>
                </c:pt>
                <c:pt idx="41">
                  <c:v>42.609990909090911</c:v>
                </c:pt>
                <c:pt idx="42">
                  <c:v>42.991427272727272</c:v>
                </c:pt>
                <c:pt idx="43">
                  <c:v>43.399563636363638</c:v>
                </c:pt>
                <c:pt idx="44">
                  <c:v>43.758027272727276</c:v>
                </c:pt>
                <c:pt idx="45">
                  <c:v>44.074990909090907</c:v>
                </c:pt>
                <c:pt idx="46">
                  <c:v>44.3371</c:v>
                </c:pt>
                <c:pt idx="47">
                  <c:v>44.634081818181819</c:v>
                </c:pt>
                <c:pt idx="48">
                  <c:v>44.943127272727274</c:v>
                </c:pt>
                <c:pt idx="49">
                  <c:v>45.303872727272726</c:v>
                </c:pt>
                <c:pt idx="50">
                  <c:v>45.747300000000003</c:v>
                </c:pt>
                <c:pt idx="51">
                  <c:v>46.202590909090908</c:v>
                </c:pt>
                <c:pt idx="52">
                  <c:v>46.547245454545447</c:v>
                </c:pt>
                <c:pt idx="53">
                  <c:v>46.853536363636366</c:v>
                </c:pt>
                <c:pt idx="54">
                  <c:v>47.172672727272726</c:v>
                </c:pt>
                <c:pt idx="55">
                  <c:v>47.536245454545451</c:v>
                </c:pt>
                <c:pt idx="56">
                  <c:v>47.895772727272735</c:v>
                </c:pt>
                <c:pt idx="57">
                  <c:v>48.273481818181814</c:v>
                </c:pt>
                <c:pt idx="58">
                  <c:v>48.664263636363643</c:v>
                </c:pt>
                <c:pt idx="59">
                  <c:v>48.343681818181814</c:v>
                </c:pt>
                <c:pt idx="60">
                  <c:v>48.760418181818181</c:v>
                </c:pt>
                <c:pt idx="61">
                  <c:v>49.363372727272733</c:v>
                </c:pt>
                <c:pt idx="62">
                  <c:v>49.586981818181819</c:v>
                </c:pt>
                <c:pt idx="63">
                  <c:v>49.859136363636367</c:v>
                </c:pt>
                <c:pt idx="64">
                  <c:v>50.220909090909089</c:v>
                </c:pt>
                <c:pt idx="65">
                  <c:v>50.600999999999999</c:v>
                </c:pt>
                <c:pt idx="66">
                  <c:v>50.897372727272725</c:v>
                </c:pt>
                <c:pt idx="67">
                  <c:v>51.191854545454547</c:v>
                </c:pt>
                <c:pt idx="68">
                  <c:v>51.679672727272731</c:v>
                </c:pt>
                <c:pt idx="69">
                  <c:v>51.80409090909091</c:v>
                </c:pt>
                <c:pt idx="70">
                  <c:v>52.142872727272724</c:v>
                </c:pt>
                <c:pt idx="71">
                  <c:v>52.560063636363637</c:v>
                </c:pt>
                <c:pt idx="72">
                  <c:v>52.990545454545448</c:v>
                </c:pt>
                <c:pt idx="73">
                  <c:v>53.356554545454543</c:v>
                </c:pt>
                <c:pt idx="74">
                  <c:v>53.692181818181822</c:v>
                </c:pt>
                <c:pt idx="75">
                  <c:v>54.056318181818185</c:v>
                </c:pt>
                <c:pt idx="76">
                  <c:v>54.401609090909091</c:v>
                </c:pt>
                <c:pt idx="77">
                  <c:v>54.797463636363638</c:v>
                </c:pt>
                <c:pt idx="78">
                  <c:v>55.312799999999996</c:v>
                </c:pt>
                <c:pt idx="79">
                  <c:v>55.728627272727273</c:v>
                </c:pt>
                <c:pt idx="80">
                  <c:v>56.164727272727276</c:v>
                </c:pt>
                <c:pt idx="81">
                  <c:v>56.607354545454541</c:v>
                </c:pt>
                <c:pt idx="82">
                  <c:v>57.014227272727275</c:v>
                </c:pt>
                <c:pt idx="83">
                  <c:v>57.416236363636365</c:v>
                </c:pt>
                <c:pt idx="84">
                  <c:v>57.834100000000007</c:v>
                </c:pt>
                <c:pt idx="85">
                  <c:v>58.329781818181822</c:v>
                </c:pt>
                <c:pt idx="86">
                  <c:v>58.818690909090904</c:v>
                </c:pt>
                <c:pt idx="87">
                  <c:v>59.212927272727278</c:v>
                </c:pt>
                <c:pt idx="88">
                  <c:v>59.568036363636359</c:v>
                </c:pt>
                <c:pt idx="89">
                  <c:v>59.915554545454548</c:v>
                </c:pt>
                <c:pt idx="90">
                  <c:v>60.261845454545458</c:v>
                </c:pt>
                <c:pt idx="91">
                  <c:v>60.661590909090911</c:v>
                </c:pt>
                <c:pt idx="92">
                  <c:v>61.15397272727273</c:v>
                </c:pt>
                <c:pt idx="93">
                  <c:v>61.636554545454551</c:v>
                </c:pt>
                <c:pt idx="94">
                  <c:v>62.120690909090904</c:v>
                </c:pt>
                <c:pt idx="95">
                  <c:v>62.523509090909094</c:v>
                </c:pt>
                <c:pt idx="96">
                  <c:v>62.893163636363631</c:v>
                </c:pt>
                <c:pt idx="97">
                  <c:v>63.262436363636361</c:v>
                </c:pt>
                <c:pt idx="98">
                  <c:v>63.686563636363637</c:v>
                </c:pt>
                <c:pt idx="99">
                  <c:v>64.202172727272725</c:v>
                </c:pt>
                <c:pt idx="100">
                  <c:v>64.712772727272736</c:v>
                </c:pt>
                <c:pt idx="101">
                  <c:v>65.040800000000004</c:v>
                </c:pt>
                <c:pt idx="102">
                  <c:v>65.410254545454549</c:v>
                </c:pt>
                <c:pt idx="103">
                  <c:v>65.797727272727272</c:v>
                </c:pt>
                <c:pt idx="104">
                  <c:v>66.205227272727271</c:v>
                </c:pt>
                <c:pt idx="105">
                  <c:v>66.653481818181817</c:v>
                </c:pt>
                <c:pt idx="106">
                  <c:v>67.146763636363644</c:v>
                </c:pt>
                <c:pt idx="107">
                  <c:v>67.66167272727273</c:v>
                </c:pt>
                <c:pt idx="108">
                  <c:v>68.076036363636362</c:v>
                </c:pt>
                <c:pt idx="109">
                  <c:v>68.503181818181815</c:v>
                </c:pt>
                <c:pt idx="110">
                  <c:v>68.910863636363629</c:v>
                </c:pt>
                <c:pt idx="111">
                  <c:v>69.293400000000005</c:v>
                </c:pt>
                <c:pt idx="112">
                  <c:v>69.714245454545463</c:v>
                </c:pt>
                <c:pt idx="113">
                  <c:v>70.224572727272729</c:v>
                </c:pt>
                <c:pt idx="114">
                  <c:v>70.706599999999995</c:v>
                </c:pt>
                <c:pt idx="115">
                  <c:v>71.104927272727267</c:v>
                </c:pt>
                <c:pt idx="116">
                  <c:v>71.454072727272731</c:v>
                </c:pt>
                <c:pt idx="117">
                  <c:v>71.825318181818176</c:v>
                </c:pt>
                <c:pt idx="118">
                  <c:v>72.179918181818181</c:v>
                </c:pt>
                <c:pt idx="119">
                  <c:v>72.573390909090918</c:v>
                </c:pt>
                <c:pt idx="120">
                  <c:v>73.020481818181807</c:v>
                </c:pt>
                <c:pt idx="121">
                  <c:v>73.517045454545453</c:v>
                </c:pt>
                <c:pt idx="122">
                  <c:v>73.902245454545451</c:v>
                </c:pt>
                <c:pt idx="123">
                  <c:v>74.263372727272724</c:v>
                </c:pt>
                <c:pt idx="124">
                  <c:v>74.662763636363636</c:v>
                </c:pt>
                <c:pt idx="125">
                  <c:v>75.035236363636372</c:v>
                </c:pt>
                <c:pt idx="126">
                  <c:v>75.422554545454545</c:v>
                </c:pt>
                <c:pt idx="127">
                  <c:v>75.854072727272737</c:v>
                </c:pt>
                <c:pt idx="128">
                  <c:v>76.326636363636354</c:v>
                </c:pt>
                <c:pt idx="129">
                  <c:v>76.764563636363633</c:v>
                </c:pt>
                <c:pt idx="130">
                  <c:v>77.064627272727279</c:v>
                </c:pt>
                <c:pt idx="131">
                  <c:v>77.361418181818181</c:v>
                </c:pt>
                <c:pt idx="132">
                  <c:v>77.669881818181821</c:v>
                </c:pt>
                <c:pt idx="133">
                  <c:v>78.025999999999996</c:v>
                </c:pt>
                <c:pt idx="134">
                  <c:v>78.43186363636363</c:v>
                </c:pt>
                <c:pt idx="135">
                  <c:v>78.822736363636366</c:v>
                </c:pt>
                <c:pt idx="136">
                  <c:v>79.164563636363638</c:v>
                </c:pt>
                <c:pt idx="137">
                  <c:v>79.452100000000002</c:v>
                </c:pt>
                <c:pt idx="138">
                  <c:v>79.734518181818189</c:v>
                </c:pt>
                <c:pt idx="139">
                  <c:v>80.032245454545446</c:v>
                </c:pt>
                <c:pt idx="140">
                  <c:v>80.414854545454546</c:v>
                </c:pt>
                <c:pt idx="141">
                  <c:v>80.827972727272723</c:v>
                </c:pt>
                <c:pt idx="142">
                  <c:v>81.188790909090912</c:v>
                </c:pt>
                <c:pt idx="143">
                  <c:v>81.482127272727269</c:v>
                </c:pt>
                <c:pt idx="144">
                  <c:v>81.732963636363635</c:v>
                </c:pt>
                <c:pt idx="145">
                  <c:v>81.974163636363627</c:v>
                </c:pt>
                <c:pt idx="146">
                  <c:v>82.185054545454548</c:v>
                </c:pt>
                <c:pt idx="147">
                  <c:v>82.45353636363636</c:v>
                </c:pt>
                <c:pt idx="148">
                  <c:v>82.745363636363635</c:v>
                </c:pt>
                <c:pt idx="149">
                  <c:v>83.088072727272731</c:v>
                </c:pt>
                <c:pt idx="150">
                  <c:v>83.319918181818181</c:v>
                </c:pt>
                <c:pt idx="151">
                  <c:v>83.533799999999999</c:v>
                </c:pt>
                <c:pt idx="152">
                  <c:v>83.720909090909089</c:v>
                </c:pt>
                <c:pt idx="153">
                  <c:v>83.839927272727266</c:v>
                </c:pt>
                <c:pt idx="154">
                  <c:v>84.022899999999993</c:v>
                </c:pt>
                <c:pt idx="155">
                  <c:v>84.321881818181822</c:v>
                </c:pt>
                <c:pt idx="156">
                  <c:v>84.649290909090908</c:v>
                </c:pt>
                <c:pt idx="157">
                  <c:v>84.848463636363633</c:v>
                </c:pt>
                <c:pt idx="158">
                  <c:v>85.058090909090907</c:v>
                </c:pt>
                <c:pt idx="159">
                  <c:v>85.186227272727265</c:v>
                </c:pt>
                <c:pt idx="160">
                  <c:v>85.406963636363628</c:v>
                </c:pt>
                <c:pt idx="161">
                  <c:v>85.60657272727272</c:v>
                </c:pt>
                <c:pt idx="162">
                  <c:v>85.871427272727274</c:v>
                </c:pt>
                <c:pt idx="163">
                  <c:v>86.164654545454539</c:v>
                </c:pt>
                <c:pt idx="164">
                  <c:v>86.395445454545452</c:v>
                </c:pt>
                <c:pt idx="165">
                  <c:v>86.584072727272726</c:v>
                </c:pt>
                <c:pt idx="166">
                  <c:v>86.760309090909089</c:v>
                </c:pt>
                <c:pt idx="167">
                  <c:v>86.938745454545455</c:v>
                </c:pt>
                <c:pt idx="168">
                  <c:v>87.127436363636363</c:v>
                </c:pt>
                <c:pt idx="169">
                  <c:v>87.385745454545457</c:v>
                </c:pt>
                <c:pt idx="170">
                  <c:v>87.664481818181812</c:v>
                </c:pt>
                <c:pt idx="171">
                  <c:v>87.832536363636365</c:v>
                </c:pt>
                <c:pt idx="172">
                  <c:v>87.995690909090911</c:v>
                </c:pt>
                <c:pt idx="173">
                  <c:v>88.209245454545453</c:v>
                </c:pt>
                <c:pt idx="174">
                  <c:v>88.117518181818184</c:v>
                </c:pt>
                <c:pt idx="175">
                  <c:v>88.328754545454544</c:v>
                </c:pt>
                <c:pt idx="176">
                  <c:v>88.618963636363631</c:v>
                </c:pt>
                <c:pt idx="177">
                  <c:v>88.910236363636372</c:v>
                </c:pt>
                <c:pt idx="178">
                  <c:v>89.054909090909092</c:v>
                </c:pt>
                <c:pt idx="179">
                  <c:v>89.214854545454543</c:v>
                </c:pt>
                <c:pt idx="180">
                  <c:v>89.418745454545444</c:v>
                </c:pt>
                <c:pt idx="181">
                  <c:v>89.578390909090913</c:v>
                </c:pt>
                <c:pt idx="182">
                  <c:v>89.7256</c:v>
                </c:pt>
                <c:pt idx="183">
                  <c:v>89.928109090909089</c:v>
                </c:pt>
                <c:pt idx="184">
                  <c:v>90.11848181818182</c:v>
                </c:pt>
                <c:pt idx="185">
                  <c:v>90.248354545454546</c:v>
                </c:pt>
                <c:pt idx="186">
                  <c:v>90.364236363636365</c:v>
                </c:pt>
                <c:pt idx="187">
                  <c:v>90.48848181818181</c:v>
                </c:pt>
                <c:pt idx="188">
                  <c:v>90.510645454545454</c:v>
                </c:pt>
                <c:pt idx="189">
                  <c:v>90.503490909090914</c:v>
                </c:pt>
                <c:pt idx="190">
                  <c:v>90.588845454545449</c:v>
                </c:pt>
                <c:pt idx="191">
                  <c:v>90.672409090909085</c:v>
                </c:pt>
                <c:pt idx="192">
                  <c:v>90.652045454545458</c:v>
                </c:pt>
                <c:pt idx="193">
                  <c:v>90.553354545454553</c:v>
                </c:pt>
                <c:pt idx="194">
                  <c:v>90.452354545454554</c:v>
                </c:pt>
                <c:pt idx="195">
                  <c:v>90.385118181818186</c:v>
                </c:pt>
                <c:pt idx="196">
                  <c:v>90.339018181818176</c:v>
                </c:pt>
                <c:pt idx="197">
                  <c:v>90.435736363636366</c:v>
                </c:pt>
                <c:pt idx="198">
                  <c:v>90.592645454545448</c:v>
                </c:pt>
                <c:pt idx="199">
                  <c:v>90.6267909090909</c:v>
                </c:pt>
                <c:pt idx="200">
                  <c:v>90.61181818181818</c:v>
                </c:pt>
                <c:pt idx="201">
                  <c:v>90.546599999999998</c:v>
                </c:pt>
                <c:pt idx="202">
                  <c:v>90.452500000000001</c:v>
                </c:pt>
                <c:pt idx="203">
                  <c:v>90.369690909090906</c:v>
                </c:pt>
                <c:pt idx="204">
                  <c:v>90.352363636363634</c:v>
                </c:pt>
                <c:pt idx="205">
                  <c:v>90.351909090909089</c:v>
                </c:pt>
                <c:pt idx="206">
                  <c:v>90.259481818181811</c:v>
                </c:pt>
                <c:pt idx="207">
                  <c:v>90.181063636363646</c:v>
                </c:pt>
                <c:pt idx="208">
                  <c:v>90.120890909090903</c:v>
                </c:pt>
                <c:pt idx="209">
                  <c:v>90.060645454545451</c:v>
                </c:pt>
                <c:pt idx="210">
                  <c:v>90.020572727272736</c:v>
                </c:pt>
                <c:pt idx="211">
                  <c:v>90.088899999999995</c:v>
                </c:pt>
                <c:pt idx="212">
                  <c:v>90.139409090909098</c:v>
                </c:pt>
                <c:pt idx="213">
                  <c:v>90.032863636363629</c:v>
                </c:pt>
                <c:pt idx="214">
                  <c:v>89.960300000000004</c:v>
                </c:pt>
                <c:pt idx="215">
                  <c:v>89.783354545454543</c:v>
                </c:pt>
                <c:pt idx="216">
                  <c:v>89.485018181818177</c:v>
                </c:pt>
                <c:pt idx="217">
                  <c:v>89.221363636363634</c:v>
                </c:pt>
                <c:pt idx="218">
                  <c:v>89.057590909090905</c:v>
                </c:pt>
                <c:pt idx="219">
                  <c:v>88.886872727272717</c:v>
                </c:pt>
                <c:pt idx="220">
                  <c:v>88.478700000000003</c:v>
                </c:pt>
                <c:pt idx="221">
                  <c:v>88.036381818181823</c:v>
                </c:pt>
                <c:pt idx="222">
                  <c:v>87.529336363636375</c:v>
                </c:pt>
                <c:pt idx="223">
                  <c:v>87.09235454545454</c:v>
                </c:pt>
                <c:pt idx="224">
                  <c:v>86.680363636363637</c:v>
                </c:pt>
                <c:pt idx="225">
                  <c:v>86.311572727272718</c:v>
                </c:pt>
                <c:pt idx="226">
                  <c:v>85.978218181818178</c:v>
                </c:pt>
                <c:pt idx="227">
                  <c:v>85.537245454545456</c:v>
                </c:pt>
                <c:pt idx="228">
                  <c:v>85.091963636363644</c:v>
                </c:pt>
                <c:pt idx="229">
                  <c:v>84.78485454545455</c:v>
                </c:pt>
                <c:pt idx="230">
                  <c:v>84.45826363636364</c:v>
                </c:pt>
                <c:pt idx="231">
                  <c:v>84.152663636363641</c:v>
                </c:pt>
                <c:pt idx="232">
                  <c:v>83.934181818181813</c:v>
                </c:pt>
                <c:pt idx="233">
                  <c:v>83.762836363636367</c:v>
                </c:pt>
                <c:pt idx="234">
                  <c:v>83.544709090909095</c:v>
                </c:pt>
                <c:pt idx="235">
                  <c:v>83.311154545454542</c:v>
                </c:pt>
                <c:pt idx="236">
                  <c:v>83.015963636363637</c:v>
                </c:pt>
                <c:pt idx="237">
                  <c:v>82.706109090909095</c:v>
                </c:pt>
                <c:pt idx="238">
                  <c:v>82.324445454545454</c:v>
                </c:pt>
                <c:pt idx="239">
                  <c:v>82.03094545454546</c:v>
                </c:pt>
                <c:pt idx="240">
                  <c:v>81.760127272727274</c:v>
                </c:pt>
                <c:pt idx="241">
                  <c:v>81.22050909090909</c:v>
                </c:pt>
                <c:pt idx="242">
                  <c:v>80.53012727272727</c:v>
                </c:pt>
                <c:pt idx="243">
                  <c:v>79.831972727272728</c:v>
                </c:pt>
                <c:pt idx="244">
                  <c:v>79.2316</c:v>
                </c:pt>
                <c:pt idx="245">
                  <c:v>78.653300000000002</c:v>
                </c:pt>
                <c:pt idx="246">
                  <c:v>78.159154545454555</c:v>
                </c:pt>
                <c:pt idx="247">
                  <c:v>77.625763636363644</c:v>
                </c:pt>
                <c:pt idx="248">
                  <c:v>76.919872727272733</c:v>
                </c:pt>
                <c:pt idx="249">
                  <c:v>76.182763636363632</c:v>
                </c:pt>
                <c:pt idx="250">
                  <c:v>75.551545454545462</c:v>
                </c:pt>
                <c:pt idx="251">
                  <c:v>75.031890909090919</c:v>
                </c:pt>
                <c:pt idx="252">
                  <c:v>74.568372727272731</c:v>
                </c:pt>
                <c:pt idx="253">
                  <c:v>74.222527272727277</c:v>
                </c:pt>
                <c:pt idx="254">
                  <c:v>73.888136363636363</c:v>
                </c:pt>
                <c:pt idx="255">
                  <c:v>73.330854545454542</c:v>
                </c:pt>
                <c:pt idx="256">
                  <c:v>72.766763636363635</c:v>
                </c:pt>
                <c:pt idx="257">
                  <c:v>72.185281818181821</c:v>
                </c:pt>
                <c:pt idx="258">
                  <c:v>71.575599999999994</c:v>
                </c:pt>
                <c:pt idx="259">
                  <c:v>70.958018181818176</c:v>
                </c:pt>
                <c:pt idx="260">
                  <c:v>70.44140909090909</c:v>
                </c:pt>
                <c:pt idx="261">
                  <c:v>69.945254545454546</c:v>
                </c:pt>
                <c:pt idx="262">
                  <c:v>69.27115454545455</c:v>
                </c:pt>
                <c:pt idx="263">
                  <c:v>68.548572727272727</c:v>
                </c:pt>
                <c:pt idx="264">
                  <c:v>67.90930909090909</c:v>
                </c:pt>
                <c:pt idx="265">
                  <c:v>67.322981818181816</c:v>
                </c:pt>
                <c:pt idx="266">
                  <c:v>66.838709090909092</c:v>
                </c:pt>
                <c:pt idx="267">
                  <c:v>66.583809090909099</c:v>
                </c:pt>
                <c:pt idx="268">
                  <c:v>66.453318181818176</c:v>
                </c:pt>
                <c:pt idx="269">
                  <c:v>66.232790909090909</c:v>
                </c:pt>
                <c:pt idx="270">
                  <c:v>65.803281818181816</c:v>
                </c:pt>
                <c:pt idx="271">
                  <c:v>65.30140909090909</c:v>
                </c:pt>
                <c:pt idx="272">
                  <c:v>64.737527272727277</c:v>
                </c:pt>
                <c:pt idx="273">
                  <c:v>64.171627272727264</c:v>
                </c:pt>
                <c:pt idx="274">
                  <c:v>63.702054545454551</c:v>
                </c:pt>
                <c:pt idx="275">
                  <c:v>63.169190909090908</c:v>
                </c:pt>
                <c:pt idx="276">
                  <c:v>62.564345454545453</c:v>
                </c:pt>
                <c:pt idx="277">
                  <c:v>61.846572727272729</c:v>
                </c:pt>
                <c:pt idx="278">
                  <c:v>61.156763636363628</c:v>
                </c:pt>
                <c:pt idx="279">
                  <c:v>60.332036363636355</c:v>
                </c:pt>
                <c:pt idx="280">
                  <c:v>59.458536363636362</c:v>
                </c:pt>
                <c:pt idx="281">
                  <c:v>58.768945454545452</c:v>
                </c:pt>
                <c:pt idx="282">
                  <c:v>58.085781818181815</c:v>
                </c:pt>
                <c:pt idx="283">
                  <c:v>57.307518181818182</c:v>
                </c:pt>
                <c:pt idx="284">
                  <c:v>56.540963636363635</c:v>
                </c:pt>
                <c:pt idx="285">
                  <c:v>55.813699999999997</c:v>
                </c:pt>
                <c:pt idx="286">
                  <c:v>55.118454545454547</c:v>
                </c:pt>
                <c:pt idx="287">
                  <c:v>54.413981818181817</c:v>
                </c:pt>
                <c:pt idx="288">
                  <c:v>53.828109090909088</c:v>
                </c:pt>
                <c:pt idx="289">
                  <c:v>53.240790909090904</c:v>
                </c:pt>
                <c:pt idx="290">
                  <c:v>52.429218181818186</c:v>
                </c:pt>
                <c:pt idx="291">
                  <c:v>51.52496363636363</c:v>
                </c:pt>
                <c:pt idx="292">
                  <c:v>50.611490909090911</c:v>
                </c:pt>
                <c:pt idx="293">
                  <c:v>49.704700000000003</c:v>
                </c:pt>
                <c:pt idx="294">
                  <c:v>48.856899999999996</c:v>
                </c:pt>
                <c:pt idx="295">
                  <c:v>48.177472727272722</c:v>
                </c:pt>
                <c:pt idx="296">
                  <c:v>47.470136363636364</c:v>
                </c:pt>
                <c:pt idx="297">
                  <c:v>46.602609090909091</c:v>
                </c:pt>
                <c:pt idx="298">
                  <c:v>45.757527272727273</c:v>
                </c:pt>
                <c:pt idx="299">
                  <c:v>44.911109090909093</c:v>
                </c:pt>
                <c:pt idx="300">
                  <c:v>44.06766363636364</c:v>
                </c:pt>
                <c:pt idx="301">
                  <c:v>43.297654545454549</c:v>
                </c:pt>
                <c:pt idx="302">
                  <c:v>42.7483</c:v>
                </c:pt>
                <c:pt idx="303">
                  <c:v>42.218854545454548</c:v>
                </c:pt>
                <c:pt idx="304">
                  <c:v>41.612918181818181</c:v>
                </c:pt>
                <c:pt idx="305">
                  <c:v>40.978218181818185</c:v>
                </c:pt>
                <c:pt idx="306">
                  <c:v>40.518118181818181</c:v>
                </c:pt>
                <c:pt idx="307">
                  <c:v>40.072081818181815</c:v>
                </c:pt>
                <c:pt idx="308">
                  <c:v>39.693045454545455</c:v>
                </c:pt>
                <c:pt idx="309">
                  <c:v>39.40291818181818</c:v>
                </c:pt>
                <c:pt idx="310">
                  <c:v>39.089763636363635</c:v>
                </c:pt>
                <c:pt idx="311">
                  <c:v>38.563800000000001</c:v>
                </c:pt>
                <c:pt idx="312">
                  <c:v>38.00774545454545</c:v>
                </c:pt>
                <c:pt idx="313">
                  <c:v>37.368463636363636</c:v>
                </c:pt>
                <c:pt idx="314">
                  <c:v>36.639590909090913</c:v>
                </c:pt>
                <c:pt idx="315">
                  <c:v>35.903981818181819</c:v>
                </c:pt>
                <c:pt idx="316">
                  <c:v>35.35664545454545</c:v>
                </c:pt>
                <c:pt idx="317">
                  <c:v>34.960663636363634</c:v>
                </c:pt>
                <c:pt idx="318">
                  <c:v>34.45980909090909</c:v>
                </c:pt>
                <c:pt idx="319">
                  <c:v>33.897281818181817</c:v>
                </c:pt>
                <c:pt idx="320">
                  <c:v>33.455081818181817</c:v>
                </c:pt>
                <c:pt idx="321">
                  <c:v>33.017518181818183</c:v>
                </c:pt>
                <c:pt idx="322">
                  <c:v>32.616527272727268</c:v>
                </c:pt>
                <c:pt idx="323">
                  <c:v>32.357327272727275</c:v>
                </c:pt>
                <c:pt idx="324">
                  <c:v>32.0916</c:v>
                </c:pt>
                <c:pt idx="325">
                  <c:v>31.662490909090909</c:v>
                </c:pt>
                <c:pt idx="326">
                  <c:v>31.380718181818182</c:v>
                </c:pt>
                <c:pt idx="327">
                  <c:v>31.107863636363639</c:v>
                </c:pt>
                <c:pt idx="328">
                  <c:v>30.798972727272727</c:v>
                </c:pt>
                <c:pt idx="329">
                  <c:v>30.411872727272726</c:v>
                </c:pt>
                <c:pt idx="330">
                  <c:v>30.124518181818186</c:v>
                </c:pt>
                <c:pt idx="331">
                  <c:v>29.932909090909092</c:v>
                </c:pt>
                <c:pt idx="332">
                  <c:v>29.653054545454548</c:v>
                </c:pt>
                <c:pt idx="333">
                  <c:v>29.291154545454546</c:v>
                </c:pt>
                <c:pt idx="334">
                  <c:v>28.959390909090907</c:v>
                </c:pt>
                <c:pt idx="335">
                  <c:v>28.660609090909091</c:v>
                </c:pt>
                <c:pt idx="336">
                  <c:v>28.403618181818182</c:v>
                </c:pt>
                <c:pt idx="337">
                  <c:v>28.312899999999999</c:v>
                </c:pt>
                <c:pt idx="338">
                  <c:v>28.207263636363635</c:v>
                </c:pt>
                <c:pt idx="339">
                  <c:v>27.928736363636361</c:v>
                </c:pt>
                <c:pt idx="340">
                  <c:v>27.597436363636362</c:v>
                </c:pt>
                <c:pt idx="341">
                  <c:v>27.3109</c:v>
                </c:pt>
                <c:pt idx="342">
                  <c:v>27.124363636363636</c:v>
                </c:pt>
                <c:pt idx="343">
                  <c:v>26.969363636363639</c:v>
                </c:pt>
                <c:pt idx="344">
                  <c:v>26.914045454545455</c:v>
                </c:pt>
                <c:pt idx="345">
                  <c:v>26.870045454545451</c:v>
                </c:pt>
                <c:pt idx="346">
                  <c:v>26.650436363636366</c:v>
                </c:pt>
                <c:pt idx="347">
                  <c:v>26.46482727272727</c:v>
                </c:pt>
                <c:pt idx="348">
                  <c:v>26.318554545454546</c:v>
                </c:pt>
                <c:pt idx="349">
                  <c:v>26.222609090909089</c:v>
                </c:pt>
                <c:pt idx="350">
                  <c:v>26.122327272727272</c:v>
                </c:pt>
                <c:pt idx="351">
                  <c:v>26.128027272727273</c:v>
                </c:pt>
                <c:pt idx="352">
                  <c:v>26.171454545454548</c:v>
                </c:pt>
                <c:pt idx="353">
                  <c:v>26.052918181818185</c:v>
                </c:pt>
                <c:pt idx="354">
                  <c:v>26.001618181818184</c:v>
                </c:pt>
                <c:pt idx="355">
                  <c:v>25.85579090909091</c:v>
                </c:pt>
                <c:pt idx="356">
                  <c:v>25.767090909090907</c:v>
                </c:pt>
                <c:pt idx="357">
                  <c:v>25.678827272727275</c:v>
                </c:pt>
                <c:pt idx="358">
                  <c:v>25.704736363636361</c:v>
                </c:pt>
                <c:pt idx="359">
                  <c:v>25.744436363636364</c:v>
                </c:pt>
                <c:pt idx="360">
                  <c:v>25.646872727272726</c:v>
                </c:pt>
                <c:pt idx="361">
                  <c:v>25.600409090909089</c:v>
                </c:pt>
                <c:pt idx="362">
                  <c:v>25.617490909090908</c:v>
                </c:pt>
                <c:pt idx="363">
                  <c:v>25.695899999999998</c:v>
                </c:pt>
                <c:pt idx="364">
                  <c:v>25.756809090909091</c:v>
                </c:pt>
              </c:numCache>
            </c:numRef>
          </c:val>
          <c:smooth val="0"/>
          <c:extLst>
            <c:ext xmlns:c16="http://schemas.microsoft.com/office/drawing/2014/chart" uri="{C3380CC4-5D6E-409C-BE32-E72D297353CC}">
              <c16:uniqueId val="{00000001-B3D9-490C-95CC-5C6A373A9880}"/>
            </c:ext>
          </c:extLst>
        </c:ser>
        <c:ser>
          <c:idx val="3"/>
          <c:order val="2"/>
          <c:tx>
            <c:strRef>
              <c:f>'Figure 1.6 data'!$U$2</c:f>
              <c:strCache>
                <c:ptCount val="1"/>
                <c:pt idx="0">
                  <c:v>2017/18</c:v>
                </c:pt>
              </c:strCache>
            </c:strRef>
          </c:tx>
          <c:spPr>
            <a:ln w="28575" cap="rnd">
              <a:solidFill>
                <a:schemeClr val="accent4">
                  <a:alpha val="70000"/>
                </a:schemeClr>
              </a:solidFill>
              <a:round/>
            </a:ln>
            <a:effectLst/>
          </c:spPr>
          <c:marker>
            <c:symbol val="none"/>
          </c:marker>
          <c:cat>
            <c:numRef>
              <c:f>'Figure 1.6 data'!$Q$3:$Q$367</c:f>
              <c:numCache>
                <c:formatCode>d\-mmm</c:formatCode>
                <c:ptCount val="365"/>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pt idx="44">
                  <c:v>43966</c:v>
                </c:pt>
                <c:pt idx="45">
                  <c:v>43967</c:v>
                </c:pt>
                <c:pt idx="46">
                  <c:v>43968</c:v>
                </c:pt>
                <c:pt idx="47">
                  <c:v>43969</c:v>
                </c:pt>
                <c:pt idx="48">
                  <c:v>43970</c:v>
                </c:pt>
                <c:pt idx="49">
                  <c:v>43971</c:v>
                </c:pt>
                <c:pt idx="50">
                  <c:v>43972</c:v>
                </c:pt>
                <c:pt idx="51">
                  <c:v>43973</c:v>
                </c:pt>
                <c:pt idx="52">
                  <c:v>43974</c:v>
                </c:pt>
                <c:pt idx="53">
                  <c:v>43975</c:v>
                </c:pt>
                <c:pt idx="54">
                  <c:v>43976</c:v>
                </c:pt>
                <c:pt idx="55">
                  <c:v>43977</c:v>
                </c:pt>
                <c:pt idx="56">
                  <c:v>43978</c:v>
                </c:pt>
                <c:pt idx="57">
                  <c:v>43979</c:v>
                </c:pt>
                <c:pt idx="58">
                  <c:v>43980</c:v>
                </c:pt>
                <c:pt idx="59">
                  <c:v>43981</c:v>
                </c:pt>
                <c:pt idx="60">
                  <c:v>43982</c:v>
                </c:pt>
                <c:pt idx="61">
                  <c:v>43983</c:v>
                </c:pt>
                <c:pt idx="62">
                  <c:v>43984</c:v>
                </c:pt>
                <c:pt idx="63">
                  <c:v>43985</c:v>
                </c:pt>
                <c:pt idx="64">
                  <c:v>43986</c:v>
                </c:pt>
                <c:pt idx="65">
                  <c:v>43987</c:v>
                </c:pt>
                <c:pt idx="66">
                  <c:v>43988</c:v>
                </c:pt>
                <c:pt idx="67">
                  <c:v>43989</c:v>
                </c:pt>
                <c:pt idx="68">
                  <c:v>43990</c:v>
                </c:pt>
                <c:pt idx="69">
                  <c:v>43991</c:v>
                </c:pt>
                <c:pt idx="70">
                  <c:v>43992</c:v>
                </c:pt>
                <c:pt idx="71">
                  <c:v>43993</c:v>
                </c:pt>
                <c:pt idx="72">
                  <c:v>43994</c:v>
                </c:pt>
                <c:pt idx="73">
                  <c:v>43995</c:v>
                </c:pt>
                <c:pt idx="74">
                  <c:v>43996</c:v>
                </c:pt>
                <c:pt idx="75">
                  <c:v>43997</c:v>
                </c:pt>
                <c:pt idx="76">
                  <c:v>43998</c:v>
                </c:pt>
                <c:pt idx="77">
                  <c:v>43999</c:v>
                </c:pt>
                <c:pt idx="78">
                  <c:v>44000</c:v>
                </c:pt>
                <c:pt idx="79">
                  <c:v>44001</c:v>
                </c:pt>
                <c:pt idx="80">
                  <c:v>44002</c:v>
                </c:pt>
                <c:pt idx="81">
                  <c:v>44003</c:v>
                </c:pt>
                <c:pt idx="82">
                  <c:v>44004</c:v>
                </c:pt>
                <c:pt idx="83">
                  <c:v>44005</c:v>
                </c:pt>
                <c:pt idx="84">
                  <c:v>44006</c:v>
                </c:pt>
                <c:pt idx="85">
                  <c:v>44007</c:v>
                </c:pt>
                <c:pt idx="86">
                  <c:v>44008</c:v>
                </c:pt>
                <c:pt idx="87">
                  <c:v>44009</c:v>
                </c:pt>
                <c:pt idx="88">
                  <c:v>44010</c:v>
                </c:pt>
                <c:pt idx="89">
                  <c:v>44011</c:v>
                </c:pt>
                <c:pt idx="90">
                  <c:v>44012</c:v>
                </c:pt>
                <c:pt idx="91">
                  <c:v>44013</c:v>
                </c:pt>
                <c:pt idx="92">
                  <c:v>44014</c:v>
                </c:pt>
                <c:pt idx="93">
                  <c:v>44015</c:v>
                </c:pt>
                <c:pt idx="94">
                  <c:v>44016</c:v>
                </c:pt>
                <c:pt idx="95">
                  <c:v>44017</c:v>
                </c:pt>
                <c:pt idx="96">
                  <c:v>44018</c:v>
                </c:pt>
                <c:pt idx="97">
                  <c:v>44019</c:v>
                </c:pt>
                <c:pt idx="98">
                  <c:v>44020</c:v>
                </c:pt>
                <c:pt idx="99">
                  <c:v>44021</c:v>
                </c:pt>
                <c:pt idx="100">
                  <c:v>44022</c:v>
                </c:pt>
                <c:pt idx="101">
                  <c:v>44023</c:v>
                </c:pt>
                <c:pt idx="102">
                  <c:v>44024</c:v>
                </c:pt>
                <c:pt idx="103">
                  <c:v>44025</c:v>
                </c:pt>
                <c:pt idx="104">
                  <c:v>44026</c:v>
                </c:pt>
                <c:pt idx="105">
                  <c:v>44027</c:v>
                </c:pt>
                <c:pt idx="106">
                  <c:v>44028</c:v>
                </c:pt>
                <c:pt idx="107">
                  <c:v>44029</c:v>
                </c:pt>
                <c:pt idx="108">
                  <c:v>44030</c:v>
                </c:pt>
                <c:pt idx="109">
                  <c:v>44031</c:v>
                </c:pt>
                <c:pt idx="110">
                  <c:v>44032</c:v>
                </c:pt>
                <c:pt idx="111">
                  <c:v>44033</c:v>
                </c:pt>
                <c:pt idx="112">
                  <c:v>44034</c:v>
                </c:pt>
                <c:pt idx="113">
                  <c:v>44035</c:v>
                </c:pt>
                <c:pt idx="114">
                  <c:v>44036</c:v>
                </c:pt>
                <c:pt idx="115">
                  <c:v>44037</c:v>
                </c:pt>
                <c:pt idx="116">
                  <c:v>44038</c:v>
                </c:pt>
                <c:pt idx="117">
                  <c:v>44039</c:v>
                </c:pt>
                <c:pt idx="118">
                  <c:v>44040</c:v>
                </c:pt>
                <c:pt idx="119">
                  <c:v>44041</c:v>
                </c:pt>
                <c:pt idx="120">
                  <c:v>44042</c:v>
                </c:pt>
                <c:pt idx="121">
                  <c:v>44043</c:v>
                </c:pt>
                <c:pt idx="122">
                  <c:v>44044</c:v>
                </c:pt>
                <c:pt idx="123">
                  <c:v>44045</c:v>
                </c:pt>
                <c:pt idx="124">
                  <c:v>44046</c:v>
                </c:pt>
                <c:pt idx="125">
                  <c:v>44047</c:v>
                </c:pt>
                <c:pt idx="126">
                  <c:v>44048</c:v>
                </c:pt>
                <c:pt idx="127">
                  <c:v>44049</c:v>
                </c:pt>
                <c:pt idx="128">
                  <c:v>44050</c:v>
                </c:pt>
                <c:pt idx="129">
                  <c:v>44051</c:v>
                </c:pt>
                <c:pt idx="130">
                  <c:v>44052</c:v>
                </c:pt>
                <c:pt idx="131">
                  <c:v>44053</c:v>
                </c:pt>
                <c:pt idx="132">
                  <c:v>44054</c:v>
                </c:pt>
                <c:pt idx="133">
                  <c:v>44055</c:v>
                </c:pt>
                <c:pt idx="134">
                  <c:v>44056</c:v>
                </c:pt>
                <c:pt idx="135">
                  <c:v>44057</c:v>
                </c:pt>
                <c:pt idx="136">
                  <c:v>44058</c:v>
                </c:pt>
                <c:pt idx="137">
                  <c:v>44059</c:v>
                </c:pt>
                <c:pt idx="138">
                  <c:v>44060</c:v>
                </c:pt>
                <c:pt idx="139">
                  <c:v>44061</c:v>
                </c:pt>
                <c:pt idx="140">
                  <c:v>44062</c:v>
                </c:pt>
                <c:pt idx="141">
                  <c:v>44063</c:v>
                </c:pt>
                <c:pt idx="142">
                  <c:v>44064</c:v>
                </c:pt>
                <c:pt idx="143">
                  <c:v>44065</c:v>
                </c:pt>
                <c:pt idx="144">
                  <c:v>44066</c:v>
                </c:pt>
                <c:pt idx="145">
                  <c:v>44067</c:v>
                </c:pt>
                <c:pt idx="146">
                  <c:v>44068</c:v>
                </c:pt>
                <c:pt idx="147">
                  <c:v>44069</c:v>
                </c:pt>
                <c:pt idx="148">
                  <c:v>44070</c:v>
                </c:pt>
                <c:pt idx="149">
                  <c:v>44071</c:v>
                </c:pt>
                <c:pt idx="150">
                  <c:v>44072</c:v>
                </c:pt>
                <c:pt idx="151">
                  <c:v>44073</c:v>
                </c:pt>
                <c:pt idx="152">
                  <c:v>44074</c:v>
                </c:pt>
                <c:pt idx="153">
                  <c:v>44075</c:v>
                </c:pt>
                <c:pt idx="154">
                  <c:v>44076</c:v>
                </c:pt>
                <c:pt idx="155">
                  <c:v>44077</c:v>
                </c:pt>
                <c:pt idx="156">
                  <c:v>44078</c:v>
                </c:pt>
                <c:pt idx="157">
                  <c:v>44079</c:v>
                </c:pt>
                <c:pt idx="158">
                  <c:v>44080</c:v>
                </c:pt>
                <c:pt idx="159">
                  <c:v>44081</c:v>
                </c:pt>
                <c:pt idx="160">
                  <c:v>44082</c:v>
                </c:pt>
                <c:pt idx="161">
                  <c:v>44083</c:v>
                </c:pt>
                <c:pt idx="162">
                  <c:v>44084</c:v>
                </c:pt>
                <c:pt idx="163">
                  <c:v>44085</c:v>
                </c:pt>
                <c:pt idx="164">
                  <c:v>44086</c:v>
                </c:pt>
                <c:pt idx="165">
                  <c:v>44087</c:v>
                </c:pt>
                <c:pt idx="166">
                  <c:v>44088</c:v>
                </c:pt>
                <c:pt idx="167">
                  <c:v>44089</c:v>
                </c:pt>
                <c:pt idx="168">
                  <c:v>44090</c:v>
                </c:pt>
                <c:pt idx="169">
                  <c:v>44091</c:v>
                </c:pt>
                <c:pt idx="170">
                  <c:v>44092</c:v>
                </c:pt>
                <c:pt idx="171">
                  <c:v>44093</c:v>
                </c:pt>
                <c:pt idx="172">
                  <c:v>44094</c:v>
                </c:pt>
                <c:pt idx="173">
                  <c:v>44095</c:v>
                </c:pt>
                <c:pt idx="174">
                  <c:v>44096</c:v>
                </c:pt>
                <c:pt idx="175">
                  <c:v>44097</c:v>
                </c:pt>
                <c:pt idx="176">
                  <c:v>44098</c:v>
                </c:pt>
                <c:pt idx="177">
                  <c:v>44099</c:v>
                </c:pt>
                <c:pt idx="178">
                  <c:v>44100</c:v>
                </c:pt>
                <c:pt idx="179">
                  <c:v>44101</c:v>
                </c:pt>
                <c:pt idx="180">
                  <c:v>44102</c:v>
                </c:pt>
                <c:pt idx="181">
                  <c:v>44103</c:v>
                </c:pt>
                <c:pt idx="182">
                  <c:v>44104</c:v>
                </c:pt>
                <c:pt idx="183">
                  <c:v>44105</c:v>
                </c:pt>
                <c:pt idx="184">
                  <c:v>44106</c:v>
                </c:pt>
                <c:pt idx="185">
                  <c:v>44107</c:v>
                </c:pt>
                <c:pt idx="186">
                  <c:v>44108</c:v>
                </c:pt>
                <c:pt idx="187">
                  <c:v>44109</c:v>
                </c:pt>
                <c:pt idx="188">
                  <c:v>44110</c:v>
                </c:pt>
                <c:pt idx="189">
                  <c:v>44111</c:v>
                </c:pt>
                <c:pt idx="190">
                  <c:v>44112</c:v>
                </c:pt>
                <c:pt idx="191">
                  <c:v>44113</c:v>
                </c:pt>
                <c:pt idx="192">
                  <c:v>44114</c:v>
                </c:pt>
                <c:pt idx="193">
                  <c:v>44115</c:v>
                </c:pt>
                <c:pt idx="194">
                  <c:v>44116</c:v>
                </c:pt>
                <c:pt idx="195">
                  <c:v>44117</c:v>
                </c:pt>
                <c:pt idx="196">
                  <c:v>44118</c:v>
                </c:pt>
                <c:pt idx="197">
                  <c:v>44119</c:v>
                </c:pt>
                <c:pt idx="198">
                  <c:v>44120</c:v>
                </c:pt>
                <c:pt idx="199">
                  <c:v>44121</c:v>
                </c:pt>
                <c:pt idx="200">
                  <c:v>44122</c:v>
                </c:pt>
                <c:pt idx="201">
                  <c:v>44123</c:v>
                </c:pt>
                <c:pt idx="202">
                  <c:v>44124</c:v>
                </c:pt>
                <c:pt idx="203">
                  <c:v>44125</c:v>
                </c:pt>
                <c:pt idx="204">
                  <c:v>44126</c:v>
                </c:pt>
                <c:pt idx="205">
                  <c:v>44127</c:v>
                </c:pt>
                <c:pt idx="206">
                  <c:v>44128</c:v>
                </c:pt>
                <c:pt idx="207">
                  <c:v>44129</c:v>
                </c:pt>
                <c:pt idx="208">
                  <c:v>44130</c:v>
                </c:pt>
                <c:pt idx="209">
                  <c:v>44131</c:v>
                </c:pt>
                <c:pt idx="210">
                  <c:v>44132</c:v>
                </c:pt>
                <c:pt idx="211">
                  <c:v>44133</c:v>
                </c:pt>
                <c:pt idx="212">
                  <c:v>44134</c:v>
                </c:pt>
                <c:pt idx="213">
                  <c:v>44135</c:v>
                </c:pt>
                <c:pt idx="214">
                  <c:v>44136</c:v>
                </c:pt>
                <c:pt idx="215">
                  <c:v>44137</c:v>
                </c:pt>
                <c:pt idx="216">
                  <c:v>44138</c:v>
                </c:pt>
                <c:pt idx="217">
                  <c:v>44139</c:v>
                </c:pt>
                <c:pt idx="218">
                  <c:v>44140</c:v>
                </c:pt>
                <c:pt idx="219">
                  <c:v>44141</c:v>
                </c:pt>
                <c:pt idx="220">
                  <c:v>44142</c:v>
                </c:pt>
                <c:pt idx="221">
                  <c:v>44143</c:v>
                </c:pt>
                <c:pt idx="222">
                  <c:v>44144</c:v>
                </c:pt>
                <c:pt idx="223">
                  <c:v>44145</c:v>
                </c:pt>
                <c:pt idx="224">
                  <c:v>44146</c:v>
                </c:pt>
                <c:pt idx="225">
                  <c:v>44147</c:v>
                </c:pt>
                <c:pt idx="226">
                  <c:v>44148</c:v>
                </c:pt>
                <c:pt idx="227">
                  <c:v>44149</c:v>
                </c:pt>
                <c:pt idx="228">
                  <c:v>44150</c:v>
                </c:pt>
                <c:pt idx="229">
                  <c:v>44151</c:v>
                </c:pt>
                <c:pt idx="230">
                  <c:v>44152</c:v>
                </c:pt>
                <c:pt idx="231">
                  <c:v>44153</c:v>
                </c:pt>
                <c:pt idx="232">
                  <c:v>44154</c:v>
                </c:pt>
                <c:pt idx="233">
                  <c:v>44155</c:v>
                </c:pt>
                <c:pt idx="234">
                  <c:v>44156</c:v>
                </c:pt>
                <c:pt idx="235">
                  <c:v>44157</c:v>
                </c:pt>
                <c:pt idx="236">
                  <c:v>44158</c:v>
                </c:pt>
                <c:pt idx="237">
                  <c:v>44159</c:v>
                </c:pt>
                <c:pt idx="238">
                  <c:v>44160</c:v>
                </c:pt>
                <c:pt idx="239">
                  <c:v>44161</c:v>
                </c:pt>
                <c:pt idx="240">
                  <c:v>44162</c:v>
                </c:pt>
                <c:pt idx="241">
                  <c:v>44163</c:v>
                </c:pt>
                <c:pt idx="242">
                  <c:v>44164</c:v>
                </c:pt>
                <c:pt idx="243">
                  <c:v>44165</c:v>
                </c:pt>
                <c:pt idx="244">
                  <c:v>44166</c:v>
                </c:pt>
                <c:pt idx="245">
                  <c:v>44167</c:v>
                </c:pt>
                <c:pt idx="246">
                  <c:v>44168</c:v>
                </c:pt>
                <c:pt idx="247">
                  <c:v>44169</c:v>
                </c:pt>
                <c:pt idx="248">
                  <c:v>44170</c:v>
                </c:pt>
                <c:pt idx="249">
                  <c:v>44171</c:v>
                </c:pt>
                <c:pt idx="250">
                  <c:v>44172</c:v>
                </c:pt>
                <c:pt idx="251">
                  <c:v>44173</c:v>
                </c:pt>
                <c:pt idx="252">
                  <c:v>44174</c:v>
                </c:pt>
                <c:pt idx="253">
                  <c:v>44175</c:v>
                </c:pt>
                <c:pt idx="254">
                  <c:v>44176</c:v>
                </c:pt>
                <c:pt idx="255">
                  <c:v>44177</c:v>
                </c:pt>
                <c:pt idx="256">
                  <c:v>44178</c:v>
                </c:pt>
                <c:pt idx="257">
                  <c:v>44179</c:v>
                </c:pt>
                <c:pt idx="258">
                  <c:v>44180</c:v>
                </c:pt>
                <c:pt idx="259">
                  <c:v>44181</c:v>
                </c:pt>
                <c:pt idx="260">
                  <c:v>44182</c:v>
                </c:pt>
                <c:pt idx="261">
                  <c:v>44183</c:v>
                </c:pt>
                <c:pt idx="262">
                  <c:v>44184</c:v>
                </c:pt>
                <c:pt idx="263">
                  <c:v>44185</c:v>
                </c:pt>
                <c:pt idx="264">
                  <c:v>44186</c:v>
                </c:pt>
                <c:pt idx="265">
                  <c:v>44187</c:v>
                </c:pt>
                <c:pt idx="266">
                  <c:v>44188</c:v>
                </c:pt>
                <c:pt idx="267">
                  <c:v>44189</c:v>
                </c:pt>
                <c:pt idx="268">
                  <c:v>44190</c:v>
                </c:pt>
                <c:pt idx="269">
                  <c:v>44191</c:v>
                </c:pt>
                <c:pt idx="270">
                  <c:v>44192</c:v>
                </c:pt>
                <c:pt idx="271">
                  <c:v>44193</c:v>
                </c:pt>
                <c:pt idx="272">
                  <c:v>44194</c:v>
                </c:pt>
                <c:pt idx="273">
                  <c:v>44195</c:v>
                </c:pt>
                <c:pt idx="274">
                  <c:v>44196</c:v>
                </c:pt>
                <c:pt idx="275">
                  <c:v>44197</c:v>
                </c:pt>
                <c:pt idx="276">
                  <c:v>44198</c:v>
                </c:pt>
                <c:pt idx="277">
                  <c:v>44199</c:v>
                </c:pt>
                <c:pt idx="278">
                  <c:v>44200</c:v>
                </c:pt>
                <c:pt idx="279">
                  <c:v>44201</c:v>
                </c:pt>
                <c:pt idx="280">
                  <c:v>44202</c:v>
                </c:pt>
                <c:pt idx="281">
                  <c:v>44203</c:v>
                </c:pt>
                <c:pt idx="282">
                  <c:v>44204</c:v>
                </c:pt>
                <c:pt idx="283">
                  <c:v>44205</c:v>
                </c:pt>
                <c:pt idx="284">
                  <c:v>44206</c:v>
                </c:pt>
                <c:pt idx="285">
                  <c:v>44207</c:v>
                </c:pt>
                <c:pt idx="286">
                  <c:v>44208</c:v>
                </c:pt>
                <c:pt idx="287">
                  <c:v>44209</c:v>
                </c:pt>
                <c:pt idx="288">
                  <c:v>44210</c:v>
                </c:pt>
                <c:pt idx="289">
                  <c:v>44211</c:v>
                </c:pt>
                <c:pt idx="290">
                  <c:v>44212</c:v>
                </c:pt>
                <c:pt idx="291">
                  <c:v>44213</c:v>
                </c:pt>
                <c:pt idx="292">
                  <c:v>44214</c:v>
                </c:pt>
                <c:pt idx="293">
                  <c:v>44215</c:v>
                </c:pt>
                <c:pt idx="294">
                  <c:v>44216</c:v>
                </c:pt>
                <c:pt idx="295">
                  <c:v>44217</c:v>
                </c:pt>
                <c:pt idx="296">
                  <c:v>44218</c:v>
                </c:pt>
                <c:pt idx="297">
                  <c:v>44219</c:v>
                </c:pt>
                <c:pt idx="298">
                  <c:v>44220</c:v>
                </c:pt>
                <c:pt idx="299">
                  <c:v>44221</c:v>
                </c:pt>
                <c:pt idx="300">
                  <c:v>44222</c:v>
                </c:pt>
                <c:pt idx="301">
                  <c:v>44223</c:v>
                </c:pt>
                <c:pt idx="302">
                  <c:v>44224</c:v>
                </c:pt>
                <c:pt idx="303">
                  <c:v>44225</c:v>
                </c:pt>
                <c:pt idx="304">
                  <c:v>44226</c:v>
                </c:pt>
                <c:pt idx="305">
                  <c:v>44227</c:v>
                </c:pt>
                <c:pt idx="306">
                  <c:v>44228</c:v>
                </c:pt>
                <c:pt idx="307">
                  <c:v>44229</c:v>
                </c:pt>
                <c:pt idx="308">
                  <c:v>44230</c:v>
                </c:pt>
                <c:pt idx="309">
                  <c:v>44231</c:v>
                </c:pt>
                <c:pt idx="310">
                  <c:v>44232</c:v>
                </c:pt>
                <c:pt idx="311">
                  <c:v>44233</c:v>
                </c:pt>
                <c:pt idx="312">
                  <c:v>44234</c:v>
                </c:pt>
                <c:pt idx="313">
                  <c:v>44235</c:v>
                </c:pt>
                <c:pt idx="314">
                  <c:v>44236</c:v>
                </c:pt>
                <c:pt idx="315">
                  <c:v>44237</c:v>
                </c:pt>
                <c:pt idx="316">
                  <c:v>44238</c:v>
                </c:pt>
                <c:pt idx="317">
                  <c:v>44239</c:v>
                </c:pt>
                <c:pt idx="318">
                  <c:v>44240</c:v>
                </c:pt>
                <c:pt idx="319">
                  <c:v>44241</c:v>
                </c:pt>
                <c:pt idx="320">
                  <c:v>44242</c:v>
                </c:pt>
                <c:pt idx="321">
                  <c:v>44243</c:v>
                </c:pt>
                <c:pt idx="322">
                  <c:v>44244</c:v>
                </c:pt>
                <c:pt idx="323">
                  <c:v>44245</c:v>
                </c:pt>
                <c:pt idx="324">
                  <c:v>44246</c:v>
                </c:pt>
                <c:pt idx="325">
                  <c:v>44247</c:v>
                </c:pt>
                <c:pt idx="326">
                  <c:v>44248</c:v>
                </c:pt>
                <c:pt idx="327">
                  <c:v>44249</c:v>
                </c:pt>
                <c:pt idx="328">
                  <c:v>44250</c:v>
                </c:pt>
                <c:pt idx="329">
                  <c:v>44251</c:v>
                </c:pt>
                <c:pt idx="330">
                  <c:v>44252</c:v>
                </c:pt>
                <c:pt idx="331">
                  <c:v>44253</c:v>
                </c:pt>
                <c:pt idx="332">
                  <c:v>44254</c:v>
                </c:pt>
                <c:pt idx="333">
                  <c:v>44255</c:v>
                </c:pt>
                <c:pt idx="334">
                  <c:v>44256</c:v>
                </c:pt>
                <c:pt idx="335">
                  <c:v>44257</c:v>
                </c:pt>
                <c:pt idx="336">
                  <c:v>44258</c:v>
                </c:pt>
                <c:pt idx="337">
                  <c:v>44259</c:v>
                </c:pt>
                <c:pt idx="338">
                  <c:v>44260</c:v>
                </c:pt>
                <c:pt idx="339">
                  <c:v>44261</c:v>
                </c:pt>
                <c:pt idx="340">
                  <c:v>44262</c:v>
                </c:pt>
                <c:pt idx="341">
                  <c:v>44263</c:v>
                </c:pt>
                <c:pt idx="342">
                  <c:v>44264</c:v>
                </c:pt>
                <c:pt idx="343">
                  <c:v>44265</c:v>
                </c:pt>
                <c:pt idx="344">
                  <c:v>44266</c:v>
                </c:pt>
                <c:pt idx="345">
                  <c:v>44267</c:v>
                </c:pt>
                <c:pt idx="346">
                  <c:v>44268</c:v>
                </c:pt>
                <c:pt idx="347">
                  <c:v>44269</c:v>
                </c:pt>
                <c:pt idx="348">
                  <c:v>44270</c:v>
                </c:pt>
                <c:pt idx="349">
                  <c:v>44271</c:v>
                </c:pt>
                <c:pt idx="350">
                  <c:v>44272</c:v>
                </c:pt>
                <c:pt idx="351">
                  <c:v>44273</c:v>
                </c:pt>
                <c:pt idx="352">
                  <c:v>44274</c:v>
                </c:pt>
                <c:pt idx="353">
                  <c:v>44275</c:v>
                </c:pt>
                <c:pt idx="354">
                  <c:v>44276</c:v>
                </c:pt>
                <c:pt idx="355">
                  <c:v>44277</c:v>
                </c:pt>
                <c:pt idx="356">
                  <c:v>44278</c:v>
                </c:pt>
                <c:pt idx="357">
                  <c:v>44279</c:v>
                </c:pt>
                <c:pt idx="358">
                  <c:v>44280</c:v>
                </c:pt>
                <c:pt idx="359">
                  <c:v>44281</c:v>
                </c:pt>
                <c:pt idx="360">
                  <c:v>44282</c:v>
                </c:pt>
                <c:pt idx="361">
                  <c:v>44283</c:v>
                </c:pt>
                <c:pt idx="362">
                  <c:v>44284</c:v>
                </c:pt>
                <c:pt idx="363">
                  <c:v>44285</c:v>
                </c:pt>
                <c:pt idx="364">
                  <c:v>44286</c:v>
                </c:pt>
              </c:numCache>
            </c:numRef>
          </c:cat>
          <c:val>
            <c:numRef>
              <c:f>'Figure 1.6 data'!$U$3:$U$367</c:f>
              <c:numCache>
                <c:formatCode>General</c:formatCode>
                <c:ptCount val="365"/>
                <c:pt idx="0">
                  <c:v>26.06348181818182</c:v>
                </c:pt>
                <c:pt idx="1">
                  <c:v>26.275490909090909</c:v>
                </c:pt>
                <c:pt idx="2">
                  <c:v>26.409436363636363</c:v>
                </c:pt>
                <c:pt idx="3">
                  <c:v>26.554909090909089</c:v>
                </c:pt>
                <c:pt idx="4">
                  <c:v>26.704099999999997</c:v>
                </c:pt>
                <c:pt idx="5">
                  <c:v>26.768154545454546</c:v>
                </c:pt>
                <c:pt idx="6">
                  <c:v>26.888890909090911</c:v>
                </c:pt>
                <c:pt idx="7">
                  <c:v>27.098263636363637</c:v>
                </c:pt>
                <c:pt idx="8">
                  <c:v>27.405945454545453</c:v>
                </c:pt>
                <c:pt idx="9">
                  <c:v>27.606318181818185</c:v>
                </c:pt>
                <c:pt idx="10">
                  <c:v>27.789509090909089</c:v>
                </c:pt>
                <c:pt idx="11">
                  <c:v>27.959900000000001</c:v>
                </c:pt>
                <c:pt idx="12">
                  <c:v>28.115718181818181</c:v>
                </c:pt>
                <c:pt idx="13">
                  <c:v>28.319700000000001</c:v>
                </c:pt>
                <c:pt idx="14">
                  <c:v>28.594290909090908</c:v>
                </c:pt>
                <c:pt idx="15">
                  <c:v>28.830290909090909</c:v>
                </c:pt>
                <c:pt idx="16">
                  <c:v>29.045554545454547</c:v>
                </c:pt>
                <c:pt idx="17">
                  <c:v>29.135336363636362</c:v>
                </c:pt>
                <c:pt idx="18">
                  <c:v>29.054972727272727</c:v>
                </c:pt>
                <c:pt idx="19">
                  <c:v>28.980972727272729</c:v>
                </c:pt>
                <c:pt idx="20">
                  <c:v>29.008299999999998</c:v>
                </c:pt>
                <c:pt idx="21">
                  <c:v>29.192781818181821</c:v>
                </c:pt>
                <c:pt idx="22">
                  <c:v>29.386709090909093</c:v>
                </c:pt>
                <c:pt idx="23">
                  <c:v>29.518218181818181</c:v>
                </c:pt>
                <c:pt idx="24">
                  <c:v>29.115527272727274</c:v>
                </c:pt>
                <c:pt idx="25">
                  <c:v>29.614327272727277</c:v>
                </c:pt>
                <c:pt idx="26">
                  <c:v>29.632081818181817</c:v>
                </c:pt>
                <c:pt idx="27">
                  <c:v>29.683581818181821</c:v>
                </c:pt>
                <c:pt idx="28">
                  <c:v>29.870136363636366</c:v>
                </c:pt>
                <c:pt idx="29">
                  <c:v>30.172118181818181</c:v>
                </c:pt>
                <c:pt idx="30">
                  <c:v>30.424936363636366</c:v>
                </c:pt>
                <c:pt idx="31">
                  <c:v>30.567990909090909</c:v>
                </c:pt>
                <c:pt idx="32">
                  <c:v>30.75523636363636</c:v>
                </c:pt>
                <c:pt idx="33">
                  <c:v>30.903854545454546</c:v>
                </c:pt>
                <c:pt idx="34">
                  <c:v>31.164645454545454</c:v>
                </c:pt>
                <c:pt idx="35">
                  <c:v>31.42837272727273</c:v>
                </c:pt>
                <c:pt idx="36">
                  <c:v>31.726572727272728</c:v>
                </c:pt>
                <c:pt idx="37">
                  <c:v>31.88200909090909</c:v>
                </c:pt>
                <c:pt idx="38">
                  <c:v>31.956872727272728</c:v>
                </c:pt>
                <c:pt idx="39">
                  <c:v>32.079281818181819</c:v>
                </c:pt>
                <c:pt idx="40">
                  <c:v>32.265290909090908</c:v>
                </c:pt>
                <c:pt idx="41">
                  <c:v>32.510672727272727</c:v>
                </c:pt>
                <c:pt idx="42">
                  <c:v>32.848300000000002</c:v>
                </c:pt>
                <c:pt idx="43">
                  <c:v>33.180018181818184</c:v>
                </c:pt>
                <c:pt idx="44">
                  <c:v>33.479936363636362</c:v>
                </c:pt>
                <c:pt idx="45">
                  <c:v>33.773181818181818</c:v>
                </c:pt>
                <c:pt idx="46">
                  <c:v>34.097781818181822</c:v>
                </c:pt>
                <c:pt idx="47">
                  <c:v>34.416727272727272</c:v>
                </c:pt>
                <c:pt idx="48">
                  <c:v>34.739072727272728</c:v>
                </c:pt>
                <c:pt idx="49">
                  <c:v>35.140800000000006</c:v>
                </c:pt>
                <c:pt idx="50">
                  <c:v>35.58512727272727</c:v>
                </c:pt>
                <c:pt idx="51">
                  <c:v>35.954009090909089</c:v>
                </c:pt>
                <c:pt idx="52">
                  <c:v>36.325990909090905</c:v>
                </c:pt>
                <c:pt idx="53">
                  <c:v>36.69010909090909</c:v>
                </c:pt>
                <c:pt idx="54">
                  <c:v>37.109618181818185</c:v>
                </c:pt>
                <c:pt idx="55">
                  <c:v>37.54457272727273</c:v>
                </c:pt>
                <c:pt idx="56">
                  <c:v>38.043299999999995</c:v>
                </c:pt>
                <c:pt idx="57">
                  <c:v>38.548536363636366</c:v>
                </c:pt>
                <c:pt idx="58">
                  <c:v>38.921963636363635</c:v>
                </c:pt>
                <c:pt idx="59">
                  <c:v>39.295545454545454</c:v>
                </c:pt>
                <c:pt idx="60">
                  <c:v>39.640045454545458</c:v>
                </c:pt>
                <c:pt idx="61">
                  <c:v>40.054145454545456</c:v>
                </c:pt>
                <c:pt idx="62">
                  <c:v>40.508718181818182</c:v>
                </c:pt>
                <c:pt idx="63">
                  <c:v>41.032227272727269</c:v>
                </c:pt>
                <c:pt idx="64">
                  <c:v>41.56629090909091</c:v>
                </c:pt>
                <c:pt idx="65">
                  <c:v>41.949445454545454</c:v>
                </c:pt>
                <c:pt idx="66">
                  <c:v>42.417900000000003</c:v>
                </c:pt>
                <c:pt idx="67">
                  <c:v>42.790954545454547</c:v>
                </c:pt>
                <c:pt idx="68">
                  <c:v>43.09191818181818</c:v>
                </c:pt>
                <c:pt idx="69">
                  <c:v>43.526900000000005</c:v>
                </c:pt>
                <c:pt idx="70">
                  <c:v>43.985409090909087</c:v>
                </c:pt>
                <c:pt idx="71">
                  <c:v>44.499563636363639</c:v>
                </c:pt>
                <c:pt idx="72">
                  <c:v>44.895427272727268</c:v>
                </c:pt>
                <c:pt idx="73">
                  <c:v>45.23839090909091</c:v>
                </c:pt>
                <c:pt idx="74">
                  <c:v>45.551609090909089</c:v>
                </c:pt>
                <c:pt idx="75">
                  <c:v>45.865618181818178</c:v>
                </c:pt>
                <c:pt idx="76">
                  <c:v>46.183081818181819</c:v>
                </c:pt>
                <c:pt idx="77">
                  <c:v>46.543209090909095</c:v>
                </c:pt>
                <c:pt idx="78">
                  <c:v>46.888927272727273</c:v>
                </c:pt>
                <c:pt idx="79">
                  <c:v>47.110236363636361</c:v>
                </c:pt>
                <c:pt idx="80">
                  <c:v>47.324590909090915</c:v>
                </c:pt>
                <c:pt idx="81">
                  <c:v>47.513418181818182</c:v>
                </c:pt>
                <c:pt idx="82">
                  <c:v>47.838736363636365</c:v>
                </c:pt>
                <c:pt idx="83">
                  <c:v>48.091754545454549</c:v>
                </c:pt>
                <c:pt idx="84">
                  <c:v>48.46526363636363</c:v>
                </c:pt>
                <c:pt idx="85">
                  <c:v>48.847072727272732</c:v>
                </c:pt>
                <c:pt idx="86">
                  <c:v>49.15978181818182</c:v>
                </c:pt>
                <c:pt idx="87">
                  <c:v>49.401318181818176</c:v>
                </c:pt>
                <c:pt idx="88">
                  <c:v>49.659354545454541</c:v>
                </c:pt>
                <c:pt idx="89">
                  <c:v>50.044109090909089</c:v>
                </c:pt>
                <c:pt idx="90">
                  <c:v>50.378245454545457</c:v>
                </c:pt>
                <c:pt idx="91">
                  <c:v>50.780027272727267</c:v>
                </c:pt>
                <c:pt idx="92">
                  <c:v>51.195554545454549</c:v>
                </c:pt>
                <c:pt idx="93">
                  <c:v>51.437118181818185</c:v>
                </c:pt>
                <c:pt idx="94">
                  <c:v>52.110518181818179</c:v>
                </c:pt>
                <c:pt idx="95">
                  <c:v>52.518536363636365</c:v>
                </c:pt>
                <c:pt idx="96">
                  <c:v>52.846745454545456</c:v>
                </c:pt>
                <c:pt idx="97">
                  <c:v>53.073700000000002</c:v>
                </c:pt>
                <c:pt idx="98">
                  <c:v>53.597554545454543</c:v>
                </c:pt>
                <c:pt idx="99">
                  <c:v>54.150336363636363</c:v>
                </c:pt>
                <c:pt idx="100">
                  <c:v>54.450081818181822</c:v>
                </c:pt>
                <c:pt idx="101">
                  <c:v>54.796127272727269</c:v>
                </c:pt>
                <c:pt idx="102">
                  <c:v>54.976999999999997</c:v>
                </c:pt>
                <c:pt idx="103">
                  <c:v>55.255590909090913</c:v>
                </c:pt>
                <c:pt idx="104">
                  <c:v>55.711136363636363</c:v>
                </c:pt>
                <c:pt idx="105">
                  <c:v>56.145354545454545</c:v>
                </c:pt>
                <c:pt idx="106">
                  <c:v>56.61990909090909</c:v>
                </c:pt>
                <c:pt idx="107">
                  <c:v>56.889918181818182</c:v>
                </c:pt>
                <c:pt idx="108">
                  <c:v>57.189181818181822</c:v>
                </c:pt>
                <c:pt idx="109">
                  <c:v>57.532863636363636</c:v>
                </c:pt>
                <c:pt idx="110">
                  <c:v>57.978509090909093</c:v>
                </c:pt>
                <c:pt idx="111">
                  <c:v>58.358827272727268</c:v>
                </c:pt>
                <c:pt idx="112">
                  <c:v>58.843745454545456</c:v>
                </c:pt>
                <c:pt idx="113">
                  <c:v>59.326118181818181</c:v>
                </c:pt>
                <c:pt idx="114">
                  <c:v>59.669645454545453</c:v>
                </c:pt>
                <c:pt idx="115">
                  <c:v>60.031790909090908</c:v>
                </c:pt>
                <c:pt idx="116">
                  <c:v>60.478500000000004</c:v>
                </c:pt>
                <c:pt idx="117">
                  <c:v>60.884372727272734</c:v>
                </c:pt>
                <c:pt idx="118">
                  <c:v>61.336900000000007</c:v>
                </c:pt>
                <c:pt idx="119">
                  <c:v>61.835245454545451</c:v>
                </c:pt>
                <c:pt idx="120">
                  <c:v>62.185536363636359</c:v>
                </c:pt>
                <c:pt idx="121">
                  <c:v>62.692100000000003</c:v>
                </c:pt>
                <c:pt idx="122">
                  <c:v>62.978890909090907</c:v>
                </c:pt>
                <c:pt idx="123">
                  <c:v>63.31613636363636</c:v>
                </c:pt>
                <c:pt idx="124">
                  <c:v>63.712136363636361</c:v>
                </c:pt>
                <c:pt idx="125">
                  <c:v>64.145318181818183</c:v>
                </c:pt>
                <c:pt idx="126">
                  <c:v>64.635681818181808</c:v>
                </c:pt>
                <c:pt idx="127">
                  <c:v>65.139209090909091</c:v>
                </c:pt>
                <c:pt idx="128">
                  <c:v>65.576509090909084</c:v>
                </c:pt>
                <c:pt idx="129">
                  <c:v>65.940218181818182</c:v>
                </c:pt>
                <c:pt idx="130">
                  <c:v>66.30947272727272</c:v>
                </c:pt>
                <c:pt idx="131">
                  <c:v>66.697854545454547</c:v>
                </c:pt>
                <c:pt idx="132">
                  <c:v>67.137690909090907</c:v>
                </c:pt>
                <c:pt idx="133">
                  <c:v>67.67598181818181</c:v>
                </c:pt>
                <c:pt idx="134">
                  <c:v>68.060118181818183</c:v>
                </c:pt>
                <c:pt idx="135">
                  <c:v>68.697299999999998</c:v>
                </c:pt>
                <c:pt idx="136">
                  <c:v>69.140690909090907</c:v>
                </c:pt>
                <c:pt idx="137">
                  <c:v>69.649981818181814</c:v>
                </c:pt>
                <c:pt idx="138">
                  <c:v>70.120636363636365</c:v>
                </c:pt>
                <c:pt idx="139">
                  <c:v>70.593827272727268</c:v>
                </c:pt>
                <c:pt idx="140">
                  <c:v>71.080418181818175</c:v>
                </c:pt>
                <c:pt idx="141">
                  <c:v>71.548218181818186</c:v>
                </c:pt>
                <c:pt idx="142">
                  <c:v>71.915481818181817</c:v>
                </c:pt>
                <c:pt idx="143">
                  <c:v>72.262836363636367</c:v>
                </c:pt>
                <c:pt idx="144">
                  <c:v>72.626309090909089</c:v>
                </c:pt>
                <c:pt idx="145">
                  <c:v>73.075727272727264</c:v>
                </c:pt>
                <c:pt idx="146">
                  <c:v>73.491681818181817</c:v>
                </c:pt>
                <c:pt idx="147">
                  <c:v>73.979736363636363</c:v>
                </c:pt>
                <c:pt idx="148">
                  <c:v>74.494699999999995</c:v>
                </c:pt>
                <c:pt idx="149">
                  <c:v>74.912500000000009</c:v>
                </c:pt>
                <c:pt idx="150">
                  <c:v>75.272872727272727</c:v>
                </c:pt>
                <c:pt idx="151">
                  <c:v>75.66846363636364</c:v>
                </c:pt>
                <c:pt idx="152">
                  <c:v>76.036154545454551</c:v>
                </c:pt>
                <c:pt idx="153">
                  <c:v>76.33635454545454</c:v>
                </c:pt>
                <c:pt idx="154">
                  <c:v>76.756509090909091</c:v>
                </c:pt>
                <c:pt idx="155">
                  <c:v>77.207627272727279</c:v>
                </c:pt>
                <c:pt idx="156">
                  <c:v>77.499872727272731</c:v>
                </c:pt>
                <c:pt idx="157">
                  <c:v>77.751872727272726</c:v>
                </c:pt>
                <c:pt idx="158">
                  <c:v>78.171318181818179</c:v>
                </c:pt>
                <c:pt idx="159">
                  <c:v>78.506063636363635</c:v>
                </c:pt>
                <c:pt idx="160">
                  <c:v>78.837154545454553</c:v>
                </c:pt>
                <c:pt idx="161">
                  <c:v>79.226309090909098</c:v>
                </c:pt>
                <c:pt idx="162">
                  <c:v>79.648436363636364</c:v>
                </c:pt>
                <c:pt idx="163">
                  <c:v>79.853263636363636</c:v>
                </c:pt>
                <c:pt idx="164">
                  <c:v>80.019836363636372</c:v>
                </c:pt>
                <c:pt idx="165">
                  <c:v>80.298745454545454</c:v>
                </c:pt>
                <c:pt idx="166">
                  <c:v>80.465027272727284</c:v>
                </c:pt>
                <c:pt idx="167">
                  <c:v>80.575781818181824</c:v>
                </c:pt>
                <c:pt idx="168">
                  <c:v>80.798636363636362</c:v>
                </c:pt>
                <c:pt idx="169">
                  <c:v>81.014209090909091</c:v>
                </c:pt>
                <c:pt idx="170">
                  <c:v>81.072872727272724</c:v>
                </c:pt>
                <c:pt idx="171">
                  <c:v>81.140100000000004</c:v>
                </c:pt>
                <c:pt idx="172">
                  <c:v>81.226336363636364</c:v>
                </c:pt>
                <c:pt idx="173">
                  <c:v>80.795345454545455</c:v>
                </c:pt>
                <c:pt idx="174">
                  <c:v>80.988545454545459</c:v>
                </c:pt>
                <c:pt idx="175">
                  <c:v>81.31365454545454</c:v>
                </c:pt>
                <c:pt idx="176">
                  <c:v>81.661018181818179</c:v>
                </c:pt>
                <c:pt idx="177">
                  <c:v>81.81931818181819</c:v>
                </c:pt>
                <c:pt idx="178">
                  <c:v>82.019518181818185</c:v>
                </c:pt>
                <c:pt idx="179">
                  <c:v>82.181754545454538</c:v>
                </c:pt>
                <c:pt idx="180">
                  <c:v>82.401281818181815</c:v>
                </c:pt>
                <c:pt idx="181">
                  <c:v>82.660881818181807</c:v>
                </c:pt>
                <c:pt idx="182">
                  <c:v>82.941645454545451</c:v>
                </c:pt>
                <c:pt idx="183">
                  <c:v>83.260618181818188</c:v>
                </c:pt>
                <c:pt idx="184">
                  <c:v>83.521936363636371</c:v>
                </c:pt>
                <c:pt idx="185">
                  <c:v>83.753009090909089</c:v>
                </c:pt>
                <c:pt idx="186">
                  <c:v>83.882745454545457</c:v>
                </c:pt>
                <c:pt idx="187">
                  <c:v>84.166354545454539</c:v>
                </c:pt>
                <c:pt idx="188">
                  <c:v>84.285081818181823</c:v>
                </c:pt>
                <c:pt idx="189">
                  <c:v>84.477872727272725</c:v>
                </c:pt>
                <c:pt idx="190">
                  <c:v>84.669854545454541</c:v>
                </c:pt>
                <c:pt idx="191">
                  <c:v>84.723036363636368</c:v>
                </c:pt>
                <c:pt idx="192">
                  <c:v>84.739518181818184</c:v>
                </c:pt>
                <c:pt idx="193">
                  <c:v>84.78391818181818</c:v>
                </c:pt>
                <c:pt idx="194">
                  <c:v>84.924454545454537</c:v>
                </c:pt>
                <c:pt idx="195">
                  <c:v>85.090327272727279</c:v>
                </c:pt>
                <c:pt idx="196">
                  <c:v>85.416809090909084</c:v>
                </c:pt>
                <c:pt idx="197">
                  <c:v>85.749381818181817</c:v>
                </c:pt>
                <c:pt idx="198">
                  <c:v>85.956236363636364</c:v>
                </c:pt>
                <c:pt idx="199">
                  <c:v>86.128718181818172</c:v>
                </c:pt>
                <c:pt idx="200">
                  <c:v>86.250209090909095</c:v>
                </c:pt>
                <c:pt idx="201">
                  <c:v>86.405345454545454</c:v>
                </c:pt>
                <c:pt idx="202">
                  <c:v>86.556918181818176</c:v>
                </c:pt>
                <c:pt idx="203">
                  <c:v>86.801890909090901</c:v>
                </c:pt>
                <c:pt idx="204">
                  <c:v>87.022881818181816</c:v>
                </c:pt>
                <c:pt idx="205">
                  <c:v>87.080200000000005</c:v>
                </c:pt>
                <c:pt idx="206">
                  <c:v>87.164609090909096</c:v>
                </c:pt>
                <c:pt idx="207">
                  <c:v>87.290263636363633</c:v>
                </c:pt>
                <c:pt idx="208">
                  <c:v>87.351563636363636</c:v>
                </c:pt>
                <c:pt idx="209">
                  <c:v>87.421800000000005</c:v>
                </c:pt>
                <c:pt idx="210">
                  <c:v>87.575272727272718</c:v>
                </c:pt>
                <c:pt idx="211">
                  <c:v>87.711463636363632</c:v>
                </c:pt>
                <c:pt idx="212">
                  <c:v>87.654518181818176</c:v>
                </c:pt>
                <c:pt idx="213">
                  <c:v>87.578145454545449</c:v>
                </c:pt>
                <c:pt idx="214">
                  <c:v>87.540845454545448</c:v>
                </c:pt>
                <c:pt idx="215">
                  <c:v>87.421800000000005</c:v>
                </c:pt>
                <c:pt idx="216">
                  <c:v>87.358227272727277</c:v>
                </c:pt>
                <c:pt idx="217">
                  <c:v>87.368790909090905</c:v>
                </c:pt>
                <c:pt idx="218">
                  <c:v>87.359445454545451</c:v>
                </c:pt>
                <c:pt idx="219">
                  <c:v>87.138472727272728</c:v>
                </c:pt>
                <c:pt idx="220">
                  <c:v>86.866600000000005</c:v>
                </c:pt>
                <c:pt idx="221">
                  <c:v>86.560299999999998</c:v>
                </c:pt>
                <c:pt idx="222">
                  <c:v>86.36223636363637</c:v>
                </c:pt>
                <c:pt idx="223">
                  <c:v>86.11924545454545</c:v>
                </c:pt>
                <c:pt idx="224">
                  <c:v>85.986590909090907</c:v>
                </c:pt>
                <c:pt idx="225">
                  <c:v>85.838236363636369</c:v>
                </c:pt>
                <c:pt idx="226">
                  <c:v>85.543390909090917</c:v>
                </c:pt>
                <c:pt idx="227">
                  <c:v>85.100154545454544</c:v>
                </c:pt>
                <c:pt idx="228">
                  <c:v>84.722200000000001</c:v>
                </c:pt>
                <c:pt idx="229">
                  <c:v>84.45277272727273</c:v>
                </c:pt>
                <c:pt idx="230">
                  <c:v>84.049300000000002</c:v>
                </c:pt>
                <c:pt idx="231">
                  <c:v>83.929818181818177</c:v>
                </c:pt>
                <c:pt idx="232">
                  <c:v>83.722745454545461</c:v>
                </c:pt>
                <c:pt idx="233">
                  <c:v>83.156663636363632</c:v>
                </c:pt>
                <c:pt idx="234">
                  <c:v>82.818781818181819</c:v>
                </c:pt>
                <c:pt idx="235">
                  <c:v>82.565600000000003</c:v>
                </c:pt>
                <c:pt idx="236">
                  <c:v>82.288109090909089</c:v>
                </c:pt>
                <c:pt idx="237">
                  <c:v>81.967763636363642</c:v>
                </c:pt>
                <c:pt idx="238">
                  <c:v>81.736381818181812</c:v>
                </c:pt>
                <c:pt idx="239">
                  <c:v>81.475745454545461</c:v>
                </c:pt>
                <c:pt idx="240">
                  <c:v>80.97596363636363</c:v>
                </c:pt>
                <c:pt idx="241">
                  <c:v>80.446981818181811</c:v>
                </c:pt>
                <c:pt idx="242">
                  <c:v>79.856363636363639</c:v>
                </c:pt>
                <c:pt idx="243">
                  <c:v>79.191299999999998</c:v>
                </c:pt>
                <c:pt idx="244">
                  <c:v>78.667318181818189</c:v>
                </c:pt>
                <c:pt idx="245">
                  <c:v>78.052290909090914</c:v>
                </c:pt>
                <c:pt idx="246">
                  <c:v>77.569736363636366</c:v>
                </c:pt>
                <c:pt idx="247">
                  <c:v>76.987163636363633</c:v>
                </c:pt>
                <c:pt idx="248">
                  <c:v>76.444227272727275</c:v>
                </c:pt>
                <c:pt idx="249">
                  <c:v>75.92237272727273</c:v>
                </c:pt>
                <c:pt idx="250">
                  <c:v>75.335572727272719</c:v>
                </c:pt>
                <c:pt idx="251">
                  <c:v>74.786218181818185</c:v>
                </c:pt>
                <c:pt idx="252">
                  <c:v>74.236881818181814</c:v>
                </c:pt>
                <c:pt idx="253">
                  <c:v>73.669518181818177</c:v>
                </c:pt>
                <c:pt idx="254">
                  <c:v>73.083854545454543</c:v>
                </c:pt>
                <c:pt idx="255">
                  <c:v>72.198554545454542</c:v>
                </c:pt>
                <c:pt idx="256">
                  <c:v>71.476309090909098</c:v>
                </c:pt>
                <c:pt idx="257">
                  <c:v>70.872354545454542</c:v>
                </c:pt>
                <c:pt idx="258">
                  <c:v>70.370018181818182</c:v>
                </c:pt>
                <c:pt idx="259">
                  <c:v>69.858509090909081</c:v>
                </c:pt>
                <c:pt idx="260">
                  <c:v>69.375209090909095</c:v>
                </c:pt>
                <c:pt idx="261">
                  <c:v>68.686963636363643</c:v>
                </c:pt>
                <c:pt idx="262">
                  <c:v>67.970100000000002</c:v>
                </c:pt>
                <c:pt idx="263">
                  <c:v>67.297363636363627</c:v>
                </c:pt>
                <c:pt idx="264">
                  <c:v>66.732799999999997</c:v>
                </c:pt>
                <c:pt idx="265">
                  <c:v>66.308900000000008</c:v>
                </c:pt>
                <c:pt idx="266">
                  <c:v>66.0864090909091</c:v>
                </c:pt>
                <c:pt idx="267">
                  <c:v>65.935736363636366</c:v>
                </c:pt>
                <c:pt idx="268">
                  <c:v>65.808927272727274</c:v>
                </c:pt>
                <c:pt idx="269">
                  <c:v>65.603027272727275</c:v>
                </c:pt>
                <c:pt idx="270">
                  <c:v>65.160090909090911</c:v>
                </c:pt>
                <c:pt idx="271">
                  <c:v>64.699972727272723</c:v>
                </c:pt>
                <c:pt idx="272">
                  <c:v>64.26603636363636</c:v>
                </c:pt>
                <c:pt idx="273">
                  <c:v>64.051454545454547</c:v>
                </c:pt>
                <c:pt idx="274">
                  <c:v>63.945490909090907</c:v>
                </c:pt>
                <c:pt idx="275">
                  <c:v>63.751263636363639</c:v>
                </c:pt>
                <c:pt idx="276">
                  <c:v>63.427099999999996</c:v>
                </c:pt>
                <c:pt idx="277">
                  <c:v>63.053863636363637</c:v>
                </c:pt>
                <c:pt idx="278">
                  <c:v>62.713454545454539</c:v>
                </c:pt>
                <c:pt idx="279">
                  <c:v>62.37106363636363</c:v>
                </c:pt>
                <c:pt idx="280">
                  <c:v>62.079281818181819</c:v>
                </c:pt>
                <c:pt idx="281">
                  <c:v>61.690490909090911</c:v>
                </c:pt>
                <c:pt idx="282">
                  <c:v>61.090809090909097</c:v>
                </c:pt>
                <c:pt idx="283">
                  <c:v>60.50090909090909</c:v>
                </c:pt>
                <c:pt idx="284">
                  <c:v>59.945945454545452</c:v>
                </c:pt>
                <c:pt idx="285">
                  <c:v>59.372781818181814</c:v>
                </c:pt>
                <c:pt idx="286">
                  <c:v>58.803990909090906</c:v>
                </c:pt>
                <c:pt idx="287">
                  <c:v>58.320854545454544</c:v>
                </c:pt>
                <c:pt idx="288">
                  <c:v>57.836054545454544</c:v>
                </c:pt>
                <c:pt idx="289">
                  <c:v>57.181490909090911</c:v>
                </c:pt>
                <c:pt idx="290">
                  <c:v>56.550354545454546</c:v>
                </c:pt>
                <c:pt idx="291">
                  <c:v>55.868854545454546</c:v>
                </c:pt>
                <c:pt idx="292">
                  <c:v>55.201409090909095</c:v>
                </c:pt>
                <c:pt idx="293">
                  <c:v>54.525236363636367</c:v>
                </c:pt>
                <c:pt idx="294">
                  <c:v>53.958463636363632</c:v>
                </c:pt>
                <c:pt idx="295">
                  <c:v>53.461845454545454</c:v>
                </c:pt>
                <c:pt idx="296">
                  <c:v>52.847818181818184</c:v>
                </c:pt>
                <c:pt idx="297">
                  <c:v>52.32379090909091</c:v>
                </c:pt>
                <c:pt idx="298">
                  <c:v>51.870936363636361</c:v>
                </c:pt>
                <c:pt idx="299">
                  <c:v>51.310827272727266</c:v>
                </c:pt>
                <c:pt idx="300">
                  <c:v>50.74028181818182</c:v>
                </c:pt>
                <c:pt idx="301">
                  <c:v>50.344800000000006</c:v>
                </c:pt>
                <c:pt idx="302">
                  <c:v>50.053481818181815</c:v>
                </c:pt>
                <c:pt idx="303">
                  <c:v>49.607145454545453</c:v>
                </c:pt>
                <c:pt idx="304">
                  <c:v>49.089036363636367</c:v>
                </c:pt>
                <c:pt idx="305">
                  <c:v>48.556299999999993</c:v>
                </c:pt>
                <c:pt idx="306">
                  <c:v>48.00174545454545</c:v>
                </c:pt>
                <c:pt idx="307">
                  <c:v>47.411736363636358</c:v>
                </c:pt>
                <c:pt idx="308">
                  <c:v>46.894872727272734</c:v>
                </c:pt>
                <c:pt idx="309">
                  <c:v>46.338609090909088</c:v>
                </c:pt>
                <c:pt idx="310">
                  <c:v>45.527099999999997</c:v>
                </c:pt>
                <c:pt idx="311">
                  <c:v>44.657645454545452</c:v>
                </c:pt>
                <c:pt idx="312">
                  <c:v>43.775672727272728</c:v>
                </c:pt>
                <c:pt idx="313">
                  <c:v>42.925672727272726</c:v>
                </c:pt>
                <c:pt idx="314">
                  <c:v>42.145754545454544</c:v>
                </c:pt>
                <c:pt idx="315">
                  <c:v>41.609790909090911</c:v>
                </c:pt>
                <c:pt idx="316">
                  <c:v>41.13274545454545</c:v>
                </c:pt>
                <c:pt idx="317">
                  <c:v>40.423618181818185</c:v>
                </c:pt>
                <c:pt idx="318">
                  <c:v>39.690790909090907</c:v>
                </c:pt>
                <c:pt idx="319">
                  <c:v>39.047354545454546</c:v>
                </c:pt>
                <c:pt idx="320">
                  <c:v>38.411609090909089</c:v>
                </c:pt>
                <c:pt idx="321">
                  <c:v>37.823245454545457</c:v>
                </c:pt>
                <c:pt idx="322">
                  <c:v>37.352854545454541</c:v>
                </c:pt>
                <c:pt idx="323">
                  <c:v>36.8566</c:v>
                </c:pt>
                <c:pt idx="324">
                  <c:v>36.174109090909091</c:v>
                </c:pt>
                <c:pt idx="325">
                  <c:v>35.50095454545454</c:v>
                </c:pt>
                <c:pt idx="326">
                  <c:v>34.774218181818178</c:v>
                </c:pt>
                <c:pt idx="327">
                  <c:v>34.012663636363634</c:v>
                </c:pt>
                <c:pt idx="328">
                  <c:v>33.262136363636365</c:v>
                </c:pt>
                <c:pt idx="329">
                  <c:v>32.59708181818182</c:v>
                </c:pt>
                <c:pt idx="330">
                  <c:v>31.877427272727274</c:v>
                </c:pt>
                <c:pt idx="331">
                  <c:v>30.901109090909088</c:v>
                </c:pt>
                <c:pt idx="332">
                  <c:v>29.897772727272727</c:v>
                </c:pt>
                <c:pt idx="333">
                  <c:v>28.834009090909092</c:v>
                </c:pt>
                <c:pt idx="334">
                  <c:v>27.907381818181818</c:v>
                </c:pt>
                <c:pt idx="335">
                  <c:v>27.017281818181814</c:v>
                </c:pt>
                <c:pt idx="336">
                  <c:v>26.255663636363636</c:v>
                </c:pt>
                <c:pt idx="337">
                  <c:v>25.730909090909094</c:v>
                </c:pt>
                <c:pt idx="338">
                  <c:v>25.16829090909091</c:v>
                </c:pt>
                <c:pt idx="339">
                  <c:v>24.6539</c:v>
                </c:pt>
                <c:pt idx="340">
                  <c:v>23.758809090909093</c:v>
                </c:pt>
                <c:pt idx="341">
                  <c:v>23.684690909090911</c:v>
                </c:pt>
                <c:pt idx="342">
                  <c:v>23.361227272727273</c:v>
                </c:pt>
                <c:pt idx="343">
                  <c:v>23.226699999999997</c:v>
                </c:pt>
                <c:pt idx="344">
                  <c:v>23.151500000000002</c:v>
                </c:pt>
                <c:pt idx="345">
                  <c:v>22.934518181818181</c:v>
                </c:pt>
                <c:pt idx="346">
                  <c:v>22.704336363636365</c:v>
                </c:pt>
                <c:pt idx="347">
                  <c:v>22.485318181818183</c:v>
                </c:pt>
                <c:pt idx="348">
                  <c:v>22.224727272727275</c:v>
                </c:pt>
                <c:pt idx="349">
                  <c:v>21.995454545454546</c:v>
                </c:pt>
                <c:pt idx="350">
                  <c:v>21.651945454545455</c:v>
                </c:pt>
                <c:pt idx="351">
                  <c:v>21.252800000000001</c:v>
                </c:pt>
                <c:pt idx="352">
                  <c:v>20.696990909090911</c:v>
                </c:pt>
                <c:pt idx="353">
                  <c:v>20.114036363636362</c:v>
                </c:pt>
                <c:pt idx="354">
                  <c:v>19.623136363636362</c:v>
                </c:pt>
                <c:pt idx="355">
                  <c:v>19.176354545454544</c:v>
                </c:pt>
                <c:pt idx="356">
                  <c:v>18.817518181818183</c:v>
                </c:pt>
                <c:pt idx="357">
                  <c:v>18.643436363636365</c:v>
                </c:pt>
                <c:pt idx="358">
                  <c:v>18.571681818181819</c:v>
                </c:pt>
                <c:pt idx="359">
                  <c:v>18.347190909090909</c:v>
                </c:pt>
                <c:pt idx="360">
                  <c:v>18.090836363636363</c:v>
                </c:pt>
                <c:pt idx="361">
                  <c:v>17.899436363636365</c:v>
                </c:pt>
                <c:pt idx="362">
                  <c:v>17.745145454545455</c:v>
                </c:pt>
                <c:pt idx="363">
                  <c:v>17.620236363636362</c:v>
                </c:pt>
                <c:pt idx="364">
                  <c:v>17.425127272727273</c:v>
                </c:pt>
              </c:numCache>
            </c:numRef>
          </c:val>
          <c:smooth val="0"/>
          <c:extLst>
            <c:ext xmlns:c16="http://schemas.microsoft.com/office/drawing/2014/chart" uri="{C3380CC4-5D6E-409C-BE32-E72D297353CC}">
              <c16:uniqueId val="{00000002-B3D9-490C-95CC-5C6A373A9880}"/>
            </c:ext>
          </c:extLst>
        </c:ser>
        <c:ser>
          <c:idx val="2"/>
          <c:order val="3"/>
          <c:tx>
            <c:strRef>
              <c:f>'Figure 1.6 data'!$T$2</c:f>
              <c:strCache>
                <c:ptCount val="1"/>
                <c:pt idx="0">
                  <c:v>2018/19</c:v>
                </c:pt>
              </c:strCache>
            </c:strRef>
          </c:tx>
          <c:spPr>
            <a:ln w="28575" cap="rnd">
              <a:solidFill>
                <a:schemeClr val="accent5">
                  <a:alpha val="70000"/>
                </a:schemeClr>
              </a:solidFill>
              <a:round/>
            </a:ln>
            <a:effectLst/>
          </c:spPr>
          <c:marker>
            <c:symbol val="none"/>
          </c:marker>
          <c:cat>
            <c:numRef>
              <c:f>'Figure 1.6 data'!$Q$3:$Q$367</c:f>
              <c:numCache>
                <c:formatCode>d\-mmm</c:formatCode>
                <c:ptCount val="365"/>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pt idx="44">
                  <c:v>43966</c:v>
                </c:pt>
                <c:pt idx="45">
                  <c:v>43967</c:v>
                </c:pt>
                <c:pt idx="46">
                  <c:v>43968</c:v>
                </c:pt>
                <c:pt idx="47">
                  <c:v>43969</c:v>
                </c:pt>
                <c:pt idx="48">
                  <c:v>43970</c:v>
                </c:pt>
                <c:pt idx="49">
                  <c:v>43971</c:v>
                </c:pt>
                <c:pt idx="50">
                  <c:v>43972</c:v>
                </c:pt>
                <c:pt idx="51">
                  <c:v>43973</c:v>
                </c:pt>
                <c:pt idx="52">
                  <c:v>43974</c:v>
                </c:pt>
                <c:pt idx="53">
                  <c:v>43975</c:v>
                </c:pt>
                <c:pt idx="54">
                  <c:v>43976</c:v>
                </c:pt>
                <c:pt idx="55">
                  <c:v>43977</c:v>
                </c:pt>
                <c:pt idx="56">
                  <c:v>43978</c:v>
                </c:pt>
                <c:pt idx="57">
                  <c:v>43979</c:v>
                </c:pt>
                <c:pt idx="58">
                  <c:v>43980</c:v>
                </c:pt>
                <c:pt idx="59">
                  <c:v>43981</c:v>
                </c:pt>
                <c:pt idx="60">
                  <c:v>43982</c:v>
                </c:pt>
                <c:pt idx="61">
                  <c:v>43983</c:v>
                </c:pt>
                <c:pt idx="62">
                  <c:v>43984</c:v>
                </c:pt>
                <c:pt idx="63">
                  <c:v>43985</c:v>
                </c:pt>
                <c:pt idx="64">
                  <c:v>43986</c:v>
                </c:pt>
                <c:pt idx="65">
                  <c:v>43987</c:v>
                </c:pt>
                <c:pt idx="66">
                  <c:v>43988</c:v>
                </c:pt>
                <c:pt idx="67">
                  <c:v>43989</c:v>
                </c:pt>
                <c:pt idx="68">
                  <c:v>43990</c:v>
                </c:pt>
                <c:pt idx="69">
                  <c:v>43991</c:v>
                </c:pt>
                <c:pt idx="70">
                  <c:v>43992</c:v>
                </c:pt>
                <c:pt idx="71">
                  <c:v>43993</c:v>
                </c:pt>
                <c:pt idx="72">
                  <c:v>43994</c:v>
                </c:pt>
                <c:pt idx="73">
                  <c:v>43995</c:v>
                </c:pt>
                <c:pt idx="74">
                  <c:v>43996</c:v>
                </c:pt>
                <c:pt idx="75">
                  <c:v>43997</c:v>
                </c:pt>
                <c:pt idx="76">
                  <c:v>43998</c:v>
                </c:pt>
                <c:pt idx="77">
                  <c:v>43999</c:v>
                </c:pt>
                <c:pt idx="78">
                  <c:v>44000</c:v>
                </c:pt>
                <c:pt idx="79">
                  <c:v>44001</c:v>
                </c:pt>
                <c:pt idx="80">
                  <c:v>44002</c:v>
                </c:pt>
                <c:pt idx="81">
                  <c:v>44003</c:v>
                </c:pt>
                <c:pt idx="82">
                  <c:v>44004</c:v>
                </c:pt>
                <c:pt idx="83">
                  <c:v>44005</c:v>
                </c:pt>
                <c:pt idx="84">
                  <c:v>44006</c:v>
                </c:pt>
                <c:pt idx="85">
                  <c:v>44007</c:v>
                </c:pt>
                <c:pt idx="86">
                  <c:v>44008</c:v>
                </c:pt>
                <c:pt idx="87">
                  <c:v>44009</c:v>
                </c:pt>
                <c:pt idx="88">
                  <c:v>44010</c:v>
                </c:pt>
                <c:pt idx="89">
                  <c:v>44011</c:v>
                </c:pt>
                <c:pt idx="90">
                  <c:v>44012</c:v>
                </c:pt>
                <c:pt idx="91">
                  <c:v>44013</c:v>
                </c:pt>
                <c:pt idx="92">
                  <c:v>44014</c:v>
                </c:pt>
                <c:pt idx="93">
                  <c:v>44015</c:v>
                </c:pt>
                <c:pt idx="94">
                  <c:v>44016</c:v>
                </c:pt>
                <c:pt idx="95">
                  <c:v>44017</c:v>
                </c:pt>
                <c:pt idx="96">
                  <c:v>44018</c:v>
                </c:pt>
                <c:pt idx="97">
                  <c:v>44019</c:v>
                </c:pt>
                <c:pt idx="98">
                  <c:v>44020</c:v>
                </c:pt>
                <c:pt idx="99">
                  <c:v>44021</c:v>
                </c:pt>
                <c:pt idx="100">
                  <c:v>44022</c:v>
                </c:pt>
                <c:pt idx="101">
                  <c:v>44023</c:v>
                </c:pt>
                <c:pt idx="102">
                  <c:v>44024</c:v>
                </c:pt>
                <c:pt idx="103">
                  <c:v>44025</c:v>
                </c:pt>
                <c:pt idx="104">
                  <c:v>44026</c:v>
                </c:pt>
                <c:pt idx="105">
                  <c:v>44027</c:v>
                </c:pt>
                <c:pt idx="106">
                  <c:v>44028</c:v>
                </c:pt>
                <c:pt idx="107">
                  <c:v>44029</c:v>
                </c:pt>
                <c:pt idx="108">
                  <c:v>44030</c:v>
                </c:pt>
                <c:pt idx="109">
                  <c:v>44031</c:v>
                </c:pt>
                <c:pt idx="110">
                  <c:v>44032</c:v>
                </c:pt>
                <c:pt idx="111">
                  <c:v>44033</c:v>
                </c:pt>
                <c:pt idx="112">
                  <c:v>44034</c:v>
                </c:pt>
                <c:pt idx="113">
                  <c:v>44035</c:v>
                </c:pt>
                <c:pt idx="114">
                  <c:v>44036</c:v>
                </c:pt>
                <c:pt idx="115">
                  <c:v>44037</c:v>
                </c:pt>
                <c:pt idx="116">
                  <c:v>44038</c:v>
                </c:pt>
                <c:pt idx="117">
                  <c:v>44039</c:v>
                </c:pt>
                <c:pt idx="118">
                  <c:v>44040</c:v>
                </c:pt>
                <c:pt idx="119">
                  <c:v>44041</c:v>
                </c:pt>
                <c:pt idx="120">
                  <c:v>44042</c:v>
                </c:pt>
                <c:pt idx="121">
                  <c:v>44043</c:v>
                </c:pt>
                <c:pt idx="122">
                  <c:v>44044</c:v>
                </c:pt>
                <c:pt idx="123">
                  <c:v>44045</c:v>
                </c:pt>
                <c:pt idx="124">
                  <c:v>44046</c:v>
                </c:pt>
                <c:pt idx="125">
                  <c:v>44047</c:v>
                </c:pt>
                <c:pt idx="126">
                  <c:v>44048</c:v>
                </c:pt>
                <c:pt idx="127">
                  <c:v>44049</c:v>
                </c:pt>
                <c:pt idx="128">
                  <c:v>44050</c:v>
                </c:pt>
                <c:pt idx="129">
                  <c:v>44051</c:v>
                </c:pt>
                <c:pt idx="130">
                  <c:v>44052</c:v>
                </c:pt>
                <c:pt idx="131">
                  <c:v>44053</c:v>
                </c:pt>
                <c:pt idx="132">
                  <c:v>44054</c:v>
                </c:pt>
                <c:pt idx="133">
                  <c:v>44055</c:v>
                </c:pt>
                <c:pt idx="134">
                  <c:v>44056</c:v>
                </c:pt>
                <c:pt idx="135">
                  <c:v>44057</c:v>
                </c:pt>
                <c:pt idx="136">
                  <c:v>44058</c:v>
                </c:pt>
                <c:pt idx="137">
                  <c:v>44059</c:v>
                </c:pt>
                <c:pt idx="138">
                  <c:v>44060</c:v>
                </c:pt>
                <c:pt idx="139">
                  <c:v>44061</c:v>
                </c:pt>
                <c:pt idx="140">
                  <c:v>44062</c:v>
                </c:pt>
                <c:pt idx="141">
                  <c:v>44063</c:v>
                </c:pt>
                <c:pt idx="142">
                  <c:v>44064</c:v>
                </c:pt>
                <c:pt idx="143">
                  <c:v>44065</c:v>
                </c:pt>
                <c:pt idx="144">
                  <c:v>44066</c:v>
                </c:pt>
                <c:pt idx="145">
                  <c:v>44067</c:v>
                </c:pt>
                <c:pt idx="146">
                  <c:v>44068</c:v>
                </c:pt>
                <c:pt idx="147">
                  <c:v>44069</c:v>
                </c:pt>
                <c:pt idx="148">
                  <c:v>44070</c:v>
                </c:pt>
                <c:pt idx="149">
                  <c:v>44071</c:v>
                </c:pt>
                <c:pt idx="150">
                  <c:v>44072</c:v>
                </c:pt>
                <c:pt idx="151">
                  <c:v>44073</c:v>
                </c:pt>
                <c:pt idx="152">
                  <c:v>44074</c:v>
                </c:pt>
                <c:pt idx="153">
                  <c:v>44075</c:v>
                </c:pt>
                <c:pt idx="154">
                  <c:v>44076</c:v>
                </c:pt>
                <c:pt idx="155">
                  <c:v>44077</c:v>
                </c:pt>
                <c:pt idx="156">
                  <c:v>44078</c:v>
                </c:pt>
                <c:pt idx="157">
                  <c:v>44079</c:v>
                </c:pt>
                <c:pt idx="158">
                  <c:v>44080</c:v>
                </c:pt>
                <c:pt idx="159">
                  <c:v>44081</c:v>
                </c:pt>
                <c:pt idx="160">
                  <c:v>44082</c:v>
                </c:pt>
                <c:pt idx="161">
                  <c:v>44083</c:v>
                </c:pt>
                <c:pt idx="162">
                  <c:v>44084</c:v>
                </c:pt>
                <c:pt idx="163">
                  <c:v>44085</c:v>
                </c:pt>
                <c:pt idx="164">
                  <c:v>44086</c:v>
                </c:pt>
                <c:pt idx="165">
                  <c:v>44087</c:v>
                </c:pt>
                <c:pt idx="166">
                  <c:v>44088</c:v>
                </c:pt>
                <c:pt idx="167">
                  <c:v>44089</c:v>
                </c:pt>
                <c:pt idx="168">
                  <c:v>44090</c:v>
                </c:pt>
                <c:pt idx="169">
                  <c:v>44091</c:v>
                </c:pt>
                <c:pt idx="170">
                  <c:v>44092</c:v>
                </c:pt>
                <c:pt idx="171">
                  <c:v>44093</c:v>
                </c:pt>
                <c:pt idx="172">
                  <c:v>44094</c:v>
                </c:pt>
                <c:pt idx="173">
                  <c:v>44095</c:v>
                </c:pt>
                <c:pt idx="174">
                  <c:v>44096</c:v>
                </c:pt>
                <c:pt idx="175">
                  <c:v>44097</c:v>
                </c:pt>
                <c:pt idx="176">
                  <c:v>44098</c:v>
                </c:pt>
                <c:pt idx="177">
                  <c:v>44099</c:v>
                </c:pt>
                <c:pt idx="178">
                  <c:v>44100</c:v>
                </c:pt>
                <c:pt idx="179">
                  <c:v>44101</c:v>
                </c:pt>
                <c:pt idx="180">
                  <c:v>44102</c:v>
                </c:pt>
                <c:pt idx="181">
                  <c:v>44103</c:v>
                </c:pt>
                <c:pt idx="182">
                  <c:v>44104</c:v>
                </c:pt>
                <c:pt idx="183">
                  <c:v>44105</c:v>
                </c:pt>
                <c:pt idx="184">
                  <c:v>44106</c:v>
                </c:pt>
                <c:pt idx="185">
                  <c:v>44107</c:v>
                </c:pt>
                <c:pt idx="186">
                  <c:v>44108</c:v>
                </c:pt>
                <c:pt idx="187">
                  <c:v>44109</c:v>
                </c:pt>
                <c:pt idx="188">
                  <c:v>44110</c:v>
                </c:pt>
                <c:pt idx="189">
                  <c:v>44111</c:v>
                </c:pt>
                <c:pt idx="190">
                  <c:v>44112</c:v>
                </c:pt>
                <c:pt idx="191">
                  <c:v>44113</c:v>
                </c:pt>
                <c:pt idx="192">
                  <c:v>44114</c:v>
                </c:pt>
                <c:pt idx="193">
                  <c:v>44115</c:v>
                </c:pt>
                <c:pt idx="194">
                  <c:v>44116</c:v>
                </c:pt>
                <c:pt idx="195">
                  <c:v>44117</c:v>
                </c:pt>
                <c:pt idx="196">
                  <c:v>44118</c:v>
                </c:pt>
                <c:pt idx="197">
                  <c:v>44119</c:v>
                </c:pt>
                <c:pt idx="198">
                  <c:v>44120</c:v>
                </c:pt>
                <c:pt idx="199">
                  <c:v>44121</c:v>
                </c:pt>
                <c:pt idx="200">
                  <c:v>44122</c:v>
                </c:pt>
                <c:pt idx="201">
                  <c:v>44123</c:v>
                </c:pt>
                <c:pt idx="202">
                  <c:v>44124</c:v>
                </c:pt>
                <c:pt idx="203">
                  <c:v>44125</c:v>
                </c:pt>
                <c:pt idx="204">
                  <c:v>44126</c:v>
                </c:pt>
                <c:pt idx="205">
                  <c:v>44127</c:v>
                </c:pt>
                <c:pt idx="206">
                  <c:v>44128</c:v>
                </c:pt>
                <c:pt idx="207">
                  <c:v>44129</c:v>
                </c:pt>
                <c:pt idx="208">
                  <c:v>44130</c:v>
                </c:pt>
                <c:pt idx="209">
                  <c:v>44131</c:v>
                </c:pt>
                <c:pt idx="210">
                  <c:v>44132</c:v>
                </c:pt>
                <c:pt idx="211">
                  <c:v>44133</c:v>
                </c:pt>
                <c:pt idx="212">
                  <c:v>44134</c:v>
                </c:pt>
                <c:pt idx="213">
                  <c:v>44135</c:v>
                </c:pt>
                <c:pt idx="214">
                  <c:v>44136</c:v>
                </c:pt>
                <c:pt idx="215">
                  <c:v>44137</c:v>
                </c:pt>
                <c:pt idx="216">
                  <c:v>44138</c:v>
                </c:pt>
                <c:pt idx="217">
                  <c:v>44139</c:v>
                </c:pt>
                <c:pt idx="218">
                  <c:v>44140</c:v>
                </c:pt>
                <c:pt idx="219">
                  <c:v>44141</c:v>
                </c:pt>
                <c:pt idx="220">
                  <c:v>44142</c:v>
                </c:pt>
                <c:pt idx="221">
                  <c:v>44143</c:v>
                </c:pt>
                <c:pt idx="222">
                  <c:v>44144</c:v>
                </c:pt>
                <c:pt idx="223">
                  <c:v>44145</c:v>
                </c:pt>
                <c:pt idx="224">
                  <c:v>44146</c:v>
                </c:pt>
                <c:pt idx="225">
                  <c:v>44147</c:v>
                </c:pt>
                <c:pt idx="226">
                  <c:v>44148</c:v>
                </c:pt>
                <c:pt idx="227">
                  <c:v>44149</c:v>
                </c:pt>
                <c:pt idx="228">
                  <c:v>44150</c:v>
                </c:pt>
                <c:pt idx="229">
                  <c:v>44151</c:v>
                </c:pt>
                <c:pt idx="230">
                  <c:v>44152</c:v>
                </c:pt>
                <c:pt idx="231">
                  <c:v>44153</c:v>
                </c:pt>
                <c:pt idx="232">
                  <c:v>44154</c:v>
                </c:pt>
                <c:pt idx="233">
                  <c:v>44155</c:v>
                </c:pt>
                <c:pt idx="234">
                  <c:v>44156</c:v>
                </c:pt>
                <c:pt idx="235">
                  <c:v>44157</c:v>
                </c:pt>
                <c:pt idx="236">
                  <c:v>44158</c:v>
                </c:pt>
                <c:pt idx="237">
                  <c:v>44159</c:v>
                </c:pt>
                <c:pt idx="238">
                  <c:v>44160</c:v>
                </c:pt>
                <c:pt idx="239">
                  <c:v>44161</c:v>
                </c:pt>
                <c:pt idx="240">
                  <c:v>44162</c:v>
                </c:pt>
                <c:pt idx="241">
                  <c:v>44163</c:v>
                </c:pt>
                <c:pt idx="242">
                  <c:v>44164</c:v>
                </c:pt>
                <c:pt idx="243">
                  <c:v>44165</c:v>
                </c:pt>
                <c:pt idx="244">
                  <c:v>44166</c:v>
                </c:pt>
                <c:pt idx="245">
                  <c:v>44167</c:v>
                </c:pt>
                <c:pt idx="246">
                  <c:v>44168</c:v>
                </c:pt>
                <c:pt idx="247">
                  <c:v>44169</c:v>
                </c:pt>
                <c:pt idx="248">
                  <c:v>44170</c:v>
                </c:pt>
                <c:pt idx="249">
                  <c:v>44171</c:v>
                </c:pt>
                <c:pt idx="250">
                  <c:v>44172</c:v>
                </c:pt>
                <c:pt idx="251">
                  <c:v>44173</c:v>
                </c:pt>
                <c:pt idx="252">
                  <c:v>44174</c:v>
                </c:pt>
                <c:pt idx="253">
                  <c:v>44175</c:v>
                </c:pt>
                <c:pt idx="254">
                  <c:v>44176</c:v>
                </c:pt>
                <c:pt idx="255">
                  <c:v>44177</c:v>
                </c:pt>
                <c:pt idx="256">
                  <c:v>44178</c:v>
                </c:pt>
                <c:pt idx="257">
                  <c:v>44179</c:v>
                </c:pt>
                <c:pt idx="258">
                  <c:v>44180</c:v>
                </c:pt>
                <c:pt idx="259">
                  <c:v>44181</c:v>
                </c:pt>
                <c:pt idx="260">
                  <c:v>44182</c:v>
                </c:pt>
                <c:pt idx="261">
                  <c:v>44183</c:v>
                </c:pt>
                <c:pt idx="262">
                  <c:v>44184</c:v>
                </c:pt>
                <c:pt idx="263">
                  <c:v>44185</c:v>
                </c:pt>
                <c:pt idx="264">
                  <c:v>44186</c:v>
                </c:pt>
                <c:pt idx="265">
                  <c:v>44187</c:v>
                </c:pt>
                <c:pt idx="266">
                  <c:v>44188</c:v>
                </c:pt>
                <c:pt idx="267">
                  <c:v>44189</c:v>
                </c:pt>
                <c:pt idx="268">
                  <c:v>44190</c:v>
                </c:pt>
                <c:pt idx="269">
                  <c:v>44191</c:v>
                </c:pt>
                <c:pt idx="270">
                  <c:v>44192</c:v>
                </c:pt>
                <c:pt idx="271">
                  <c:v>44193</c:v>
                </c:pt>
                <c:pt idx="272">
                  <c:v>44194</c:v>
                </c:pt>
                <c:pt idx="273">
                  <c:v>44195</c:v>
                </c:pt>
                <c:pt idx="274">
                  <c:v>44196</c:v>
                </c:pt>
                <c:pt idx="275">
                  <c:v>44197</c:v>
                </c:pt>
                <c:pt idx="276">
                  <c:v>44198</c:v>
                </c:pt>
                <c:pt idx="277">
                  <c:v>44199</c:v>
                </c:pt>
                <c:pt idx="278">
                  <c:v>44200</c:v>
                </c:pt>
                <c:pt idx="279">
                  <c:v>44201</c:v>
                </c:pt>
                <c:pt idx="280">
                  <c:v>44202</c:v>
                </c:pt>
                <c:pt idx="281">
                  <c:v>44203</c:v>
                </c:pt>
                <c:pt idx="282">
                  <c:v>44204</c:v>
                </c:pt>
                <c:pt idx="283">
                  <c:v>44205</c:v>
                </c:pt>
                <c:pt idx="284">
                  <c:v>44206</c:v>
                </c:pt>
                <c:pt idx="285">
                  <c:v>44207</c:v>
                </c:pt>
                <c:pt idx="286">
                  <c:v>44208</c:v>
                </c:pt>
                <c:pt idx="287">
                  <c:v>44209</c:v>
                </c:pt>
                <c:pt idx="288">
                  <c:v>44210</c:v>
                </c:pt>
                <c:pt idx="289">
                  <c:v>44211</c:v>
                </c:pt>
                <c:pt idx="290">
                  <c:v>44212</c:v>
                </c:pt>
                <c:pt idx="291">
                  <c:v>44213</c:v>
                </c:pt>
                <c:pt idx="292">
                  <c:v>44214</c:v>
                </c:pt>
                <c:pt idx="293">
                  <c:v>44215</c:v>
                </c:pt>
                <c:pt idx="294">
                  <c:v>44216</c:v>
                </c:pt>
                <c:pt idx="295">
                  <c:v>44217</c:v>
                </c:pt>
                <c:pt idx="296">
                  <c:v>44218</c:v>
                </c:pt>
                <c:pt idx="297">
                  <c:v>44219</c:v>
                </c:pt>
                <c:pt idx="298">
                  <c:v>44220</c:v>
                </c:pt>
                <c:pt idx="299">
                  <c:v>44221</c:v>
                </c:pt>
                <c:pt idx="300">
                  <c:v>44222</c:v>
                </c:pt>
                <c:pt idx="301">
                  <c:v>44223</c:v>
                </c:pt>
                <c:pt idx="302">
                  <c:v>44224</c:v>
                </c:pt>
                <c:pt idx="303">
                  <c:v>44225</c:v>
                </c:pt>
                <c:pt idx="304">
                  <c:v>44226</c:v>
                </c:pt>
                <c:pt idx="305">
                  <c:v>44227</c:v>
                </c:pt>
                <c:pt idx="306">
                  <c:v>44228</c:v>
                </c:pt>
                <c:pt idx="307">
                  <c:v>44229</c:v>
                </c:pt>
                <c:pt idx="308">
                  <c:v>44230</c:v>
                </c:pt>
                <c:pt idx="309">
                  <c:v>44231</c:v>
                </c:pt>
                <c:pt idx="310">
                  <c:v>44232</c:v>
                </c:pt>
                <c:pt idx="311">
                  <c:v>44233</c:v>
                </c:pt>
                <c:pt idx="312">
                  <c:v>44234</c:v>
                </c:pt>
                <c:pt idx="313">
                  <c:v>44235</c:v>
                </c:pt>
                <c:pt idx="314">
                  <c:v>44236</c:v>
                </c:pt>
                <c:pt idx="315">
                  <c:v>44237</c:v>
                </c:pt>
                <c:pt idx="316">
                  <c:v>44238</c:v>
                </c:pt>
                <c:pt idx="317">
                  <c:v>44239</c:v>
                </c:pt>
                <c:pt idx="318">
                  <c:v>44240</c:v>
                </c:pt>
                <c:pt idx="319">
                  <c:v>44241</c:v>
                </c:pt>
                <c:pt idx="320">
                  <c:v>44242</c:v>
                </c:pt>
                <c:pt idx="321">
                  <c:v>44243</c:v>
                </c:pt>
                <c:pt idx="322">
                  <c:v>44244</c:v>
                </c:pt>
                <c:pt idx="323">
                  <c:v>44245</c:v>
                </c:pt>
                <c:pt idx="324">
                  <c:v>44246</c:v>
                </c:pt>
                <c:pt idx="325">
                  <c:v>44247</c:v>
                </c:pt>
                <c:pt idx="326">
                  <c:v>44248</c:v>
                </c:pt>
                <c:pt idx="327">
                  <c:v>44249</c:v>
                </c:pt>
                <c:pt idx="328">
                  <c:v>44250</c:v>
                </c:pt>
                <c:pt idx="329">
                  <c:v>44251</c:v>
                </c:pt>
                <c:pt idx="330">
                  <c:v>44252</c:v>
                </c:pt>
                <c:pt idx="331">
                  <c:v>44253</c:v>
                </c:pt>
                <c:pt idx="332">
                  <c:v>44254</c:v>
                </c:pt>
                <c:pt idx="333">
                  <c:v>44255</c:v>
                </c:pt>
                <c:pt idx="334">
                  <c:v>44256</c:v>
                </c:pt>
                <c:pt idx="335">
                  <c:v>44257</c:v>
                </c:pt>
                <c:pt idx="336">
                  <c:v>44258</c:v>
                </c:pt>
                <c:pt idx="337">
                  <c:v>44259</c:v>
                </c:pt>
                <c:pt idx="338">
                  <c:v>44260</c:v>
                </c:pt>
                <c:pt idx="339">
                  <c:v>44261</c:v>
                </c:pt>
                <c:pt idx="340">
                  <c:v>44262</c:v>
                </c:pt>
                <c:pt idx="341">
                  <c:v>44263</c:v>
                </c:pt>
                <c:pt idx="342">
                  <c:v>44264</c:v>
                </c:pt>
                <c:pt idx="343">
                  <c:v>44265</c:v>
                </c:pt>
                <c:pt idx="344">
                  <c:v>44266</c:v>
                </c:pt>
                <c:pt idx="345">
                  <c:v>44267</c:v>
                </c:pt>
                <c:pt idx="346">
                  <c:v>44268</c:v>
                </c:pt>
                <c:pt idx="347">
                  <c:v>44269</c:v>
                </c:pt>
                <c:pt idx="348">
                  <c:v>44270</c:v>
                </c:pt>
                <c:pt idx="349">
                  <c:v>44271</c:v>
                </c:pt>
                <c:pt idx="350">
                  <c:v>44272</c:v>
                </c:pt>
                <c:pt idx="351">
                  <c:v>44273</c:v>
                </c:pt>
                <c:pt idx="352">
                  <c:v>44274</c:v>
                </c:pt>
                <c:pt idx="353">
                  <c:v>44275</c:v>
                </c:pt>
                <c:pt idx="354">
                  <c:v>44276</c:v>
                </c:pt>
                <c:pt idx="355">
                  <c:v>44277</c:v>
                </c:pt>
                <c:pt idx="356">
                  <c:v>44278</c:v>
                </c:pt>
                <c:pt idx="357">
                  <c:v>44279</c:v>
                </c:pt>
                <c:pt idx="358">
                  <c:v>44280</c:v>
                </c:pt>
                <c:pt idx="359">
                  <c:v>44281</c:v>
                </c:pt>
                <c:pt idx="360">
                  <c:v>44282</c:v>
                </c:pt>
                <c:pt idx="361">
                  <c:v>44283</c:v>
                </c:pt>
                <c:pt idx="362">
                  <c:v>44284</c:v>
                </c:pt>
                <c:pt idx="363">
                  <c:v>44285</c:v>
                </c:pt>
                <c:pt idx="364">
                  <c:v>44286</c:v>
                </c:pt>
              </c:numCache>
            </c:numRef>
          </c:cat>
          <c:val>
            <c:numRef>
              <c:f>'Figure 1.6 data'!$T$3:$T$367</c:f>
              <c:numCache>
                <c:formatCode>General</c:formatCode>
                <c:ptCount val="365"/>
                <c:pt idx="0">
                  <c:v>17.594072727272728</c:v>
                </c:pt>
                <c:pt idx="1">
                  <c:v>17.618818181818181</c:v>
                </c:pt>
                <c:pt idx="2">
                  <c:v>17.660336363636365</c:v>
                </c:pt>
                <c:pt idx="3">
                  <c:v>17.738699999999998</c:v>
                </c:pt>
                <c:pt idx="4">
                  <c:v>17.751090909090909</c:v>
                </c:pt>
                <c:pt idx="5">
                  <c:v>17.848618181818182</c:v>
                </c:pt>
                <c:pt idx="6">
                  <c:v>18.077027272727271</c:v>
                </c:pt>
                <c:pt idx="7">
                  <c:v>18.356754545454546</c:v>
                </c:pt>
                <c:pt idx="8">
                  <c:v>18.522636363636362</c:v>
                </c:pt>
                <c:pt idx="9">
                  <c:v>18.638963636363638</c:v>
                </c:pt>
                <c:pt idx="10">
                  <c:v>18.726427272727275</c:v>
                </c:pt>
                <c:pt idx="11">
                  <c:v>18.787954545454543</c:v>
                </c:pt>
                <c:pt idx="12">
                  <c:v>18.912363636363636</c:v>
                </c:pt>
                <c:pt idx="13">
                  <c:v>19.163372727272726</c:v>
                </c:pt>
                <c:pt idx="14">
                  <c:v>19.539081818181817</c:v>
                </c:pt>
                <c:pt idx="15">
                  <c:v>19.756090909090911</c:v>
                </c:pt>
                <c:pt idx="16">
                  <c:v>19.996281818181817</c:v>
                </c:pt>
                <c:pt idx="17">
                  <c:v>20.388981818181819</c:v>
                </c:pt>
                <c:pt idx="18">
                  <c:v>20.760363636363635</c:v>
                </c:pt>
                <c:pt idx="19">
                  <c:v>21.146909090909091</c:v>
                </c:pt>
                <c:pt idx="20">
                  <c:v>21.621290909090909</c:v>
                </c:pt>
                <c:pt idx="21">
                  <c:v>22.152045454545455</c:v>
                </c:pt>
                <c:pt idx="22">
                  <c:v>22.543672727272728</c:v>
                </c:pt>
                <c:pt idx="23">
                  <c:v>22.846145454545454</c:v>
                </c:pt>
                <c:pt idx="24">
                  <c:v>23.175527272727273</c:v>
                </c:pt>
                <c:pt idx="25">
                  <c:v>23.508500000000002</c:v>
                </c:pt>
                <c:pt idx="26">
                  <c:v>23.822545454545455</c:v>
                </c:pt>
                <c:pt idx="27">
                  <c:v>24.217645454545451</c:v>
                </c:pt>
                <c:pt idx="28">
                  <c:v>24.627627272727274</c:v>
                </c:pt>
                <c:pt idx="29">
                  <c:v>24.910809090909087</c:v>
                </c:pt>
                <c:pt idx="30">
                  <c:v>25.369581818181818</c:v>
                </c:pt>
                <c:pt idx="31">
                  <c:v>25.579245454545454</c:v>
                </c:pt>
                <c:pt idx="32">
                  <c:v>25.75560909090909</c:v>
                </c:pt>
                <c:pt idx="33">
                  <c:v>26.056981818181818</c:v>
                </c:pt>
                <c:pt idx="34">
                  <c:v>26.440999999999999</c:v>
                </c:pt>
                <c:pt idx="35">
                  <c:v>26.822181818181818</c:v>
                </c:pt>
                <c:pt idx="36">
                  <c:v>27.244681818181821</c:v>
                </c:pt>
                <c:pt idx="37">
                  <c:v>27.655481818181819</c:v>
                </c:pt>
                <c:pt idx="38">
                  <c:v>28.048000000000002</c:v>
                </c:pt>
                <c:pt idx="39">
                  <c:v>28.468209090909092</c:v>
                </c:pt>
                <c:pt idx="40">
                  <c:v>28.910336363636361</c:v>
                </c:pt>
                <c:pt idx="41">
                  <c:v>29.38611818181818</c:v>
                </c:pt>
                <c:pt idx="42">
                  <c:v>29.760118181818186</c:v>
                </c:pt>
                <c:pt idx="43">
                  <c:v>30.237054545454544</c:v>
                </c:pt>
                <c:pt idx="44">
                  <c:v>30.604545454545452</c:v>
                </c:pt>
                <c:pt idx="45">
                  <c:v>30.974363636363638</c:v>
                </c:pt>
                <c:pt idx="46">
                  <c:v>31.339990909090908</c:v>
                </c:pt>
                <c:pt idx="47">
                  <c:v>31.682981818181819</c:v>
                </c:pt>
                <c:pt idx="48">
                  <c:v>32.117881818181814</c:v>
                </c:pt>
                <c:pt idx="49">
                  <c:v>32.586827272727277</c:v>
                </c:pt>
                <c:pt idx="50">
                  <c:v>33.04990909090909</c:v>
                </c:pt>
                <c:pt idx="51">
                  <c:v>33.45203636363636</c:v>
                </c:pt>
                <c:pt idx="52">
                  <c:v>33.839981818181819</c:v>
                </c:pt>
                <c:pt idx="53">
                  <c:v>34.15958181818182</c:v>
                </c:pt>
                <c:pt idx="54">
                  <c:v>34.576090909090908</c:v>
                </c:pt>
                <c:pt idx="55">
                  <c:v>35.084136363636361</c:v>
                </c:pt>
                <c:pt idx="56">
                  <c:v>35.603272727272731</c:v>
                </c:pt>
                <c:pt idx="57">
                  <c:v>36.025918181818184</c:v>
                </c:pt>
                <c:pt idx="58">
                  <c:v>36.388609090909092</c:v>
                </c:pt>
                <c:pt idx="59">
                  <c:v>36.74198181818182</c:v>
                </c:pt>
                <c:pt idx="60">
                  <c:v>37.074481818181816</c:v>
                </c:pt>
                <c:pt idx="61">
                  <c:v>37.399909090909091</c:v>
                </c:pt>
                <c:pt idx="62">
                  <c:v>37.855990909090913</c:v>
                </c:pt>
                <c:pt idx="63">
                  <c:v>38.311245454545457</c:v>
                </c:pt>
                <c:pt idx="64">
                  <c:v>38.675218181818181</c:v>
                </c:pt>
                <c:pt idx="65">
                  <c:v>38.959427272727275</c:v>
                </c:pt>
                <c:pt idx="66">
                  <c:v>39.275727272727273</c:v>
                </c:pt>
                <c:pt idx="67">
                  <c:v>39.597272727272724</c:v>
                </c:pt>
                <c:pt idx="68">
                  <c:v>39.948309090909092</c:v>
                </c:pt>
                <c:pt idx="69">
                  <c:v>40.396881818181818</c:v>
                </c:pt>
                <c:pt idx="70">
                  <c:v>40.868281818181821</c:v>
                </c:pt>
                <c:pt idx="71">
                  <c:v>41.200400000000002</c:v>
                </c:pt>
                <c:pt idx="72">
                  <c:v>41.547499999999999</c:v>
                </c:pt>
                <c:pt idx="73">
                  <c:v>41.932245454545459</c:v>
                </c:pt>
                <c:pt idx="74">
                  <c:v>42.309672727272726</c:v>
                </c:pt>
                <c:pt idx="75">
                  <c:v>42.659600000000005</c:v>
                </c:pt>
                <c:pt idx="76">
                  <c:v>43.212018181818181</c:v>
                </c:pt>
                <c:pt idx="77">
                  <c:v>43.681036363636366</c:v>
                </c:pt>
                <c:pt idx="78">
                  <c:v>44.050145454545458</c:v>
                </c:pt>
                <c:pt idx="79">
                  <c:v>44.390063636363635</c:v>
                </c:pt>
                <c:pt idx="80">
                  <c:v>44.713090909090909</c:v>
                </c:pt>
                <c:pt idx="81">
                  <c:v>45.039172727272728</c:v>
                </c:pt>
                <c:pt idx="82">
                  <c:v>44.703636363636363</c:v>
                </c:pt>
                <c:pt idx="83">
                  <c:v>45.149218181818178</c:v>
                </c:pt>
                <c:pt idx="84">
                  <c:v>45.591618181818177</c:v>
                </c:pt>
                <c:pt idx="85">
                  <c:v>46.63297272727273</c:v>
                </c:pt>
                <c:pt idx="86">
                  <c:v>46.938190909090913</c:v>
                </c:pt>
                <c:pt idx="87">
                  <c:v>47.210554545454549</c:v>
                </c:pt>
                <c:pt idx="88">
                  <c:v>47.593309090909088</c:v>
                </c:pt>
                <c:pt idx="89">
                  <c:v>48.043081818181811</c:v>
                </c:pt>
                <c:pt idx="90">
                  <c:v>48.483145454545458</c:v>
                </c:pt>
                <c:pt idx="91">
                  <c:v>48.964754545454547</c:v>
                </c:pt>
                <c:pt idx="92">
                  <c:v>49.357336363636364</c:v>
                </c:pt>
                <c:pt idx="93">
                  <c:v>49.725245454545458</c:v>
                </c:pt>
                <c:pt idx="94">
                  <c:v>50.139927272727277</c:v>
                </c:pt>
                <c:pt idx="95">
                  <c:v>50.507354545454547</c:v>
                </c:pt>
                <c:pt idx="96">
                  <c:v>50.907172727272723</c:v>
                </c:pt>
                <c:pt idx="97">
                  <c:v>51.414636363636369</c:v>
                </c:pt>
                <c:pt idx="98">
                  <c:v>51.903936363636369</c:v>
                </c:pt>
                <c:pt idx="99">
                  <c:v>52.261027272727276</c:v>
                </c:pt>
                <c:pt idx="100">
                  <c:v>52.525136363636371</c:v>
                </c:pt>
                <c:pt idx="101">
                  <c:v>52.860609090909087</c:v>
                </c:pt>
                <c:pt idx="102">
                  <c:v>53.181345454545458</c:v>
                </c:pt>
                <c:pt idx="103">
                  <c:v>53.522809090909092</c:v>
                </c:pt>
                <c:pt idx="104">
                  <c:v>54.011772727272728</c:v>
                </c:pt>
                <c:pt idx="105">
                  <c:v>54.504536363636362</c:v>
                </c:pt>
                <c:pt idx="106">
                  <c:v>54.885300000000001</c:v>
                </c:pt>
                <c:pt idx="107">
                  <c:v>55.131245454545457</c:v>
                </c:pt>
                <c:pt idx="108">
                  <c:v>55.429963636363638</c:v>
                </c:pt>
                <c:pt idx="109">
                  <c:v>55.751936363636361</c:v>
                </c:pt>
                <c:pt idx="110">
                  <c:v>56.069627272727274</c:v>
                </c:pt>
                <c:pt idx="111">
                  <c:v>56.494918181818186</c:v>
                </c:pt>
                <c:pt idx="112">
                  <c:v>56.932981818181815</c:v>
                </c:pt>
                <c:pt idx="113">
                  <c:v>57.269054545454544</c:v>
                </c:pt>
                <c:pt idx="114">
                  <c:v>57.566381818181817</c:v>
                </c:pt>
                <c:pt idx="115">
                  <c:v>57.876309090909096</c:v>
                </c:pt>
                <c:pt idx="116">
                  <c:v>58.190309090909089</c:v>
                </c:pt>
                <c:pt idx="117">
                  <c:v>58.521381818181816</c:v>
                </c:pt>
                <c:pt idx="118">
                  <c:v>58.956709090909094</c:v>
                </c:pt>
                <c:pt idx="119">
                  <c:v>59.410827272727268</c:v>
                </c:pt>
                <c:pt idx="120">
                  <c:v>59.811527272727268</c:v>
                </c:pt>
                <c:pt idx="121">
                  <c:v>60.230272727272727</c:v>
                </c:pt>
                <c:pt idx="122">
                  <c:v>60.617263636363639</c:v>
                </c:pt>
                <c:pt idx="123">
                  <c:v>60.980818181818179</c:v>
                </c:pt>
                <c:pt idx="124">
                  <c:v>61.35766363636364</c:v>
                </c:pt>
                <c:pt idx="125">
                  <c:v>61.824254545454544</c:v>
                </c:pt>
                <c:pt idx="126">
                  <c:v>62.299409090909087</c:v>
                </c:pt>
                <c:pt idx="127">
                  <c:v>62.659418181818182</c:v>
                </c:pt>
                <c:pt idx="128">
                  <c:v>63.071363636363635</c:v>
                </c:pt>
                <c:pt idx="129">
                  <c:v>63.451472727272723</c:v>
                </c:pt>
                <c:pt idx="130">
                  <c:v>63.851236363636367</c:v>
                </c:pt>
                <c:pt idx="131">
                  <c:v>64.298190909090906</c:v>
                </c:pt>
                <c:pt idx="132">
                  <c:v>64.794263636363638</c:v>
                </c:pt>
                <c:pt idx="133">
                  <c:v>65.278481818181817</c:v>
                </c:pt>
                <c:pt idx="134">
                  <c:v>65.673490909090916</c:v>
                </c:pt>
                <c:pt idx="135">
                  <c:v>66.087518181818183</c:v>
                </c:pt>
                <c:pt idx="136">
                  <c:v>66.553827272727275</c:v>
                </c:pt>
                <c:pt idx="137">
                  <c:v>66.983736363636368</c:v>
                </c:pt>
                <c:pt idx="138">
                  <c:v>67.438972727272727</c:v>
                </c:pt>
                <c:pt idx="139">
                  <c:v>67.945299999999989</c:v>
                </c:pt>
                <c:pt idx="140">
                  <c:v>68.431236363636359</c:v>
                </c:pt>
                <c:pt idx="141">
                  <c:v>68.788972727272736</c:v>
                </c:pt>
                <c:pt idx="142">
                  <c:v>69.148618181818179</c:v>
                </c:pt>
                <c:pt idx="143">
                  <c:v>69.497109090909092</c:v>
                </c:pt>
                <c:pt idx="144">
                  <c:v>69.838154545454543</c:v>
                </c:pt>
                <c:pt idx="145">
                  <c:v>70.1554</c:v>
                </c:pt>
                <c:pt idx="146">
                  <c:v>70.615318181818182</c:v>
                </c:pt>
                <c:pt idx="147">
                  <c:v>71.051890909090901</c:v>
                </c:pt>
                <c:pt idx="148">
                  <c:v>71.429663636363642</c:v>
                </c:pt>
                <c:pt idx="149">
                  <c:v>71.748609090909085</c:v>
                </c:pt>
                <c:pt idx="150">
                  <c:v>72.054954545454549</c:v>
                </c:pt>
                <c:pt idx="151">
                  <c:v>72.34683636363637</c:v>
                </c:pt>
                <c:pt idx="152">
                  <c:v>72.60320909090909</c:v>
                </c:pt>
                <c:pt idx="153">
                  <c:v>73.051627272727274</c:v>
                </c:pt>
                <c:pt idx="154">
                  <c:v>73.447599999999994</c:v>
                </c:pt>
                <c:pt idx="155">
                  <c:v>73.714390909090909</c:v>
                </c:pt>
                <c:pt idx="156">
                  <c:v>73.971545454545449</c:v>
                </c:pt>
                <c:pt idx="157">
                  <c:v>74.239554545454538</c:v>
                </c:pt>
                <c:pt idx="158">
                  <c:v>74.502899999999997</c:v>
                </c:pt>
                <c:pt idx="159">
                  <c:v>74.750490909090914</c:v>
                </c:pt>
                <c:pt idx="160">
                  <c:v>75.117427272727269</c:v>
                </c:pt>
                <c:pt idx="161">
                  <c:v>75.4970909090909</c:v>
                </c:pt>
                <c:pt idx="162">
                  <c:v>75.829754545454549</c:v>
                </c:pt>
                <c:pt idx="163">
                  <c:v>76.128709090909084</c:v>
                </c:pt>
                <c:pt idx="164">
                  <c:v>76.385318181818192</c:v>
                </c:pt>
                <c:pt idx="165">
                  <c:v>76.541590909090914</c:v>
                </c:pt>
                <c:pt idx="166">
                  <c:v>76.951254545454546</c:v>
                </c:pt>
                <c:pt idx="167">
                  <c:v>77.366045454545457</c:v>
                </c:pt>
                <c:pt idx="168">
                  <c:v>77.798709090909085</c:v>
                </c:pt>
                <c:pt idx="169">
                  <c:v>78.105900000000005</c:v>
                </c:pt>
                <c:pt idx="170">
                  <c:v>78.43282727272728</c:v>
                </c:pt>
                <c:pt idx="171">
                  <c:v>78.75863636363637</c:v>
                </c:pt>
                <c:pt idx="172">
                  <c:v>78.962909090909093</c:v>
                </c:pt>
                <c:pt idx="173">
                  <c:v>79.250399999999999</c:v>
                </c:pt>
                <c:pt idx="174">
                  <c:v>79.607272727272729</c:v>
                </c:pt>
                <c:pt idx="175">
                  <c:v>79.9982090909091</c:v>
                </c:pt>
                <c:pt idx="176">
                  <c:v>80.192654545454545</c:v>
                </c:pt>
                <c:pt idx="177">
                  <c:v>80.355436363636372</c:v>
                </c:pt>
                <c:pt idx="178">
                  <c:v>80.552818181818182</c:v>
                </c:pt>
                <c:pt idx="179">
                  <c:v>80.796227272727279</c:v>
                </c:pt>
                <c:pt idx="180">
                  <c:v>81.033263636363642</c:v>
                </c:pt>
                <c:pt idx="181">
                  <c:v>81.303909090909087</c:v>
                </c:pt>
                <c:pt idx="182">
                  <c:v>81.579890909090906</c:v>
                </c:pt>
                <c:pt idx="183">
                  <c:v>81.7076909090909</c:v>
                </c:pt>
                <c:pt idx="184">
                  <c:v>81.850700000000003</c:v>
                </c:pt>
                <c:pt idx="185">
                  <c:v>82.002954545454543</c:v>
                </c:pt>
                <c:pt idx="186">
                  <c:v>82.136536363636367</c:v>
                </c:pt>
                <c:pt idx="187">
                  <c:v>82.319245454545452</c:v>
                </c:pt>
                <c:pt idx="188">
                  <c:v>82.592854545454543</c:v>
                </c:pt>
                <c:pt idx="189">
                  <c:v>82.854818181818189</c:v>
                </c:pt>
                <c:pt idx="190">
                  <c:v>83.005818181818185</c:v>
                </c:pt>
                <c:pt idx="191">
                  <c:v>83.139281818181814</c:v>
                </c:pt>
                <c:pt idx="192">
                  <c:v>83.323963636363629</c:v>
                </c:pt>
                <c:pt idx="193">
                  <c:v>83.56722727272728</c:v>
                </c:pt>
                <c:pt idx="194">
                  <c:v>83.864863636363637</c:v>
                </c:pt>
                <c:pt idx="195">
                  <c:v>84.268881818181825</c:v>
                </c:pt>
                <c:pt idx="196">
                  <c:v>84.627399999999994</c:v>
                </c:pt>
                <c:pt idx="197">
                  <c:v>84.855590909090907</c:v>
                </c:pt>
                <c:pt idx="198">
                  <c:v>85.063518181818182</c:v>
                </c:pt>
                <c:pt idx="199">
                  <c:v>85.228754545454549</c:v>
                </c:pt>
                <c:pt idx="200">
                  <c:v>85.373590909090908</c:v>
                </c:pt>
                <c:pt idx="201">
                  <c:v>85.520481818181807</c:v>
                </c:pt>
                <c:pt idx="202">
                  <c:v>85.78028181818182</c:v>
                </c:pt>
                <c:pt idx="203">
                  <c:v>86.020981818181824</c:v>
                </c:pt>
                <c:pt idx="204">
                  <c:v>86.106827272727273</c:v>
                </c:pt>
                <c:pt idx="205">
                  <c:v>86.186154545454542</c:v>
                </c:pt>
                <c:pt idx="206">
                  <c:v>86.248890909090903</c:v>
                </c:pt>
                <c:pt idx="207">
                  <c:v>86.282600000000002</c:v>
                </c:pt>
                <c:pt idx="208">
                  <c:v>86.291499999999999</c:v>
                </c:pt>
                <c:pt idx="209">
                  <c:v>86.325100000000006</c:v>
                </c:pt>
                <c:pt idx="210">
                  <c:v>86.303545454545457</c:v>
                </c:pt>
                <c:pt idx="211">
                  <c:v>86.172381818181819</c:v>
                </c:pt>
                <c:pt idx="212">
                  <c:v>86.21465454545455</c:v>
                </c:pt>
                <c:pt idx="213">
                  <c:v>86.098690909090905</c:v>
                </c:pt>
                <c:pt idx="214">
                  <c:v>86.112381818181817</c:v>
                </c:pt>
                <c:pt idx="215">
                  <c:v>86.102709090909102</c:v>
                </c:pt>
                <c:pt idx="216">
                  <c:v>86.134281818181819</c:v>
                </c:pt>
                <c:pt idx="217">
                  <c:v>86.185463636363636</c:v>
                </c:pt>
                <c:pt idx="218">
                  <c:v>86.186990909090909</c:v>
                </c:pt>
                <c:pt idx="219">
                  <c:v>86.227409090909092</c:v>
                </c:pt>
                <c:pt idx="220">
                  <c:v>86.220563636363636</c:v>
                </c:pt>
                <c:pt idx="221">
                  <c:v>86.111872727272726</c:v>
                </c:pt>
                <c:pt idx="222">
                  <c:v>86.100418181818185</c:v>
                </c:pt>
                <c:pt idx="223">
                  <c:v>86.018454545454546</c:v>
                </c:pt>
                <c:pt idx="224">
                  <c:v>86.101354545454555</c:v>
                </c:pt>
                <c:pt idx="225">
                  <c:v>86.063100000000006</c:v>
                </c:pt>
                <c:pt idx="226">
                  <c:v>85.974927272727271</c:v>
                </c:pt>
                <c:pt idx="227">
                  <c:v>85.873563636363642</c:v>
                </c:pt>
                <c:pt idx="228">
                  <c:v>85.716454545454539</c:v>
                </c:pt>
                <c:pt idx="229">
                  <c:v>85.48360000000001</c:v>
                </c:pt>
                <c:pt idx="230">
                  <c:v>85.284590909090909</c:v>
                </c:pt>
                <c:pt idx="231">
                  <c:v>85.044909090909087</c:v>
                </c:pt>
                <c:pt idx="232">
                  <c:v>84.673000000000002</c:v>
                </c:pt>
                <c:pt idx="233">
                  <c:v>84.136427272727275</c:v>
                </c:pt>
                <c:pt idx="234">
                  <c:v>83.638272727272721</c:v>
                </c:pt>
                <c:pt idx="235">
                  <c:v>83.120363636363635</c:v>
                </c:pt>
                <c:pt idx="236">
                  <c:v>82.665454545454551</c:v>
                </c:pt>
                <c:pt idx="237">
                  <c:v>82.374018181818187</c:v>
                </c:pt>
                <c:pt idx="238">
                  <c:v>82.118981818181823</c:v>
                </c:pt>
                <c:pt idx="239">
                  <c:v>81.267600000000002</c:v>
                </c:pt>
                <c:pt idx="240">
                  <c:v>81.301809090909089</c:v>
                </c:pt>
                <c:pt idx="241">
                  <c:v>80.836736363636362</c:v>
                </c:pt>
                <c:pt idx="242">
                  <c:v>80.495918181818183</c:v>
                </c:pt>
                <c:pt idx="243">
                  <c:v>80.130690909090902</c:v>
                </c:pt>
                <c:pt idx="244">
                  <c:v>79.88294545454545</c:v>
                </c:pt>
                <c:pt idx="245">
                  <c:v>79.741536363636357</c:v>
                </c:pt>
                <c:pt idx="246">
                  <c:v>79.517836363636363</c:v>
                </c:pt>
                <c:pt idx="247">
                  <c:v>79.182599999999994</c:v>
                </c:pt>
                <c:pt idx="248">
                  <c:v>78.795927272727269</c:v>
                </c:pt>
                <c:pt idx="249">
                  <c:v>78.059163636363635</c:v>
                </c:pt>
                <c:pt idx="250">
                  <c:v>78.268618181818184</c:v>
                </c:pt>
                <c:pt idx="251">
                  <c:v>78.133818181818185</c:v>
                </c:pt>
                <c:pt idx="252">
                  <c:v>77.974427272727269</c:v>
                </c:pt>
                <c:pt idx="253">
                  <c:v>77.538681818181828</c:v>
                </c:pt>
                <c:pt idx="254">
                  <c:v>77.037927272727273</c:v>
                </c:pt>
                <c:pt idx="255">
                  <c:v>76.005327272727271</c:v>
                </c:pt>
                <c:pt idx="256">
                  <c:v>75.809509090909089</c:v>
                </c:pt>
                <c:pt idx="257">
                  <c:v>75.123927272727272</c:v>
                </c:pt>
                <c:pt idx="258">
                  <c:v>74.582363636363638</c:v>
                </c:pt>
                <c:pt idx="259">
                  <c:v>74.055599999999998</c:v>
                </c:pt>
                <c:pt idx="260">
                  <c:v>73.458254545454551</c:v>
                </c:pt>
                <c:pt idx="261">
                  <c:v>72.893845454545456</c:v>
                </c:pt>
                <c:pt idx="262">
                  <c:v>72.358990909090906</c:v>
                </c:pt>
                <c:pt idx="263">
                  <c:v>71.873581818181819</c:v>
                </c:pt>
                <c:pt idx="264">
                  <c:v>71.560063636363637</c:v>
                </c:pt>
                <c:pt idx="265">
                  <c:v>71.378809090909101</c:v>
                </c:pt>
                <c:pt idx="266">
                  <c:v>71.181318181818185</c:v>
                </c:pt>
                <c:pt idx="267">
                  <c:v>70.942154545454542</c:v>
                </c:pt>
                <c:pt idx="268">
                  <c:v>70.739509090909095</c:v>
                </c:pt>
                <c:pt idx="269">
                  <c:v>70.458718181818185</c:v>
                </c:pt>
                <c:pt idx="270">
                  <c:v>70.076945454545452</c:v>
                </c:pt>
                <c:pt idx="271">
                  <c:v>69.72180909090909</c:v>
                </c:pt>
                <c:pt idx="272">
                  <c:v>69.512990909090917</c:v>
                </c:pt>
                <c:pt idx="273">
                  <c:v>69.375836363636367</c:v>
                </c:pt>
                <c:pt idx="274">
                  <c:v>69.194736363636366</c:v>
                </c:pt>
                <c:pt idx="275">
                  <c:v>69.102745454545456</c:v>
                </c:pt>
                <c:pt idx="276">
                  <c:v>68.727345454545457</c:v>
                </c:pt>
                <c:pt idx="277">
                  <c:v>68.156627272727278</c:v>
                </c:pt>
                <c:pt idx="278">
                  <c:v>67.643263636363642</c:v>
                </c:pt>
                <c:pt idx="279">
                  <c:v>67.204518181818173</c:v>
                </c:pt>
                <c:pt idx="280">
                  <c:v>66.818645454545447</c:v>
                </c:pt>
                <c:pt idx="281">
                  <c:v>66.321245454545448</c:v>
                </c:pt>
                <c:pt idx="282">
                  <c:v>65.861990909090906</c:v>
                </c:pt>
                <c:pt idx="283">
                  <c:v>65.35884545454546</c:v>
                </c:pt>
                <c:pt idx="284">
                  <c:v>64.775318181818179</c:v>
                </c:pt>
                <c:pt idx="285">
                  <c:v>64.418327272727268</c:v>
                </c:pt>
                <c:pt idx="286">
                  <c:v>64.161963636363637</c:v>
                </c:pt>
                <c:pt idx="287">
                  <c:v>63.991918181818185</c:v>
                </c:pt>
                <c:pt idx="288">
                  <c:v>63.185945454545454</c:v>
                </c:pt>
                <c:pt idx="289">
                  <c:v>62.419154545454539</c:v>
                </c:pt>
                <c:pt idx="290">
                  <c:v>61.880181818181818</c:v>
                </c:pt>
                <c:pt idx="291">
                  <c:v>61.311145454545454</c:v>
                </c:pt>
                <c:pt idx="292">
                  <c:v>60.64996363636363</c:v>
                </c:pt>
                <c:pt idx="293">
                  <c:v>60.046836363636366</c:v>
                </c:pt>
                <c:pt idx="294">
                  <c:v>59.422245454545447</c:v>
                </c:pt>
                <c:pt idx="295">
                  <c:v>58.651500000000006</c:v>
                </c:pt>
                <c:pt idx="296">
                  <c:v>57.850627272727273</c:v>
                </c:pt>
                <c:pt idx="297">
                  <c:v>56.617272727272727</c:v>
                </c:pt>
                <c:pt idx="298">
                  <c:v>56.208245454545455</c:v>
                </c:pt>
                <c:pt idx="299">
                  <c:v>55.492827272727276</c:v>
                </c:pt>
                <c:pt idx="300">
                  <c:v>55.037490909090913</c:v>
                </c:pt>
                <c:pt idx="301">
                  <c:v>54.637100000000004</c:v>
                </c:pt>
                <c:pt idx="302">
                  <c:v>54.00777272727273</c:v>
                </c:pt>
                <c:pt idx="303">
                  <c:v>53.33756363636364</c:v>
                </c:pt>
                <c:pt idx="304">
                  <c:v>52.62701818181818</c:v>
                </c:pt>
                <c:pt idx="305">
                  <c:v>51.925899999999999</c:v>
                </c:pt>
                <c:pt idx="306">
                  <c:v>51.319299999999998</c:v>
                </c:pt>
                <c:pt idx="307">
                  <c:v>50.876809090909092</c:v>
                </c:pt>
                <c:pt idx="308">
                  <c:v>50.381463636363634</c:v>
                </c:pt>
                <c:pt idx="309">
                  <c:v>49.764945454545455</c:v>
                </c:pt>
                <c:pt idx="310">
                  <c:v>49.177590909090902</c:v>
                </c:pt>
                <c:pt idx="311">
                  <c:v>48.274890909090914</c:v>
                </c:pt>
                <c:pt idx="312">
                  <c:v>48.201500000000003</c:v>
                </c:pt>
                <c:pt idx="313">
                  <c:v>47.794536363636368</c:v>
                </c:pt>
                <c:pt idx="314">
                  <c:v>47.517136363636361</c:v>
                </c:pt>
                <c:pt idx="315">
                  <c:v>47.253127272727276</c:v>
                </c:pt>
                <c:pt idx="316">
                  <c:v>46.734118181818182</c:v>
                </c:pt>
                <c:pt idx="317">
                  <c:v>46.2804</c:v>
                </c:pt>
                <c:pt idx="318">
                  <c:v>45.814145454545454</c:v>
                </c:pt>
                <c:pt idx="319">
                  <c:v>45.422081818181816</c:v>
                </c:pt>
                <c:pt idx="320">
                  <c:v>45.102409090909092</c:v>
                </c:pt>
                <c:pt idx="321">
                  <c:v>44.937409090909092</c:v>
                </c:pt>
                <c:pt idx="322">
                  <c:v>44.44622727272727</c:v>
                </c:pt>
                <c:pt idx="323">
                  <c:v>44.555445454545456</c:v>
                </c:pt>
                <c:pt idx="324">
                  <c:v>44.291390909090914</c:v>
                </c:pt>
                <c:pt idx="325">
                  <c:v>44.001809090909092</c:v>
                </c:pt>
                <c:pt idx="326">
                  <c:v>42.671409090909087</c:v>
                </c:pt>
                <c:pt idx="327">
                  <c:v>42.79650909090909</c:v>
                </c:pt>
                <c:pt idx="328">
                  <c:v>42.613945454545451</c:v>
                </c:pt>
                <c:pt idx="329">
                  <c:v>42.432045454545452</c:v>
                </c:pt>
                <c:pt idx="330">
                  <c:v>42.160463636363637</c:v>
                </c:pt>
                <c:pt idx="331">
                  <c:v>41.988418181818183</c:v>
                </c:pt>
                <c:pt idx="332">
                  <c:v>41.804627272727274</c:v>
                </c:pt>
                <c:pt idx="333">
                  <c:v>41.610290909090907</c:v>
                </c:pt>
                <c:pt idx="334">
                  <c:v>41.491872727272728</c:v>
                </c:pt>
                <c:pt idx="335">
                  <c:v>41.519972727272723</c:v>
                </c:pt>
                <c:pt idx="336">
                  <c:v>41.552227272727272</c:v>
                </c:pt>
                <c:pt idx="337">
                  <c:v>41.469727272727269</c:v>
                </c:pt>
                <c:pt idx="338">
                  <c:v>41.347118181818182</c:v>
                </c:pt>
                <c:pt idx="339">
                  <c:v>41.25536363636364</c:v>
                </c:pt>
                <c:pt idx="340">
                  <c:v>41.206709090909094</c:v>
                </c:pt>
                <c:pt idx="341">
                  <c:v>41.125427272727272</c:v>
                </c:pt>
                <c:pt idx="342">
                  <c:v>41.153881818181816</c:v>
                </c:pt>
                <c:pt idx="343">
                  <c:v>41.174872727272728</c:v>
                </c:pt>
                <c:pt idx="344">
                  <c:v>41.011645454545459</c:v>
                </c:pt>
                <c:pt idx="345">
                  <c:v>40.797509090909095</c:v>
                </c:pt>
                <c:pt idx="346">
                  <c:v>40.596036363636365</c:v>
                </c:pt>
                <c:pt idx="347">
                  <c:v>40.436727272727268</c:v>
                </c:pt>
                <c:pt idx="348">
                  <c:v>40.381445454545457</c:v>
                </c:pt>
                <c:pt idx="349">
                  <c:v>40.395954545454543</c:v>
                </c:pt>
                <c:pt idx="350">
                  <c:v>40.433727272727275</c:v>
                </c:pt>
                <c:pt idx="351">
                  <c:v>40.250490909090907</c:v>
                </c:pt>
                <c:pt idx="352">
                  <c:v>40.044972727272729</c:v>
                </c:pt>
                <c:pt idx="353">
                  <c:v>39.890909090909091</c:v>
                </c:pt>
                <c:pt idx="354">
                  <c:v>39.813709090909093</c:v>
                </c:pt>
                <c:pt idx="355">
                  <c:v>39.852254545454542</c:v>
                </c:pt>
                <c:pt idx="356">
                  <c:v>40.006699999999995</c:v>
                </c:pt>
                <c:pt idx="357">
                  <c:v>40.01192727272727</c:v>
                </c:pt>
                <c:pt idx="358">
                  <c:v>40.224627272727268</c:v>
                </c:pt>
                <c:pt idx="359">
                  <c:v>40.173763636363638</c:v>
                </c:pt>
                <c:pt idx="360">
                  <c:v>40.096036363636365</c:v>
                </c:pt>
                <c:pt idx="361">
                  <c:v>40.070554545454542</c:v>
                </c:pt>
                <c:pt idx="362">
                  <c:v>40.150027272727272</c:v>
                </c:pt>
                <c:pt idx="363">
                  <c:v>40.316763636363639</c:v>
                </c:pt>
                <c:pt idx="364">
                  <c:v>40.128309090909092</c:v>
                </c:pt>
              </c:numCache>
            </c:numRef>
          </c:val>
          <c:smooth val="0"/>
          <c:extLst>
            <c:ext xmlns:c16="http://schemas.microsoft.com/office/drawing/2014/chart" uri="{C3380CC4-5D6E-409C-BE32-E72D297353CC}">
              <c16:uniqueId val="{00000003-B3D9-490C-95CC-5C6A373A9880}"/>
            </c:ext>
          </c:extLst>
        </c:ser>
        <c:ser>
          <c:idx val="1"/>
          <c:order val="4"/>
          <c:tx>
            <c:strRef>
              <c:f>'Figure 1.6 data'!$S$2</c:f>
              <c:strCache>
                <c:ptCount val="1"/>
                <c:pt idx="0">
                  <c:v>2019/20</c:v>
                </c:pt>
              </c:strCache>
            </c:strRef>
          </c:tx>
          <c:spPr>
            <a:ln w="28575" cap="rnd">
              <a:solidFill>
                <a:schemeClr val="accent2">
                  <a:alpha val="70000"/>
                </a:schemeClr>
              </a:solidFill>
              <a:round/>
            </a:ln>
            <a:effectLst/>
          </c:spPr>
          <c:marker>
            <c:symbol val="none"/>
          </c:marker>
          <c:cat>
            <c:numRef>
              <c:f>'Figure 1.6 data'!$Q$3:$Q$367</c:f>
              <c:numCache>
                <c:formatCode>d\-mmm</c:formatCode>
                <c:ptCount val="365"/>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pt idx="44">
                  <c:v>43966</c:v>
                </c:pt>
                <c:pt idx="45">
                  <c:v>43967</c:v>
                </c:pt>
                <c:pt idx="46">
                  <c:v>43968</c:v>
                </c:pt>
                <c:pt idx="47">
                  <c:v>43969</c:v>
                </c:pt>
                <c:pt idx="48">
                  <c:v>43970</c:v>
                </c:pt>
                <c:pt idx="49">
                  <c:v>43971</c:v>
                </c:pt>
                <c:pt idx="50">
                  <c:v>43972</c:v>
                </c:pt>
                <c:pt idx="51">
                  <c:v>43973</c:v>
                </c:pt>
                <c:pt idx="52">
                  <c:v>43974</c:v>
                </c:pt>
                <c:pt idx="53">
                  <c:v>43975</c:v>
                </c:pt>
                <c:pt idx="54">
                  <c:v>43976</c:v>
                </c:pt>
                <c:pt idx="55">
                  <c:v>43977</c:v>
                </c:pt>
                <c:pt idx="56">
                  <c:v>43978</c:v>
                </c:pt>
                <c:pt idx="57">
                  <c:v>43979</c:v>
                </c:pt>
                <c:pt idx="58">
                  <c:v>43980</c:v>
                </c:pt>
                <c:pt idx="59">
                  <c:v>43981</c:v>
                </c:pt>
                <c:pt idx="60">
                  <c:v>43982</c:v>
                </c:pt>
                <c:pt idx="61">
                  <c:v>43983</c:v>
                </c:pt>
                <c:pt idx="62">
                  <c:v>43984</c:v>
                </c:pt>
                <c:pt idx="63">
                  <c:v>43985</c:v>
                </c:pt>
                <c:pt idx="64">
                  <c:v>43986</c:v>
                </c:pt>
                <c:pt idx="65">
                  <c:v>43987</c:v>
                </c:pt>
                <c:pt idx="66">
                  <c:v>43988</c:v>
                </c:pt>
                <c:pt idx="67">
                  <c:v>43989</c:v>
                </c:pt>
                <c:pt idx="68">
                  <c:v>43990</c:v>
                </c:pt>
                <c:pt idx="69">
                  <c:v>43991</c:v>
                </c:pt>
                <c:pt idx="70">
                  <c:v>43992</c:v>
                </c:pt>
                <c:pt idx="71">
                  <c:v>43993</c:v>
                </c:pt>
                <c:pt idx="72">
                  <c:v>43994</c:v>
                </c:pt>
                <c:pt idx="73">
                  <c:v>43995</c:v>
                </c:pt>
                <c:pt idx="74">
                  <c:v>43996</c:v>
                </c:pt>
                <c:pt idx="75">
                  <c:v>43997</c:v>
                </c:pt>
                <c:pt idx="76">
                  <c:v>43998</c:v>
                </c:pt>
                <c:pt idx="77">
                  <c:v>43999</c:v>
                </c:pt>
                <c:pt idx="78">
                  <c:v>44000</c:v>
                </c:pt>
                <c:pt idx="79">
                  <c:v>44001</c:v>
                </c:pt>
                <c:pt idx="80">
                  <c:v>44002</c:v>
                </c:pt>
                <c:pt idx="81">
                  <c:v>44003</c:v>
                </c:pt>
                <c:pt idx="82">
                  <c:v>44004</c:v>
                </c:pt>
                <c:pt idx="83">
                  <c:v>44005</c:v>
                </c:pt>
                <c:pt idx="84">
                  <c:v>44006</c:v>
                </c:pt>
                <c:pt idx="85">
                  <c:v>44007</c:v>
                </c:pt>
                <c:pt idx="86">
                  <c:v>44008</c:v>
                </c:pt>
                <c:pt idx="87">
                  <c:v>44009</c:v>
                </c:pt>
                <c:pt idx="88">
                  <c:v>44010</c:v>
                </c:pt>
                <c:pt idx="89">
                  <c:v>44011</c:v>
                </c:pt>
                <c:pt idx="90">
                  <c:v>44012</c:v>
                </c:pt>
                <c:pt idx="91">
                  <c:v>44013</c:v>
                </c:pt>
                <c:pt idx="92">
                  <c:v>44014</c:v>
                </c:pt>
                <c:pt idx="93">
                  <c:v>44015</c:v>
                </c:pt>
                <c:pt idx="94">
                  <c:v>44016</c:v>
                </c:pt>
                <c:pt idx="95">
                  <c:v>44017</c:v>
                </c:pt>
                <c:pt idx="96">
                  <c:v>44018</c:v>
                </c:pt>
                <c:pt idx="97">
                  <c:v>44019</c:v>
                </c:pt>
                <c:pt idx="98">
                  <c:v>44020</c:v>
                </c:pt>
                <c:pt idx="99">
                  <c:v>44021</c:v>
                </c:pt>
                <c:pt idx="100">
                  <c:v>44022</c:v>
                </c:pt>
                <c:pt idx="101">
                  <c:v>44023</c:v>
                </c:pt>
                <c:pt idx="102">
                  <c:v>44024</c:v>
                </c:pt>
                <c:pt idx="103">
                  <c:v>44025</c:v>
                </c:pt>
                <c:pt idx="104">
                  <c:v>44026</c:v>
                </c:pt>
                <c:pt idx="105">
                  <c:v>44027</c:v>
                </c:pt>
                <c:pt idx="106">
                  <c:v>44028</c:v>
                </c:pt>
                <c:pt idx="107">
                  <c:v>44029</c:v>
                </c:pt>
                <c:pt idx="108">
                  <c:v>44030</c:v>
                </c:pt>
                <c:pt idx="109">
                  <c:v>44031</c:v>
                </c:pt>
                <c:pt idx="110">
                  <c:v>44032</c:v>
                </c:pt>
                <c:pt idx="111">
                  <c:v>44033</c:v>
                </c:pt>
                <c:pt idx="112">
                  <c:v>44034</c:v>
                </c:pt>
                <c:pt idx="113">
                  <c:v>44035</c:v>
                </c:pt>
                <c:pt idx="114">
                  <c:v>44036</c:v>
                </c:pt>
                <c:pt idx="115">
                  <c:v>44037</c:v>
                </c:pt>
                <c:pt idx="116">
                  <c:v>44038</c:v>
                </c:pt>
                <c:pt idx="117">
                  <c:v>44039</c:v>
                </c:pt>
                <c:pt idx="118">
                  <c:v>44040</c:v>
                </c:pt>
                <c:pt idx="119">
                  <c:v>44041</c:v>
                </c:pt>
                <c:pt idx="120">
                  <c:v>44042</c:v>
                </c:pt>
                <c:pt idx="121">
                  <c:v>44043</c:v>
                </c:pt>
                <c:pt idx="122">
                  <c:v>44044</c:v>
                </c:pt>
                <c:pt idx="123">
                  <c:v>44045</c:v>
                </c:pt>
                <c:pt idx="124">
                  <c:v>44046</c:v>
                </c:pt>
                <c:pt idx="125">
                  <c:v>44047</c:v>
                </c:pt>
                <c:pt idx="126">
                  <c:v>44048</c:v>
                </c:pt>
                <c:pt idx="127">
                  <c:v>44049</c:v>
                </c:pt>
                <c:pt idx="128">
                  <c:v>44050</c:v>
                </c:pt>
                <c:pt idx="129">
                  <c:v>44051</c:v>
                </c:pt>
                <c:pt idx="130">
                  <c:v>44052</c:v>
                </c:pt>
                <c:pt idx="131">
                  <c:v>44053</c:v>
                </c:pt>
                <c:pt idx="132">
                  <c:v>44054</c:v>
                </c:pt>
                <c:pt idx="133">
                  <c:v>44055</c:v>
                </c:pt>
                <c:pt idx="134">
                  <c:v>44056</c:v>
                </c:pt>
                <c:pt idx="135">
                  <c:v>44057</c:v>
                </c:pt>
                <c:pt idx="136">
                  <c:v>44058</c:v>
                </c:pt>
                <c:pt idx="137">
                  <c:v>44059</c:v>
                </c:pt>
                <c:pt idx="138">
                  <c:v>44060</c:v>
                </c:pt>
                <c:pt idx="139">
                  <c:v>44061</c:v>
                </c:pt>
                <c:pt idx="140">
                  <c:v>44062</c:v>
                </c:pt>
                <c:pt idx="141">
                  <c:v>44063</c:v>
                </c:pt>
                <c:pt idx="142">
                  <c:v>44064</c:v>
                </c:pt>
                <c:pt idx="143">
                  <c:v>44065</c:v>
                </c:pt>
                <c:pt idx="144">
                  <c:v>44066</c:v>
                </c:pt>
                <c:pt idx="145">
                  <c:v>44067</c:v>
                </c:pt>
                <c:pt idx="146">
                  <c:v>44068</c:v>
                </c:pt>
                <c:pt idx="147">
                  <c:v>44069</c:v>
                </c:pt>
                <c:pt idx="148">
                  <c:v>44070</c:v>
                </c:pt>
                <c:pt idx="149">
                  <c:v>44071</c:v>
                </c:pt>
                <c:pt idx="150">
                  <c:v>44072</c:v>
                </c:pt>
                <c:pt idx="151">
                  <c:v>44073</c:v>
                </c:pt>
                <c:pt idx="152">
                  <c:v>44074</c:v>
                </c:pt>
                <c:pt idx="153">
                  <c:v>44075</c:v>
                </c:pt>
                <c:pt idx="154">
                  <c:v>44076</c:v>
                </c:pt>
                <c:pt idx="155">
                  <c:v>44077</c:v>
                </c:pt>
                <c:pt idx="156">
                  <c:v>44078</c:v>
                </c:pt>
                <c:pt idx="157">
                  <c:v>44079</c:v>
                </c:pt>
                <c:pt idx="158">
                  <c:v>44080</c:v>
                </c:pt>
                <c:pt idx="159">
                  <c:v>44081</c:v>
                </c:pt>
                <c:pt idx="160">
                  <c:v>44082</c:v>
                </c:pt>
                <c:pt idx="161">
                  <c:v>44083</c:v>
                </c:pt>
                <c:pt idx="162">
                  <c:v>44084</c:v>
                </c:pt>
                <c:pt idx="163">
                  <c:v>44085</c:v>
                </c:pt>
                <c:pt idx="164">
                  <c:v>44086</c:v>
                </c:pt>
                <c:pt idx="165">
                  <c:v>44087</c:v>
                </c:pt>
                <c:pt idx="166">
                  <c:v>44088</c:v>
                </c:pt>
                <c:pt idx="167">
                  <c:v>44089</c:v>
                </c:pt>
                <c:pt idx="168">
                  <c:v>44090</c:v>
                </c:pt>
                <c:pt idx="169">
                  <c:v>44091</c:v>
                </c:pt>
                <c:pt idx="170">
                  <c:v>44092</c:v>
                </c:pt>
                <c:pt idx="171">
                  <c:v>44093</c:v>
                </c:pt>
                <c:pt idx="172">
                  <c:v>44094</c:v>
                </c:pt>
                <c:pt idx="173">
                  <c:v>44095</c:v>
                </c:pt>
                <c:pt idx="174">
                  <c:v>44096</c:v>
                </c:pt>
                <c:pt idx="175">
                  <c:v>44097</c:v>
                </c:pt>
                <c:pt idx="176">
                  <c:v>44098</c:v>
                </c:pt>
                <c:pt idx="177">
                  <c:v>44099</c:v>
                </c:pt>
                <c:pt idx="178">
                  <c:v>44100</c:v>
                </c:pt>
                <c:pt idx="179">
                  <c:v>44101</c:v>
                </c:pt>
                <c:pt idx="180">
                  <c:v>44102</c:v>
                </c:pt>
                <c:pt idx="181">
                  <c:v>44103</c:v>
                </c:pt>
                <c:pt idx="182">
                  <c:v>44104</c:v>
                </c:pt>
                <c:pt idx="183">
                  <c:v>44105</c:v>
                </c:pt>
                <c:pt idx="184">
                  <c:v>44106</c:v>
                </c:pt>
                <c:pt idx="185">
                  <c:v>44107</c:v>
                </c:pt>
                <c:pt idx="186">
                  <c:v>44108</c:v>
                </c:pt>
                <c:pt idx="187">
                  <c:v>44109</c:v>
                </c:pt>
                <c:pt idx="188">
                  <c:v>44110</c:v>
                </c:pt>
                <c:pt idx="189">
                  <c:v>44111</c:v>
                </c:pt>
                <c:pt idx="190">
                  <c:v>44112</c:v>
                </c:pt>
                <c:pt idx="191">
                  <c:v>44113</c:v>
                </c:pt>
                <c:pt idx="192">
                  <c:v>44114</c:v>
                </c:pt>
                <c:pt idx="193">
                  <c:v>44115</c:v>
                </c:pt>
                <c:pt idx="194">
                  <c:v>44116</c:v>
                </c:pt>
                <c:pt idx="195">
                  <c:v>44117</c:v>
                </c:pt>
                <c:pt idx="196">
                  <c:v>44118</c:v>
                </c:pt>
                <c:pt idx="197">
                  <c:v>44119</c:v>
                </c:pt>
                <c:pt idx="198">
                  <c:v>44120</c:v>
                </c:pt>
                <c:pt idx="199">
                  <c:v>44121</c:v>
                </c:pt>
                <c:pt idx="200">
                  <c:v>44122</c:v>
                </c:pt>
                <c:pt idx="201">
                  <c:v>44123</c:v>
                </c:pt>
                <c:pt idx="202">
                  <c:v>44124</c:v>
                </c:pt>
                <c:pt idx="203">
                  <c:v>44125</c:v>
                </c:pt>
                <c:pt idx="204">
                  <c:v>44126</c:v>
                </c:pt>
                <c:pt idx="205">
                  <c:v>44127</c:v>
                </c:pt>
                <c:pt idx="206">
                  <c:v>44128</c:v>
                </c:pt>
                <c:pt idx="207">
                  <c:v>44129</c:v>
                </c:pt>
                <c:pt idx="208">
                  <c:v>44130</c:v>
                </c:pt>
                <c:pt idx="209">
                  <c:v>44131</c:v>
                </c:pt>
                <c:pt idx="210">
                  <c:v>44132</c:v>
                </c:pt>
                <c:pt idx="211">
                  <c:v>44133</c:v>
                </c:pt>
                <c:pt idx="212">
                  <c:v>44134</c:v>
                </c:pt>
                <c:pt idx="213">
                  <c:v>44135</c:v>
                </c:pt>
                <c:pt idx="214">
                  <c:v>44136</c:v>
                </c:pt>
                <c:pt idx="215">
                  <c:v>44137</c:v>
                </c:pt>
                <c:pt idx="216">
                  <c:v>44138</c:v>
                </c:pt>
                <c:pt idx="217">
                  <c:v>44139</c:v>
                </c:pt>
                <c:pt idx="218">
                  <c:v>44140</c:v>
                </c:pt>
                <c:pt idx="219">
                  <c:v>44141</c:v>
                </c:pt>
                <c:pt idx="220">
                  <c:v>44142</c:v>
                </c:pt>
                <c:pt idx="221">
                  <c:v>44143</c:v>
                </c:pt>
                <c:pt idx="222">
                  <c:v>44144</c:v>
                </c:pt>
                <c:pt idx="223">
                  <c:v>44145</c:v>
                </c:pt>
                <c:pt idx="224">
                  <c:v>44146</c:v>
                </c:pt>
                <c:pt idx="225">
                  <c:v>44147</c:v>
                </c:pt>
                <c:pt idx="226">
                  <c:v>44148</c:v>
                </c:pt>
                <c:pt idx="227">
                  <c:v>44149</c:v>
                </c:pt>
                <c:pt idx="228">
                  <c:v>44150</c:v>
                </c:pt>
                <c:pt idx="229">
                  <c:v>44151</c:v>
                </c:pt>
                <c:pt idx="230">
                  <c:v>44152</c:v>
                </c:pt>
                <c:pt idx="231">
                  <c:v>44153</c:v>
                </c:pt>
                <c:pt idx="232">
                  <c:v>44154</c:v>
                </c:pt>
                <c:pt idx="233">
                  <c:v>44155</c:v>
                </c:pt>
                <c:pt idx="234">
                  <c:v>44156</c:v>
                </c:pt>
                <c:pt idx="235">
                  <c:v>44157</c:v>
                </c:pt>
                <c:pt idx="236">
                  <c:v>44158</c:v>
                </c:pt>
                <c:pt idx="237">
                  <c:v>44159</c:v>
                </c:pt>
                <c:pt idx="238">
                  <c:v>44160</c:v>
                </c:pt>
                <c:pt idx="239">
                  <c:v>44161</c:v>
                </c:pt>
                <c:pt idx="240">
                  <c:v>44162</c:v>
                </c:pt>
                <c:pt idx="241">
                  <c:v>44163</c:v>
                </c:pt>
                <c:pt idx="242">
                  <c:v>44164</c:v>
                </c:pt>
                <c:pt idx="243">
                  <c:v>44165</c:v>
                </c:pt>
                <c:pt idx="244">
                  <c:v>44166</c:v>
                </c:pt>
                <c:pt idx="245">
                  <c:v>44167</c:v>
                </c:pt>
                <c:pt idx="246">
                  <c:v>44168</c:v>
                </c:pt>
                <c:pt idx="247">
                  <c:v>44169</c:v>
                </c:pt>
                <c:pt idx="248">
                  <c:v>44170</c:v>
                </c:pt>
                <c:pt idx="249">
                  <c:v>44171</c:v>
                </c:pt>
                <c:pt idx="250">
                  <c:v>44172</c:v>
                </c:pt>
                <c:pt idx="251">
                  <c:v>44173</c:v>
                </c:pt>
                <c:pt idx="252">
                  <c:v>44174</c:v>
                </c:pt>
                <c:pt idx="253">
                  <c:v>44175</c:v>
                </c:pt>
                <c:pt idx="254">
                  <c:v>44176</c:v>
                </c:pt>
                <c:pt idx="255">
                  <c:v>44177</c:v>
                </c:pt>
                <c:pt idx="256">
                  <c:v>44178</c:v>
                </c:pt>
                <c:pt idx="257">
                  <c:v>44179</c:v>
                </c:pt>
                <c:pt idx="258">
                  <c:v>44180</c:v>
                </c:pt>
                <c:pt idx="259">
                  <c:v>44181</c:v>
                </c:pt>
                <c:pt idx="260">
                  <c:v>44182</c:v>
                </c:pt>
                <c:pt idx="261">
                  <c:v>44183</c:v>
                </c:pt>
                <c:pt idx="262">
                  <c:v>44184</c:v>
                </c:pt>
                <c:pt idx="263">
                  <c:v>44185</c:v>
                </c:pt>
                <c:pt idx="264">
                  <c:v>44186</c:v>
                </c:pt>
                <c:pt idx="265">
                  <c:v>44187</c:v>
                </c:pt>
                <c:pt idx="266">
                  <c:v>44188</c:v>
                </c:pt>
                <c:pt idx="267">
                  <c:v>44189</c:v>
                </c:pt>
                <c:pt idx="268">
                  <c:v>44190</c:v>
                </c:pt>
                <c:pt idx="269">
                  <c:v>44191</c:v>
                </c:pt>
                <c:pt idx="270">
                  <c:v>44192</c:v>
                </c:pt>
                <c:pt idx="271">
                  <c:v>44193</c:v>
                </c:pt>
                <c:pt idx="272">
                  <c:v>44194</c:v>
                </c:pt>
                <c:pt idx="273">
                  <c:v>44195</c:v>
                </c:pt>
                <c:pt idx="274">
                  <c:v>44196</c:v>
                </c:pt>
                <c:pt idx="275">
                  <c:v>44197</c:v>
                </c:pt>
                <c:pt idx="276">
                  <c:v>44198</c:v>
                </c:pt>
                <c:pt idx="277">
                  <c:v>44199</c:v>
                </c:pt>
                <c:pt idx="278">
                  <c:v>44200</c:v>
                </c:pt>
                <c:pt idx="279">
                  <c:v>44201</c:v>
                </c:pt>
                <c:pt idx="280">
                  <c:v>44202</c:v>
                </c:pt>
                <c:pt idx="281">
                  <c:v>44203</c:v>
                </c:pt>
                <c:pt idx="282">
                  <c:v>44204</c:v>
                </c:pt>
                <c:pt idx="283">
                  <c:v>44205</c:v>
                </c:pt>
                <c:pt idx="284">
                  <c:v>44206</c:v>
                </c:pt>
                <c:pt idx="285">
                  <c:v>44207</c:v>
                </c:pt>
                <c:pt idx="286">
                  <c:v>44208</c:v>
                </c:pt>
                <c:pt idx="287">
                  <c:v>44209</c:v>
                </c:pt>
                <c:pt idx="288">
                  <c:v>44210</c:v>
                </c:pt>
                <c:pt idx="289">
                  <c:v>44211</c:v>
                </c:pt>
                <c:pt idx="290">
                  <c:v>44212</c:v>
                </c:pt>
                <c:pt idx="291">
                  <c:v>44213</c:v>
                </c:pt>
                <c:pt idx="292">
                  <c:v>44214</c:v>
                </c:pt>
                <c:pt idx="293">
                  <c:v>44215</c:v>
                </c:pt>
                <c:pt idx="294">
                  <c:v>44216</c:v>
                </c:pt>
                <c:pt idx="295">
                  <c:v>44217</c:v>
                </c:pt>
                <c:pt idx="296">
                  <c:v>44218</c:v>
                </c:pt>
                <c:pt idx="297">
                  <c:v>44219</c:v>
                </c:pt>
                <c:pt idx="298">
                  <c:v>44220</c:v>
                </c:pt>
                <c:pt idx="299">
                  <c:v>44221</c:v>
                </c:pt>
                <c:pt idx="300">
                  <c:v>44222</c:v>
                </c:pt>
                <c:pt idx="301">
                  <c:v>44223</c:v>
                </c:pt>
                <c:pt idx="302">
                  <c:v>44224</c:v>
                </c:pt>
                <c:pt idx="303">
                  <c:v>44225</c:v>
                </c:pt>
                <c:pt idx="304">
                  <c:v>44226</c:v>
                </c:pt>
                <c:pt idx="305">
                  <c:v>44227</c:v>
                </c:pt>
                <c:pt idx="306">
                  <c:v>44228</c:v>
                </c:pt>
                <c:pt idx="307">
                  <c:v>44229</c:v>
                </c:pt>
                <c:pt idx="308">
                  <c:v>44230</c:v>
                </c:pt>
                <c:pt idx="309">
                  <c:v>44231</c:v>
                </c:pt>
                <c:pt idx="310">
                  <c:v>44232</c:v>
                </c:pt>
                <c:pt idx="311">
                  <c:v>44233</c:v>
                </c:pt>
                <c:pt idx="312">
                  <c:v>44234</c:v>
                </c:pt>
                <c:pt idx="313">
                  <c:v>44235</c:v>
                </c:pt>
                <c:pt idx="314">
                  <c:v>44236</c:v>
                </c:pt>
                <c:pt idx="315">
                  <c:v>44237</c:v>
                </c:pt>
                <c:pt idx="316">
                  <c:v>44238</c:v>
                </c:pt>
                <c:pt idx="317">
                  <c:v>44239</c:v>
                </c:pt>
                <c:pt idx="318">
                  <c:v>44240</c:v>
                </c:pt>
                <c:pt idx="319">
                  <c:v>44241</c:v>
                </c:pt>
                <c:pt idx="320">
                  <c:v>44242</c:v>
                </c:pt>
                <c:pt idx="321">
                  <c:v>44243</c:v>
                </c:pt>
                <c:pt idx="322">
                  <c:v>44244</c:v>
                </c:pt>
                <c:pt idx="323">
                  <c:v>44245</c:v>
                </c:pt>
                <c:pt idx="324">
                  <c:v>44246</c:v>
                </c:pt>
                <c:pt idx="325">
                  <c:v>44247</c:v>
                </c:pt>
                <c:pt idx="326">
                  <c:v>44248</c:v>
                </c:pt>
                <c:pt idx="327">
                  <c:v>44249</c:v>
                </c:pt>
                <c:pt idx="328">
                  <c:v>44250</c:v>
                </c:pt>
                <c:pt idx="329">
                  <c:v>44251</c:v>
                </c:pt>
                <c:pt idx="330">
                  <c:v>44252</c:v>
                </c:pt>
                <c:pt idx="331">
                  <c:v>44253</c:v>
                </c:pt>
                <c:pt idx="332">
                  <c:v>44254</c:v>
                </c:pt>
                <c:pt idx="333">
                  <c:v>44255</c:v>
                </c:pt>
                <c:pt idx="334">
                  <c:v>44256</c:v>
                </c:pt>
                <c:pt idx="335">
                  <c:v>44257</c:v>
                </c:pt>
                <c:pt idx="336">
                  <c:v>44258</c:v>
                </c:pt>
                <c:pt idx="337">
                  <c:v>44259</c:v>
                </c:pt>
                <c:pt idx="338">
                  <c:v>44260</c:v>
                </c:pt>
                <c:pt idx="339">
                  <c:v>44261</c:v>
                </c:pt>
                <c:pt idx="340">
                  <c:v>44262</c:v>
                </c:pt>
                <c:pt idx="341">
                  <c:v>44263</c:v>
                </c:pt>
                <c:pt idx="342">
                  <c:v>44264</c:v>
                </c:pt>
                <c:pt idx="343">
                  <c:v>44265</c:v>
                </c:pt>
                <c:pt idx="344">
                  <c:v>44266</c:v>
                </c:pt>
                <c:pt idx="345">
                  <c:v>44267</c:v>
                </c:pt>
                <c:pt idx="346">
                  <c:v>44268</c:v>
                </c:pt>
                <c:pt idx="347">
                  <c:v>44269</c:v>
                </c:pt>
                <c:pt idx="348">
                  <c:v>44270</c:v>
                </c:pt>
                <c:pt idx="349">
                  <c:v>44271</c:v>
                </c:pt>
                <c:pt idx="350">
                  <c:v>44272</c:v>
                </c:pt>
                <c:pt idx="351">
                  <c:v>44273</c:v>
                </c:pt>
                <c:pt idx="352">
                  <c:v>44274</c:v>
                </c:pt>
                <c:pt idx="353">
                  <c:v>44275</c:v>
                </c:pt>
                <c:pt idx="354">
                  <c:v>44276</c:v>
                </c:pt>
                <c:pt idx="355">
                  <c:v>44277</c:v>
                </c:pt>
                <c:pt idx="356">
                  <c:v>44278</c:v>
                </c:pt>
                <c:pt idx="357">
                  <c:v>44279</c:v>
                </c:pt>
                <c:pt idx="358">
                  <c:v>44280</c:v>
                </c:pt>
                <c:pt idx="359">
                  <c:v>44281</c:v>
                </c:pt>
                <c:pt idx="360">
                  <c:v>44282</c:v>
                </c:pt>
                <c:pt idx="361">
                  <c:v>44283</c:v>
                </c:pt>
                <c:pt idx="362">
                  <c:v>44284</c:v>
                </c:pt>
                <c:pt idx="363">
                  <c:v>44285</c:v>
                </c:pt>
                <c:pt idx="364">
                  <c:v>44286</c:v>
                </c:pt>
              </c:numCache>
            </c:numRef>
          </c:cat>
          <c:val>
            <c:numRef>
              <c:f>'Figure 1.6 data'!$S$3:$S$367</c:f>
              <c:numCache>
                <c:formatCode>General</c:formatCode>
                <c:ptCount val="365"/>
                <c:pt idx="0">
                  <c:v>40.548545454545454</c:v>
                </c:pt>
                <c:pt idx="1">
                  <c:v>40.781718181818185</c:v>
                </c:pt>
                <c:pt idx="2">
                  <c:v>40.997109090909092</c:v>
                </c:pt>
                <c:pt idx="3">
                  <c:v>42.331109090909088</c:v>
                </c:pt>
                <c:pt idx="4">
                  <c:v>40.925236363636365</c:v>
                </c:pt>
                <c:pt idx="5">
                  <c:v>41.149872727272729</c:v>
                </c:pt>
                <c:pt idx="6">
                  <c:v>41.426781818181816</c:v>
                </c:pt>
                <c:pt idx="7">
                  <c:v>41.581945454545455</c:v>
                </c:pt>
                <c:pt idx="8">
                  <c:v>41.702936363636361</c:v>
                </c:pt>
                <c:pt idx="9">
                  <c:v>41.776036363636365</c:v>
                </c:pt>
                <c:pt idx="10">
                  <c:v>41.804927272727269</c:v>
                </c:pt>
                <c:pt idx="11">
                  <c:v>41.786236363636363</c:v>
                </c:pt>
                <c:pt idx="12">
                  <c:v>41.873581818181819</c:v>
                </c:pt>
                <c:pt idx="13">
                  <c:v>40.790690909090912</c:v>
                </c:pt>
                <c:pt idx="14">
                  <c:v>42.121954545454543</c:v>
                </c:pt>
                <c:pt idx="15">
                  <c:v>42.304900000000004</c:v>
                </c:pt>
                <c:pt idx="16">
                  <c:v>42.555545454545452</c:v>
                </c:pt>
                <c:pt idx="17">
                  <c:v>42.926690909090908</c:v>
                </c:pt>
                <c:pt idx="18">
                  <c:v>43.398200000000003</c:v>
                </c:pt>
                <c:pt idx="19">
                  <c:v>43.92269090909091</c:v>
                </c:pt>
                <c:pt idx="20">
                  <c:v>44.503236363636361</c:v>
                </c:pt>
                <c:pt idx="21">
                  <c:v>45.082245454545451</c:v>
                </c:pt>
                <c:pt idx="22">
                  <c:v>45.531354545454548</c:v>
                </c:pt>
                <c:pt idx="23">
                  <c:v>45.989418181818181</c:v>
                </c:pt>
                <c:pt idx="24">
                  <c:v>46.418181818181822</c:v>
                </c:pt>
                <c:pt idx="25">
                  <c:v>46.848381818181814</c:v>
                </c:pt>
                <c:pt idx="26">
                  <c:v>47.256181818181815</c:v>
                </c:pt>
                <c:pt idx="27">
                  <c:v>47.639118181818183</c:v>
                </c:pt>
                <c:pt idx="28">
                  <c:v>47.896000000000001</c:v>
                </c:pt>
                <c:pt idx="29">
                  <c:v>48.186436363636361</c:v>
                </c:pt>
                <c:pt idx="30">
                  <c:v>48.630690909090909</c:v>
                </c:pt>
                <c:pt idx="31">
                  <c:v>48.992863636363637</c:v>
                </c:pt>
                <c:pt idx="32">
                  <c:v>49.344572727272727</c:v>
                </c:pt>
                <c:pt idx="33">
                  <c:v>49.70988181818182</c:v>
                </c:pt>
                <c:pt idx="34">
                  <c:v>50.029418181818187</c:v>
                </c:pt>
                <c:pt idx="35">
                  <c:v>50.203472727272725</c:v>
                </c:pt>
                <c:pt idx="36">
                  <c:v>50.428990909090906</c:v>
                </c:pt>
                <c:pt idx="37">
                  <c:v>50.706309090909095</c:v>
                </c:pt>
                <c:pt idx="38">
                  <c:v>50.964063636363633</c:v>
                </c:pt>
                <c:pt idx="39">
                  <c:v>51.244536363636364</c:v>
                </c:pt>
                <c:pt idx="40">
                  <c:v>51.607318181818187</c:v>
                </c:pt>
                <c:pt idx="41">
                  <c:v>51.970300000000002</c:v>
                </c:pt>
                <c:pt idx="42">
                  <c:v>52.228072727272725</c:v>
                </c:pt>
                <c:pt idx="43">
                  <c:v>52.481618181818185</c:v>
                </c:pt>
                <c:pt idx="44">
                  <c:v>52.701509090909092</c:v>
                </c:pt>
                <c:pt idx="45">
                  <c:v>52.945736363636364</c:v>
                </c:pt>
                <c:pt idx="46">
                  <c:v>53.25209090909091</c:v>
                </c:pt>
                <c:pt idx="47">
                  <c:v>53.687181818181813</c:v>
                </c:pt>
                <c:pt idx="48">
                  <c:v>54.130209090909098</c:v>
                </c:pt>
                <c:pt idx="49">
                  <c:v>54.500736363636364</c:v>
                </c:pt>
                <c:pt idx="50">
                  <c:v>54.884736363636357</c:v>
                </c:pt>
                <c:pt idx="51">
                  <c:v>55.280309090909093</c:v>
                </c:pt>
                <c:pt idx="52">
                  <c:v>55.690945454545457</c:v>
                </c:pt>
                <c:pt idx="53">
                  <c:v>56.142963636363632</c:v>
                </c:pt>
                <c:pt idx="54">
                  <c:v>56.60266363636363</c:v>
                </c:pt>
                <c:pt idx="55">
                  <c:v>57.175518181818184</c:v>
                </c:pt>
                <c:pt idx="56">
                  <c:v>57.610372727272733</c:v>
                </c:pt>
                <c:pt idx="57">
                  <c:v>57.945999999999998</c:v>
                </c:pt>
                <c:pt idx="58">
                  <c:v>58.332500000000003</c:v>
                </c:pt>
                <c:pt idx="59">
                  <c:v>58.790000000000006</c:v>
                </c:pt>
                <c:pt idx="60">
                  <c:v>59.276436363636364</c:v>
                </c:pt>
                <c:pt idx="61">
                  <c:v>59.82312727272727</c:v>
                </c:pt>
                <c:pt idx="62">
                  <c:v>60.392318181818183</c:v>
                </c:pt>
                <c:pt idx="63">
                  <c:v>60.846572727272729</c:v>
                </c:pt>
                <c:pt idx="64">
                  <c:v>61.261999999999993</c:v>
                </c:pt>
                <c:pt idx="65">
                  <c:v>61.648409090909098</c:v>
                </c:pt>
                <c:pt idx="66">
                  <c:v>62.075009090909091</c:v>
                </c:pt>
                <c:pt idx="67">
                  <c:v>62.509045454545458</c:v>
                </c:pt>
                <c:pt idx="68">
                  <c:v>62.994581818181814</c:v>
                </c:pt>
                <c:pt idx="69">
                  <c:v>63.475581818181816</c:v>
                </c:pt>
                <c:pt idx="70">
                  <c:v>63.917100000000005</c:v>
                </c:pt>
                <c:pt idx="71">
                  <c:v>64.297390909090907</c:v>
                </c:pt>
                <c:pt idx="72">
                  <c:v>64.689109090909085</c:v>
                </c:pt>
                <c:pt idx="73">
                  <c:v>65.089109090909091</c:v>
                </c:pt>
                <c:pt idx="74">
                  <c:v>65.482990909090915</c:v>
                </c:pt>
                <c:pt idx="75">
                  <c:v>65.970490909090913</c:v>
                </c:pt>
                <c:pt idx="76">
                  <c:v>66.436045454545464</c:v>
                </c:pt>
                <c:pt idx="77">
                  <c:v>66.828354545454545</c:v>
                </c:pt>
                <c:pt idx="78">
                  <c:v>67.171327272727268</c:v>
                </c:pt>
                <c:pt idx="79">
                  <c:v>67.586590909090901</c:v>
                </c:pt>
                <c:pt idx="80">
                  <c:v>62.267499999999998</c:v>
                </c:pt>
                <c:pt idx="81">
                  <c:v>68.363445454545456</c:v>
                </c:pt>
                <c:pt idx="82">
                  <c:v>68.83780909090909</c:v>
                </c:pt>
                <c:pt idx="83">
                  <c:v>69.354600000000005</c:v>
                </c:pt>
                <c:pt idx="84">
                  <c:v>69.748290909090898</c:v>
                </c:pt>
                <c:pt idx="85">
                  <c:v>70.146136363636359</c:v>
                </c:pt>
                <c:pt idx="86">
                  <c:v>70.543336363636371</c:v>
                </c:pt>
                <c:pt idx="87">
                  <c:v>70.924927272727274</c:v>
                </c:pt>
                <c:pt idx="88">
                  <c:v>71.316418181818179</c:v>
                </c:pt>
                <c:pt idx="89">
                  <c:v>71.770254545454549</c:v>
                </c:pt>
                <c:pt idx="90">
                  <c:v>72.217245454545449</c:v>
                </c:pt>
                <c:pt idx="91">
                  <c:v>72.594027272727274</c:v>
                </c:pt>
                <c:pt idx="92">
                  <c:v>72.889590909090899</c:v>
                </c:pt>
                <c:pt idx="93">
                  <c:v>73.199909090909088</c:v>
                </c:pt>
                <c:pt idx="94">
                  <c:v>73.510318181818192</c:v>
                </c:pt>
                <c:pt idx="95">
                  <c:v>73.836836363636365</c:v>
                </c:pt>
                <c:pt idx="96">
                  <c:v>74.278254545454544</c:v>
                </c:pt>
                <c:pt idx="97">
                  <c:v>74.714272727272729</c:v>
                </c:pt>
                <c:pt idx="98">
                  <c:v>75.013954545454553</c:v>
                </c:pt>
                <c:pt idx="99">
                  <c:v>75.253109090909092</c:v>
                </c:pt>
                <c:pt idx="100">
                  <c:v>75.54761818181818</c:v>
                </c:pt>
                <c:pt idx="101">
                  <c:v>75.85475454545454</c:v>
                </c:pt>
                <c:pt idx="102">
                  <c:v>76.209054545454549</c:v>
                </c:pt>
                <c:pt idx="103">
                  <c:v>76.623309090909089</c:v>
                </c:pt>
                <c:pt idx="104">
                  <c:v>77.054490909090902</c:v>
                </c:pt>
                <c:pt idx="105">
                  <c:v>77.379618181818174</c:v>
                </c:pt>
                <c:pt idx="106">
                  <c:v>77.621145454545456</c:v>
                </c:pt>
                <c:pt idx="107">
                  <c:v>77.84520909090908</c:v>
                </c:pt>
                <c:pt idx="108">
                  <c:v>78.115109090909087</c:v>
                </c:pt>
                <c:pt idx="109">
                  <c:v>78.376827272727269</c:v>
                </c:pt>
                <c:pt idx="110">
                  <c:v>78.742127272727274</c:v>
                </c:pt>
                <c:pt idx="111">
                  <c:v>79.12590909090909</c:v>
                </c:pt>
                <c:pt idx="112">
                  <c:v>79.383945454545454</c:v>
                </c:pt>
                <c:pt idx="113">
                  <c:v>79.652327272727277</c:v>
                </c:pt>
                <c:pt idx="114">
                  <c:v>79.975554545454543</c:v>
                </c:pt>
                <c:pt idx="115">
                  <c:v>80.252372727272729</c:v>
                </c:pt>
                <c:pt idx="116">
                  <c:v>80.506772727272718</c:v>
                </c:pt>
                <c:pt idx="117">
                  <c:v>80.860500000000002</c:v>
                </c:pt>
                <c:pt idx="118">
                  <c:v>81.253627272727272</c:v>
                </c:pt>
                <c:pt idx="119">
                  <c:v>81.557327272727264</c:v>
                </c:pt>
                <c:pt idx="120">
                  <c:v>81.881736363636364</c:v>
                </c:pt>
                <c:pt idx="121">
                  <c:v>82.233009090909093</c:v>
                </c:pt>
                <c:pt idx="122">
                  <c:v>82.429299999999998</c:v>
                </c:pt>
                <c:pt idx="123">
                  <c:v>82.72805454545454</c:v>
                </c:pt>
                <c:pt idx="124">
                  <c:v>83.078663636363643</c:v>
                </c:pt>
                <c:pt idx="125">
                  <c:v>83.447181818181818</c:v>
                </c:pt>
                <c:pt idx="126">
                  <c:v>83.756218181818184</c:v>
                </c:pt>
                <c:pt idx="127">
                  <c:v>84.056200000000004</c:v>
                </c:pt>
                <c:pt idx="128">
                  <c:v>84.383181818181825</c:v>
                </c:pt>
                <c:pt idx="129">
                  <c:v>84.691736363636366</c:v>
                </c:pt>
                <c:pt idx="130">
                  <c:v>85.072163636363641</c:v>
                </c:pt>
                <c:pt idx="131">
                  <c:v>85.444245454545452</c:v>
                </c:pt>
                <c:pt idx="132">
                  <c:v>85.832981818181807</c:v>
                </c:pt>
                <c:pt idx="133">
                  <c:v>86.132936363636361</c:v>
                </c:pt>
                <c:pt idx="134">
                  <c:v>86.374445454545466</c:v>
                </c:pt>
                <c:pt idx="135">
                  <c:v>86.662027272727272</c:v>
                </c:pt>
                <c:pt idx="136">
                  <c:v>87.050872727272733</c:v>
                </c:pt>
                <c:pt idx="137">
                  <c:v>87.360154545454535</c:v>
                </c:pt>
                <c:pt idx="138">
                  <c:v>87.716236363636369</c:v>
                </c:pt>
                <c:pt idx="139">
                  <c:v>88.118545454545455</c:v>
                </c:pt>
                <c:pt idx="140">
                  <c:v>88.577663636363638</c:v>
                </c:pt>
                <c:pt idx="141">
                  <c:v>88.871300000000005</c:v>
                </c:pt>
                <c:pt idx="142">
                  <c:v>89.139936363636366</c:v>
                </c:pt>
                <c:pt idx="143">
                  <c:v>89.482245454545463</c:v>
                </c:pt>
                <c:pt idx="144">
                  <c:v>89.645600000000002</c:v>
                </c:pt>
                <c:pt idx="145">
                  <c:v>89.944227272727275</c:v>
                </c:pt>
                <c:pt idx="146">
                  <c:v>90.260081818181817</c:v>
                </c:pt>
                <c:pt idx="147">
                  <c:v>90.482263636363641</c:v>
                </c:pt>
                <c:pt idx="148">
                  <c:v>90.646872727272722</c:v>
                </c:pt>
                <c:pt idx="149">
                  <c:v>90.811518181818187</c:v>
                </c:pt>
                <c:pt idx="150">
                  <c:v>90.999418181818186</c:v>
                </c:pt>
                <c:pt idx="151">
                  <c:v>91.217872727272734</c:v>
                </c:pt>
                <c:pt idx="152">
                  <c:v>91.429381818181824</c:v>
                </c:pt>
                <c:pt idx="153">
                  <c:v>92.014827272727274</c:v>
                </c:pt>
                <c:pt idx="154">
                  <c:v>92.227990909090906</c:v>
                </c:pt>
                <c:pt idx="155">
                  <c:v>92.383200000000002</c:v>
                </c:pt>
                <c:pt idx="156">
                  <c:v>92.582154545454543</c:v>
                </c:pt>
                <c:pt idx="157">
                  <c:v>92.748518181818184</c:v>
                </c:pt>
                <c:pt idx="158">
                  <c:v>92.899209090909096</c:v>
                </c:pt>
                <c:pt idx="159">
                  <c:v>93.036427272727281</c:v>
                </c:pt>
                <c:pt idx="160">
                  <c:v>93.186781818181814</c:v>
                </c:pt>
                <c:pt idx="161">
                  <c:v>93.259663636363626</c:v>
                </c:pt>
                <c:pt idx="162">
                  <c:v>93.461245454545448</c:v>
                </c:pt>
                <c:pt idx="163">
                  <c:v>93.625081818181812</c:v>
                </c:pt>
                <c:pt idx="164">
                  <c:v>93.799509090909083</c:v>
                </c:pt>
                <c:pt idx="165">
                  <c:v>93.963427272727273</c:v>
                </c:pt>
                <c:pt idx="166">
                  <c:v>94.198899999999995</c:v>
                </c:pt>
                <c:pt idx="167">
                  <c:v>94.444090909090903</c:v>
                </c:pt>
                <c:pt idx="168">
                  <c:v>94.647736363636355</c:v>
                </c:pt>
                <c:pt idx="169">
                  <c:v>94.787181818181821</c:v>
                </c:pt>
                <c:pt idx="170">
                  <c:v>94.880109090909087</c:v>
                </c:pt>
                <c:pt idx="171">
                  <c:v>94.929327272727278</c:v>
                </c:pt>
                <c:pt idx="172">
                  <c:v>95.023872727272732</c:v>
                </c:pt>
                <c:pt idx="173">
                  <c:v>95.231645454545458</c:v>
                </c:pt>
                <c:pt idx="174">
                  <c:v>95.427781818181813</c:v>
                </c:pt>
                <c:pt idx="175">
                  <c:v>95.532545454545456</c:v>
                </c:pt>
                <c:pt idx="176">
                  <c:v>95.672718181818169</c:v>
                </c:pt>
                <c:pt idx="177">
                  <c:v>95.73041818181818</c:v>
                </c:pt>
                <c:pt idx="178">
                  <c:v>95.842072727272722</c:v>
                </c:pt>
                <c:pt idx="179">
                  <c:v>95.980263636363631</c:v>
                </c:pt>
                <c:pt idx="180">
                  <c:v>96.184954545454545</c:v>
                </c:pt>
                <c:pt idx="181">
                  <c:v>96.408599999999993</c:v>
                </c:pt>
                <c:pt idx="182">
                  <c:v>96.402363636363631</c:v>
                </c:pt>
                <c:pt idx="183">
                  <c:v>96.66928181818183</c:v>
                </c:pt>
                <c:pt idx="184">
                  <c:v>96.790063636363641</c:v>
                </c:pt>
                <c:pt idx="185">
                  <c:v>96.80719090909092</c:v>
                </c:pt>
                <c:pt idx="186">
                  <c:v>96.814590909090896</c:v>
                </c:pt>
                <c:pt idx="187">
                  <c:v>96.933036363636361</c:v>
                </c:pt>
                <c:pt idx="188">
                  <c:v>97.079690909090914</c:v>
                </c:pt>
                <c:pt idx="189">
                  <c:v>97.030981818181814</c:v>
                </c:pt>
                <c:pt idx="190">
                  <c:v>97.037327272727268</c:v>
                </c:pt>
                <c:pt idx="191">
                  <c:v>97.043572727272718</c:v>
                </c:pt>
                <c:pt idx="192">
                  <c:v>97.643445454545457</c:v>
                </c:pt>
                <c:pt idx="193">
                  <c:v>97.703800000000001</c:v>
                </c:pt>
                <c:pt idx="194">
                  <c:v>97.834336363636353</c:v>
                </c:pt>
                <c:pt idx="195">
                  <c:v>98.018863636363633</c:v>
                </c:pt>
                <c:pt idx="196">
                  <c:v>98.074954545454545</c:v>
                </c:pt>
                <c:pt idx="197">
                  <c:v>98.137909090909091</c:v>
                </c:pt>
                <c:pt idx="198">
                  <c:v>98.173118181818168</c:v>
                </c:pt>
                <c:pt idx="199">
                  <c:v>98.204845454545463</c:v>
                </c:pt>
                <c:pt idx="200">
                  <c:v>98.213645454545471</c:v>
                </c:pt>
                <c:pt idx="201">
                  <c:v>98.305718181818193</c:v>
                </c:pt>
                <c:pt idx="202">
                  <c:v>98.27907272727272</c:v>
                </c:pt>
                <c:pt idx="203">
                  <c:v>98.297181818181812</c:v>
                </c:pt>
                <c:pt idx="204">
                  <c:v>98.289500000000004</c:v>
                </c:pt>
                <c:pt idx="205">
                  <c:v>98.229872727272735</c:v>
                </c:pt>
                <c:pt idx="206">
                  <c:v>98.27858181818182</c:v>
                </c:pt>
                <c:pt idx="207">
                  <c:v>98.322772727272735</c:v>
                </c:pt>
                <c:pt idx="208">
                  <c:v>98.457045454545451</c:v>
                </c:pt>
                <c:pt idx="209">
                  <c:v>98.552072727272716</c:v>
                </c:pt>
                <c:pt idx="210">
                  <c:v>98.511290909090903</c:v>
                </c:pt>
                <c:pt idx="211">
                  <c:v>98.48002727272727</c:v>
                </c:pt>
                <c:pt idx="212">
                  <c:v>98.374245454545459</c:v>
                </c:pt>
                <c:pt idx="213">
                  <c:v>98.008963636363646</c:v>
                </c:pt>
                <c:pt idx="214">
                  <c:v>98.073363636363638</c:v>
                </c:pt>
                <c:pt idx="215">
                  <c:v>98.20380909090909</c:v>
                </c:pt>
                <c:pt idx="216">
                  <c:v>98.322818181818178</c:v>
                </c:pt>
                <c:pt idx="217">
                  <c:v>98.367072727272728</c:v>
                </c:pt>
                <c:pt idx="218">
                  <c:v>98.354336363636364</c:v>
                </c:pt>
                <c:pt idx="219">
                  <c:v>98.340854545454533</c:v>
                </c:pt>
                <c:pt idx="220">
                  <c:v>98.302027272727273</c:v>
                </c:pt>
                <c:pt idx="221">
                  <c:v>98.228218181818178</c:v>
                </c:pt>
                <c:pt idx="222">
                  <c:v>98.219409090909096</c:v>
                </c:pt>
                <c:pt idx="223">
                  <c:v>98.196318181818185</c:v>
                </c:pt>
                <c:pt idx="224">
                  <c:v>98.069645454545466</c:v>
                </c:pt>
                <c:pt idx="225">
                  <c:v>97.897836363636358</c:v>
                </c:pt>
                <c:pt idx="226">
                  <c:v>97.706636363636349</c:v>
                </c:pt>
                <c:pt idx="227">
                  <c:v>97.492809090909091</c:v>
                </c:pt>
                <c:pt idx="228">
                  <c:v>97.350027272727274</c:v>
                </c:pt>
                <c:pt idx="229">
                  <c:v>97.220536363636356</c:v>
                </c:pt>
                <c:pt idx="230">
                  <c:v>97.121372727272728</c:v>
                </c:pt>
                <c:pt idx="231">
                  <c:v>96.885536363636362</c:v>
                </c:pt>
                <c:pt idx="232">
                  <c:v>96.558581818181807</c:v>
                </c:pt>
                <c:pt idx="233">
                  <c:v>96.19214545454544</c:v>
                </c:pt>
                <c:pt idx="234">
                  <c:v>95.778300000000002</c:v>
                </c:pt>
                <c:pt idx="235">
                  <c:v>95.56629090909091</c:v>
                </c:pt>
                <c:pt idx="236">
                  <c:v>95.545745454545468</c:v>
                </c:pt>
                <c:pt idx="237">
                  <c:v>95.540872727272713</c:v>
                </c:pt>
                <c:pt idx="238">
                  <c:v>95.406218181818176</c:v>
                </c:pt>
                <c:pt idx="239">
                  <c:v>95.343063636363638</c:v>
                </c:pt>
                <c:pt idx="240">
                  <c:v>95.287018181818198</c:v>
                </c:pt>
                <c:pt idx="241">
                  <c:v>95.257800000000003</c:v>
                </c:pt>
                <c:pt idx="242">
                  <c:v>95.208554545454547</c:v>
                </c:pt>
                <c:pt idx="243">
                  <c:v>94.935918181818181</c:v>
                </c:pt>
                <c:pt idx="244">
                  <c:v>94.976136363636357</c:v>
                </c:pt>
                <c:pt idx="245">
                  <c:v>94.652727272727276</c:v>
                </c:pt>
                <c:pt idx="246">
                  <c:v>94.320499999999996</c:v>
                </c:pt>
                <c:pt idx="247">
                  <c:v>93.947845454545458</c:v>
                </c:pt>
                <c:pt idx="248">
                  <c:v>93.54679999999999</c:v>
                </c:pt>
                <c:pt idx="249">
                  <c:v>93.273563636363633</c:v>
                </c:pt>
                <c:pt idx="250">
                  <c:v>93.13311818181819</c:v>
                </c:pt>
                <c:pt idx="251">
                  <c:v>93.11581818181817</c:v>
                </c:pt>
                <c:pt idx="252">
                  <c:v>92.84432727272727</c:v>
                </c:pt>
                <c:pt idx="253">
                  <c:v>92.536600000000007</c:v>
                </c:pt>
                <c:pt idx="254">
                  <c:v>92.161127272727271</c:v>
                </c:pt>
                <c:pt idx="255">
                  <c:v>91.631054545454546</c:v>
                </c:pt>
                <c:pt idx="256">
                  <c:v>91.283190909090905</c:v>
                </c:pt>
                <c:pt idx="257">
                  <c:v>91.132018181818182</c:v>
                </c:pt>
                <c:pt idx="258">
                  <c:v>91.018227272727273</c:v>
                </c:pt>
                <c:pt idx="259">
                  <c:v>90.760809090909092</c:v>
                </c:pt>
                <c:pt idx="260">
                  <c:v>90.541945454545456</c:v>
                </c:pt>
                <c:pt idx="261">
                  <c:v>90.359090909090909</c:v>
                </c:pt>
                <c:pt idx="262">
                  <c:v>90.290481818181817</c:v>
                </c:pt>
                <c:pt idx="263">
                  <c:v>90.236872727272726</c:v>
                </c:pt>
                <c:pt idx="264">
                  <c:v>90.266536363636362</c:v>
                </c:pt>
                <c:pt idx="265">
                  <c:v>90.300063636363632</c:v>
                </c:pt>
                <c:pt idx="266">
                  <c:v>90.299809090909093</c:v>
                </c:pt>
                <c:pt idx="267">
                  <c:v>90.301972727272727</c:v>
                </c:pt>
                <c:pt idx="268">
                  <c:v>90.30873636363637</c:v>
                </c:pt>
                <c:pt idx="269">
                  <c:v>90.270045454545453</c:v>
                </c:pt>
                <c:pt idx="270">
                  <c:v>90.11732727272728</c:v>
                </c:pt>
                <c:pt idx="271">
                  <c:v>89.934918181818176</c:v>
                </c:pt>
                <c:pt idx="272">
                  <c:v>89.706345454545456</c:v>
                </c:pt>
                <c:pt idx="273">
                  <c:v>89.397981818181819</c:v>
                </c:pt>
                <c:pt idx="274">
                  <c:v>89.117490909090918</c:v>
                </c:pt>
                <c:pt idx="275">
                  <c:v>88.857927272727267</c:v>
                </c:pt>
                <c:pt idx="276">
                  <c:v>88.349109090909096</c:v>
                </c:pt>
                <c:pt idx="277">
                  <c:v>87.965781818181824</c:v>
                </c:pt>
                <c:pt idx="278">
                  <c:v>87.596909090909094</c:v>
                </c:pt>
                <c:pt idx="279">
                  <c:v>86.9893</c:v>
                </c:pt>
                <c:pt idx="280">
                  <c:v>86.456800000000001</c:v>
                </c:pt>
                <c:pt idx="281">
                  <c:v>85.904672727272725</c:v>
                </c:pt>
                <c:pt idx="282">
                  <c:v>85.348972727272724</c:v>
                </c:pt>
                <c:pt idx="283">
                  <c:v>84.839963636363635</c:v>
                </c:pt>
                <c:pt idx="284">
                  <c:v>84.404009090909099</c:v>
                </c:pt>
                <c:pt idx="285">
                  <c:v>83.96541818181818</c:v>
                </c:pt>
                <c:pt idx="286">
                  <c:v>83.538981818181824</c:v>
                </c:pt>
                <c:pt idx="287">
                  <c:v>83.026118181818177</c:v>
                </c:pt>
                <c:pt idx="288">
                  <c:v>82.487363636363639</c:v>
                </c:pt>
                <c:pt idx="289">
                  <c:v>81.944509090909094</c:v>
                </c:pt>
                <c:pt idx="290">
                  <c:v>81.38272727272728</c:v>
                </c:pt>
                <c:pt idx="291">
                  <c:v>80.818700000000007</c:v>
                </c:pt>
                <c:pt idx="292">
                  <c:v>80.253745454545452</c:v>
                </c:pt>
                <c:pt idx="293">
                  <c:v>79.637354545454542</c:v>
                </c:pt>
                <c:pt idx="294">
                  <c:v>78.949372727272717</c:v>
                </c:pt>
                <c:pt idx="295">
                  <c:v>78.176109090909094</c:v>
                </c:pt>
                <c:pt idx="296">
                  <c:v>77.409763636363635</c:v>
                </c:pt>
                <c:pt idx="297">
                  <c:v>76.657563636363633</c:v>
                </c:pt>
                <c:pt idx="298">
                  <c:v>75.901709090909094</c:v>
                </c:pt>
                <c:pt idx="299">
                  <c:v>75.278263636363633</c:v>
                </c:pt>
                <c:pt idx="300">
                  <c:v>74.742754545454545</c:v>
                </c:pt>
                <c:pt idx="301">
                  <c:v>74.116109090909092</c:v>
                </c:pt>
                <c:pt idx="302">
                  <c:v>73.4606909090909</c:v>
                </c:pt>
                <c:pt idx="303">
                  <c:v>72.693318181818185</c:v>
                </c:pt>
                <c:pt idx="304">
                  <c:v>72.200854545454547</c:v>
                </c:pt>
                <c:pt idx="305">
                  <c:v>71.750309090909099</c:v>
                </c:pt>
                <c:pt idx="306">
                  <c:v>71.565872727272733</c:v>
                </c:pt>
                <c:pt idx="307">
                  <c:v>71.365845454545465</c:v>
                </c:pt>
                <c:pt idx="308">
                  <c:v>70.995754545454545</c:v>
                </c:pt>
                <c:pt idx="309">
                  <c:v>70.534745454545458</c:v>
                </c:pt>
                <c:pt idx="310">
                  <c:v>70.000254545454538</c:v>
                </c:pt>
                <c:pt idx="311">
                  <c:v>69.336454545454544</c:v>
                </c:pt>
                <c:pt idx="312">
                  <c:v>68.81522727272727</c:v>
                </c:pt>
                <c:pt idx="313">
                  <c:v>68.408236363636362</c:v>
                </c:pt>
                <c:pt idx="314">
                  <c:v>68.115099999999998</c:v>
                </c:pt>
                <c:pt idx="315">
                  <c:v>67.765872727272736</c:v>
                </c:pt>
                <c:pt idx="316">
                  <c:v>67.293009090909095</c:v>
                </c:pt>
                <c:pt idx="317">
                  <c:v>66.793800000000005</c:v>
                </c:pt>
                <c:pt idx="318">
                  <c:v>66.266000000000005</c:v>
                </c:pt>
                <c:pt idx="319">
                  <c:v>65.826809090909094</c:v>
                </c:pt>
                <c:pt idx="320">
                  <c:v>65.62145454545454</c:v>
                </c:pt>
                <c:pt idx="321">
                  <c:v>65.465945454545462</c:v>
                </c:pt>
                <c:pt idx="322">
                  <c:v>65.144954545454553</c:v>
                </c:pt>
                <c:pt idx="323">
                  <c:v>64.756890909090899</c:v>
                </c:pt>
                <c:pt idx="324">
                  <c:v>64.326300000000003</c:v>
                </c:pt>
                <c:pt idx="325">
                  <c:v>63.96905454545454</c:v>
                </c:pt>
                <c:pt idx="326">
                  <c:v>63.598645454545455</c:v>
                </c:pt>
                <c:pt idx="327">
                  <c:v>63.375109090909092</c:v>
                </c:pt>
                <c:pt idx="328">
                  <c:v>63.200472727272725</c:v>
                </c:pt>
                <c:pt idx="329">
                  <c:v>62.898763636363633</c:v>
                </c:pt>
                <c:pt idx="330">
                  <c:v>62.587781818181817</c:v>
                </c:pt>
                <c:pt idx="331">
                  <c:v>62.076618181818183</c:v>
                </c:pt>
                <c:pt idx="332">
                  <c:v>61.540990909090915</c:v>
                </c:pt>
                <c:pt idx="333">
                  <c:v>61.087618181818179</c:v>
                </c:pt>
                <c:pt idx="334">
                  <c:v>60.871345454545455</c:v>
                </c:pt>
                <c:pt idx="335">
                  <c:v>60.698581818181815</c:v>
                </c:pt>
                <c:pt idx="336">
                  <c:v>60.260572727272731</c:v>
                </c:pt>
                <c:pt idx="337">
                  <c:v>59.839127272727275</c:v>
                </c:pt>
                <c:pt idx="338">
                  <c:v>59.388681818181816</c:v>
                </c:pt>
                <c:pt idx="339">
                  <c:v>58.947399999999995</c:v>
                </c:pt>
                <c:pt idx="340">
                  <c:v>58.58460909090909</c:v>
                </c:pt>
                <c:pt idx="341">
                  <c:v>58.394054545454544</c:v>
                </c:pt>
                <c:pt idx="342">
                  <c:v>58.239318181818184</c:v>
                </c:pt>
                <c:pt idx="343">
                  <c:v>57.878999999999998</c:v>
                </c:pt>
                <c:pt idx="344">
                  <c:v>57.464545454545458</c:v>
                </c:pt>
                <c:pt idx="345">
                  <c:v>57.326363636363638</c:v>
                </c:pt>
                <c:pt idx="346">
                  <c:v>57.086363636363643</c:v>
                </c:pt>
                <c:pt idx="347">
                  <c:v>56.93727272727272</c:v>
                </c:pt>
                <c:pt idx="348">
                  <c:v>56.884545454545453</c:v>
                </c:pt>
                <c:pt idx="349">
                  <c:v>56.703636363636363</c:v>
                </c:pt>
                <c:pt idx="350">
                  <c:v>56.579090909090908</c:v>
                </c:pt>
                <c:pt idx="351">
                  <c:v>56.477272727272727</c:v>
                </c:pt>
                <c:pt idx="352">
                  <c:v>56.377272727272725</c:v>
                </c:pt>
                <c:pt idx="353">
                  <c:v>56.322727272727271</c:v>
                </c:pt>
                <c:pt idx="354">
                  <c:v>56.308181818181815</c:v>
                </c:pt>
                <c:pt idx="355">
                  <c:v>56.216363636363639</c:v>
                </c:pt>
                <c:pt idx="356">
                  <c:v>55.961818181818188</c:v>
                </c:pt>
                <c:pt idx="357">
                  <c:v>55.721818181818186</c:v>
                </c:pt>
                <c:pt idx="358">
                  <c:v>55.447272727272725</c:v>
                </c:pt>
                <c:pt idx="359">
                  <c:v>55.197272727272725</c:v>
                </c:pt>
                <c:pt idx="360">
                  <c:v>55.059090909090905</c:v>
                </c:pt>
                <c:pt idx="361">
                  <c:v>55.040909090909096</c:v>
                </c:pt>
                <c:pt idx="362">
                  <c:v>54.963636363636368</c:v>
                </c:pt>
                <c:pt idx="363">
                  <c:v>54.725454545454546</c:v>
                </c:pt>
                <c:pt idx="364">
                  <c:v>54.400909090909089</c:v>
                </c:pt>
              </c:numCache>
            </c:numRef>
          </c:val>
          <c:smooth val="0"/>
          <c:extLst>
            <c:ext xmlns:c16="http://schemas.microsoft.com/office/drawing/2014/chart" uri="{C3380CC4-5D6E-409C-BE32-E72D297353CC}">
              <c16:uniqueId val="{00000004-B3D9-490C-95CC-5C6A373A9880}"/>
            </c:ext>
          </c:extLst>
        </c:ser>
        <c:ser>
          <c:idx val="0"/>
          <c:order val="5"/>
          <c:tx>
            <c:strRef>
              <c:f>'Figure 1.6 data'!$R$2</c:f>
              <c:strCache>
                <c:ptCount val="1"/>
                <c:pt idx="0">
                  <c:v>2020/21</c:v>
                </c:pt>
              </c:strCache>
            </c:strRef>
          </c:tx>
          <c:spPr>
            <a:ln w="28575" cap="rnd">
              <a:solidFill>
                <a:schemeClr val="tx1"/>
              </a:solidFill>
              <a:round/>
            </a:ln>
            <a:effectLst/>
          </c:spPr>
          <c:marker>
            <c:symbol val="none"/>
          </c:marker>
          <c:cat>
            <c:numRef>
              <c:f>'Figure 1.6 data'!$Q$3:$Q$367</c:f>
              <c:numCache>
                <c:formatCode>d\-mmm</c:formatCode>
                <c:ptCount val="365"/>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pt idx="44">
                  <c:v>43966</c:v>
                </c:pt>
                <c:pt idx="45">
                  <c:v>43967</c:v>
                </c:pt>
                <c:pt idx="46">
                  <c:v>43968</c:v>
                </c:pt>
                <c:pt idx="47">
                  <c:v>43969</c:v>
                </c:pt>
                <c:pt idx="48">
                  <c:v>43970</c:v>
                </c:pt>
                <c:pt idx="49">
                  <c:v>43971</c:v>
                </c:pt>
                <c:pt idx="50">
                  <c:v>43972</c:v>
                </c:pt>
                <c:pt idx="51">
                  <c:v>43973</c:v>
                </c:pt>
                <c:pt idx="52">
                  <c:v>43974</c:v>
                </c:pt>
                <c:pt idx="53">
                  <c:v>43975</c:v>
                </c:pt>
                <c:pt idx="54">
                  <c:v>43976</c:v>
                </c:pt>
                <c:pt idx="55">
                  <c:v>43977</c:v>
                </c:pt>
                <c:pt idx="56">
                  <c:v>43978</c:v>
                </c:pt>
                <c:pt idx="57">
                  <c:v>43979</c:v>
                </c:pt>
                <c:pt idx="58">
                  <c:v>43980</c:v>
                </c:pt>
                <c:pt idx="59">
                  <c:v>43981</c:v>
                </c:pt>
                <c:pt idx="60">
                  <c:v>43982</c:v>
                </c:pt>
                <c:pt idx="61">
                  <c:v>43983</c:v>
                </c:pt>
                <c:pt idx="62">
                  <c:v>43984</c:v>
                </c:pt>
                <c:pt idx="63">
                  <c:v>43985</c:v>
                </c:pt>
                <c:pt idx="64">
                  <c:v>43986</c:v>
                </c:pt>
                <c:pt idx="65">
                  <c:v>43987</c:v>
                </c:pt>
                <c:pt idx="66">
                  <c:v>43988</c:v>
                </c:pt>
                <c:pt idx="67">
                  <c:v>43989</c:v>
                </c:pt>
                <c:pt idx="68">
                  <c:v>43990</c:v>
                </c:pt>
                <c:pt idx="69">
                  <c:v>43991</c:v>
                </c:pt>
                <c:pt idx="70">
                  <c:v>43992</c:v>
                </c:pt>
                <c:pt idx="71">
                  <c:v>43993</c:v>
                </c:pt>
                <c:pt idx="72">
                  <c:v>43994</c:v>
                </c:pt>
                <c:pt idx="73">
                  <c:v>43995</c:v>
                </c:pt>
                <c:pt idx="74">
                  <c:v>43996</c:v>
                </c:pt>
                <c:pt idx="75">
                  <c:v>43997</c:v>
                </c:pt>
                <c:pt idx="76">
                  <c:v>43998</c:v>
                </c:pt>
                <c:pt idx="77">
                  <c:v>43999</c:v>
                </c:pt>
                <c:pt idx="78">
                  <c:v>44000</c:v>
                </c:pt>
                <c:pt idx="79">
                  <c:v>44001</c:v>
                </c:pt>
                <c:pt idx="80">
                  <c:v>44002</c:v>
                </c:pt>
                <c:pt idx="81">
                  <c:v>44003</c:v>
                </c:pt>
                <c:pt idx="82">
                  <c:v>44004</c:v>
                </c:pt>
                <c:pt idx="83">
                  <c:v>44005</c:v>
                </c:pt>
                <c:pt idx="84">
                  <c:v>44006</c:v>
                </c:pt>
                <c:pt idx="85">
                  <c:v>44007</c:v>
                </c:pt>
                <c:pt idx="86">
                  <c:v>44008</c:v>
                </c:pt>
                <c:pt idx="87">
                  <c:v>44009</c:v>
                </c:pt>
                <c:pt idx="88">
                  <c:v>44010</c:v>
                </c:pt>
                <c:pt idx="89">
                  <c:v>44011</c:v>
                </c:pt>
                <c:pt idx="90">
                  <c:v>44012</c:v>
                </c:pt>
                <c:pt idx="91">
                  <c:v>44013</c:v>
                </c:pt>
                <c:pt idx="92">
                  <c:v>44014</c:v>
                </c:pt>
                <c:pt idx="93">
                  <c:v>44015</c:v>
                </c:pt>
                <c:pt idx="94">
                  <c:v>44016</c:v>
                </c:pt>
                <c:pt idx="95">
                  <c:v>44017</c:v>
                </c:pt>
                <c:pt idx="96">
                  <c:v>44018</c:v>
                </c:pt>
                <c:pt idx="97">
                  <c:v>44019</c:v>
                </c:pt>
                <c:pt idx="98">
                  <c:v>44020</c:v>
                </c:pt>
                <c:pt idx="99">
                  <c:v>44021</c:v>
                </c:pt>
                <c:pt idx="100">
                  <c:v>44022</c:v>
                </c:pt>
                <c:pt idx="101">
                  <c:v>44023</c:v>
                </c:pt>
                <c:pt idx="102">
                  <c:v>44024</c:v>
                </c:pt>
                <c:pt idx="103">
                  <c:v>44025</c:v>
                </c:pt>
                <c:pt idx="104">
                  <c:v>44026</c:v>
                </c:pt>
                <c:pt idx="105">
                  <c:v>44027</c:v>
                </c:pt>
                <c:pt idx="106">
                  <c:v>44028</c:v>
                </c:pt>
                <c:pt idx="107">
                  <c:v>44029</c:v>
                </c:pt>
                <c:pt idx="108">
                  <c:v>44030</c:v>
                </c:pt>
                <c:pt idx="109">
                  <c:v>44031</c:v>
                </c:pt>
                <c:pt idx="110">
                  <c:v>44032</c:v>
                </c:pt>
                <c:pt idx="111">
                  <c:v>44033</c:v>
                </c:pt>
                <c:pt idx="112">
                  <c:v>44034</c:v>
                </c:pt>
                <c:pt idx="113">
                  <c:v>44035</c:v>
                </c:pt>
                <c:pt idx="114">
                  <c:v>44036</c:v>
                </c:pt>
                <c:pt idx="115">
                  <c:v>44037</c:v>
                </c:pt>
                <c:pt idx="116">
                  <c:v>44038</c:v>
                </c:pt>
                <c:pt idx="117">
                  <c:v>44039</c:v>
                </c:pt>
                <c:pt idx="118">
                  <c:v>44040</c:v>
                </c:pt>
                <c:pt idx="119">
                  <c:v>44041</c:v>
                </c:pt>
                <c:pt idx="120">
                  <c:v>44042</c:v>
                </c:pt>
                <c:pt idx="121">
                  <c:v>44043</c:v>
                </c:pt>
                <c:pt idx="122">
                  <c:v>44044</c:v>
                </c:pt>
                <c:pt idx="123">
                  <c:v>44045</c:v>
                </c:pt>
                <c:pt idx="124">
                  <c:v>44046</c:v>
                </c:pt>
                <c:pt idx="125">
                  <c:v>44047</c:v>
                </c:pt>
                <c:pt idx="126">
                  <c:v>44048</c:v>
                </c:pt>
                <c:pt idx="127">
                  <c:v>44049</c:v>
                </c:pt>
                <c:pt idx="128">
                  <c:v>44050</c:v>
                </c:pt>
                <c:pt idx="129">
                  <c:v>44051</c:v>
                </c:pt>
                <c:pt idx="130">
                  <c:v>44052</c:v>
                </c:pt>
                <c:pt idx="131">
                  <c:v>44053</c:v>
                </c:pt>
                <c:pt idx="132">
                  <c:v>44054</c:v>
                </c:pt>
                <c:pt idx="133">
                  <c:v>44055</c:v>
                </c:pt>
                <c:pt idx="134">
                  <c:v>44056</c:v>
                </c:pt>
                <c:pt idx="135">
                  <c:v>44057</c:v>
                </c:pt>
                <c:pt idx="136">
                  <c:v>44058</c:v>
                </c:pt>
                <c:pt idx="137">
                  <c:v>44059</c:v>
                </c:pt>
                <c:pt idx="138">
                  <c:v>44060</c:v>
                </c:pt>
                <c:pt idx="139">
                  <c:v>44061</c:v>
                </c:pt>
                <c:pt idx="140">
                  <c:v>44062</c:v>
                </c:pt>
                <c:pt idx="141">
                  <c:v>44063</c:v>
                </c:pt>
                <c:pt idx="142">
                  <c:v>44064</c:v>
                </c:pt>
                <c:pt idx="143">
                  <c:v>44065</c:v>
                </c:pt>
                <c:pt idx="144">
                  <c:v>44066</c:v>
                </c:pt>
                <c:pt idx="145">
                  <c:v>44067</c:v>
                </c:pt>
                <c:pt idx="146">
                  <c:v>44068</c:v>
                </c:pt>
                <c:pt idx="147">
                  <c:v>44069</c:v>
                </c:pt>
                <c:pt idx="148">
                  <c:v>44070</c:v>
                </c:pt>
                <c:pt idx="149">
                  <c:v>44071</c:v>
                </c:pt>
                <c:pt idx="150">
                  <c:v>44072</c:v>
                </c:pt>
                <c:pt idx="151">
                  <c:v>44073</c:v>
                </c:pt>
                <c:pt idx="152">
                  <c:v>44074</c:v>
                </c:pt>
                <c:pt idx="153">
                  <c:v>44075</c:v>
                </c:pt>
                <c:pt idx="154">
                  <c:v>44076</c:v>
                </c:pt>
                <c:pt idx="155">
                  <c:v>44077</c:v>
                </c:pt>
                <c:pt idx="156">
                  <c:v>44078</c:v>
                </c:pt>
                <c:pt idx="157">
                  <c:v>44079</c:v>
                </c:pt>
                <c:pt idx="158">
                  <c:v>44080</c:v>
                </c:pt>
                <c:pt idx="159">
                  <c:v>44081</c:v>
                </c:pt>
                <c:pt idx="160">
                  <c:v>44082</c:v>
                </c:pt>
                <c:pt idx="161">
                  <c:v>44083</c:v>
                </c:pt>
                <c:pt idx="162">
                  <c:v>44084</c:v>
                </c:pt>
                <c:pt idx="163">
                  <c:v>44085</c:v>
                </c:pt>
                <c:pt idx="164">
                  <c:v>44086</c:v>
                </c:pt>
                <c:pt idx="165">
                  <c:v>44087</c:v>
                </c:pt>
                <c:pt idx="166">
                  <c:v>44088</c:v>
                </c:pt>
                <c:pt idx="167">
                  <c:v>44089</c:v>
                </c:pt>
                <c:pt idx="168">
                  <c:v>44090</c:v>
                </c:pt>
                <c:pt idx="169">
                  <c:v>44091</c:v>
                </c:pt>
                <c:pt idx="170">
                  <c:v>44092</c:v>
                </c:pt>
                <c:pt idx="171">
                  <c:v>44093</c:v>
                </c:pt>
                <c:pt idx="172">
                  <c:v>44094</c:v>
                </c:pt>
                <c:pt idx="173">
                  <c:v>44095</c:v>
                </c:pt>
                <c:pt idx="174">
                  <c:v>44096</c:v>
                </c:pt>
                <c:pt idx="175">
                  <c:v>44097</c:v>
                </c:pt>
                <c:pt idx="176">
                  <c:v>44098</c:v>
                </c:pt>
                <c:pt idx="177">
                  <c:v>44099</c:v>
                </c:pt>
                <c:pt idx="178">
                  <c:v>44100</c:v>
                </c:pt>
                <c:pt idx="179">
                  <c:v>44101</c:v>
                </c:pt>
                <c:pt idx="180">
                  <c:v>44102</c:v>
                </c:pt>
                <c:pt idx="181">
                  <c:v>44103</c:v>
                </c:pt>
                <c:pt idx="182">
                  <c:v>44104</c:v>
                </c:pt>
                <c:pt idx="183">
                  <c:v>44105</c:v>
                </c:pt>
                <c:pt idx="184">
                  <c:v>44106</c:v>
                </c:pt>
                <c:pt idx="185">
                  <c:v>44107</c:v>
                </c:pt>
                <c:pt idx="186">
                  <c:v>44108</c:v>
                </c:pt>
                <c:pt idx="187">
                  <c:v>44109</c:v>
                </c:pt>
                <c:pt idx="188">
                  <c:v>44110</c:v>
                </c:pt>
                <c:pt idx="189">
                  <c:v>44111</c:v>
                </c:pt>
                <c:pt idx="190">
                  <c:v>44112</c:v>
                </c:pt>
                <c:pt idx="191">
                  <c:v>44113</c:v>
                </c:pt>
                <c:pt idx="192">
                  <c:v>44114</c:v>
                </c:pt>
                <c:pt idx="193">
                  <c:v>44115</c:v>
                </c:pt>
                <c:pt idx="194">
                  <c:v>44116</c:v>
                </c:pt>
                <c:pt idx="195">
                  <c:v>44117</c:v>
                </c:pt>
                <c:pt idx="196">
                  <c:v>44118</c:v>
                </c:pt>
                <c:pt idx="197">
                  <c:v>44119</c:v>
                </c:pt>
                <c:pt idx="198">
                  <c:v>44120</c:v>
                </c:pt>
                <c:pt idx="199">
                  <c:v>44121</c:v>
                </c:pt>
                <c:pt idx="200">
                  <c:v>44122</c:v>
                </c:pt>
                <c:pt idx="201">
                  <c:v>44123</c:v>
                </c:pt>
                <c:pt idx="202">
                  <c:v>44124</c:v>
                </c:pt>
                <c:pt idx="203">
                  <c:v>44125</c:v>
                </c:pt>
                <c:pt idx="204">
                  <c:v>44126</c:v>
                </c:pt>
                <c:pt idx="205">
                  <c:v>44127</c:v>
                </c:pt>
                <c:pt idx="206">
                  <c:v>44128</c:v>
                </c:pt>
                <c:pt idx="207">
                  <c:v>44129</c:v>
                </c:pt>
                <c:pt idx="208">
                  <c:v>44130</c:v>
                </c:pt>
                <c:pt idx="209">
                  <c:v>44131</c:v>
                </c:pt>
                <c:pt idx="210">
                  <c:v>44132</c:v>
                </c:pt>
                <c:pt idx="211">
                  <c:v>44133</c:v>
                </c:pt>
                <c:pt idx="212">
                  <c:v>44134</c:v>
                </c:pt>
                <c:pt idx="213">
                  <c:v>44135</c:v>
                </c:pt>
                <c:pt idx="214">
                  <c:v>44136</c:v>
                </c:pt>
                <c:pt idx="215">
                  <c:v>44137</c:v>
                </c:pt>
                <c:pt idx="216">
                  <c:v>44138</c:v>
                </c:pt>
                <c:pt idx="217">
                  <c:v>44139</c:v>
                </c:pt>
                <c:pt idx="218">
                  <c:v>44140</c:v>
                </c:pt>
                <c:pt idx="219">
                  <c:v>44141</c:v>
                </c:pt>
                <c:pt idx="220">
                  <c:v>44142</c:v>
                </c:pt>
                <c:pt idx="221">
                  <c:v>44143</c:v>
                </c:pt>
                <c:pt idx="222">
                  <c:v>44144</c:v>
                </c:pt>
                <c:pt idx="223">
                  <c:v>44145</c:v>
                </c:pt>
                <c:pt idx="224">
                  <c:v>44146</c:v>
                </c:pt>
                <c:pt idx="225">
                  <c:v>44147</c:v>
                </c:pt>
                <c:pt idx="226">
                  <c:v>44148</c:v>
                </c:pt>
                <c:pt idx="227">
                  <c:v>44149</c:v>
                </c:pt>
                <c:pt idx="228">
                  <c:v>44150</c:v>
                </c:pt>
                <c:pt idx="229">
                  <c:v>44151</c:v>
                </c:pt>
                <c:pt idx="230">
                  <c:v>44152</c:v>
                </c:pt>
                <c:pt idx="231">
                  <c:v>44153</c:v>
                </c:pt>
                <c:pt idx="232">
                  <c:v>44154</c:v>
                </c:pt>
                <c:pt idx="233">
                  <c:v>44155</c:v>
                </c:pt>
                <c:pt idx="234">
                  <c:v>44156</c:v>
                </c:pt>
                <c:pt idx="235">
                  <c:v>44157</c:v>
                </c:pt>
                <c:pt idx="236">
                  <c:v>44158</c:v>
                </c:pt>
                <c:pt idx="237">
                  <c:v>44159</c:v>
                </c:pt>
                <c:pt idx="238">
                  <c:v>44160</c:v>
                </c:pt>
                <c:pt idx="239">
                  <c:v>44161</c:v>
                </c:pt>
                <c:pt idx="240">
                  <c:v>44162</c:v>
                </c:pt>
                <c:pt idx="241">
                  <c:v>44163</c:v>
                </c:pt>
                <c:pt idx="242">
                  <c:v>44164</c:v>
                </c:pt>
                <c:pt idx="243">
                  <c:v>44165</c:v>
                </c:pt>
                <c:pt idx="244">
                  <c:v>44166</c:v>
                </c:pt>
                <c:pt idx="245">
                  <c:v>44167</c:v>
                </c:pt>
                <c:pt idx="246">
                  <c:v>44168</c:v>
                </c:pt>
                <c:pt idx="247">
                  <c:v>44169</c:v>
                </c:pt>
                <c:pt idx="248">
                  <c:v>44170</c:v>
                </c:pt>
                <c:pt idx="249">
                  <c:v>44171</c:v>
                </c:pt>
                <c:pt idx="250">
                  <c:v>44172</c:v>
                </c:pt>
                <c:pt idx="251">
                  <c:v>44173</c:v>
                </c:pt>
                <c:pt idx="252">
                  <c:v>44174</c:v>
                </c:pt>
                <c:pt idx="253">
                  <c:v>44175</c:v>
                </c:pt>
                <c:pt idx="254">
                  <c:v>44176</c:v>
                </c:pt>
                <c:pt idx="255">
                  <c:v>44177</c:v>
                </c:pt>
                <c:pt idx="256">
                  <c:v>44178</c:v>
                </c:pt>
                <c:pt idx="257">
                  <c:v>44179</c:v>
                </c:pt>
                <c:pt idx="258">
                  <c:v>44180</c:v>
                </c:pt>
                <c:pt idx="259">
                  <c:v>44181</c:v>
                </c:pt>
                <c:pt idx="260">
                  <c:v>44182</c:v>
                </c:pt>
                <c:pt idx="261">
                  <c:v>44183</c:v>
                </c:pt>
                <c:pt idx="262">
                  <c:v>44184</c:v>
                </c:pt>
                <c:pt idx="263">
                  <c:v>44185</c:v>
                </c:pt>
                <c:pt idx="264">
                  <c:v>44186</c:v>
                </c:pt>
                <c:pt idx="265">
                  <c:v>44187</c:v>
                </c:pt>
                <c:pt idx="266">
                  <c:v>44188</c:v>
                </c:pt>
                <c:pt idx="267">
                  <c:v>44189</c:v>
                </c:pt>
                <c:pt idx="268">
                  <c:v>44190</c:v>
                </c:pt>
                <c:pt idx="269">
                  <c:v>44191</c:v>
                </c:pt>
                <c:pt idx="270">
                  <c:v>44192</c:v>
                </c:pt>
                <c:pt idx="271">
                  <c:v>44193</c:v>
                </c:pt>
                <c:pt idx="272">
                  <c:v>44194</c:v>
                </c:pt>
                <c:pt idx="273">
                  <c:v>44195</c:v>
                </c:pt>
                <c:pt idx="274">
                  <c:v>44196</c:v>
                </c:pt>
                <c:pt idx="275">
                  <c:v>44197</c:v>
                </c:pt>
                <c:pt idx="276">
                  <c:v>44198</c:v>
                </c:pt>
                <c:pt idx="277">
                  <c:v>44199</c:v>
                </c:pt>
                <c:pt idx="278">
                  <c:v>44200</c:v>
                </c:pt>
                <c:pt idx="279">
                  <c:v>44201</c:v>
                </c:pt>
                <c:pt idx="280">
                  <c:v>44202</c:v>
                </c:pt>
                <c:pt idx="281">
                  <c:v>44203</c:v>
                </c:pt>
                <c:pt idx="282">
                  <c:v>44204</c:v>
                </c:pt>
                <c:pt idx="283">
                  <c:v>44205</c:v>
                </c:pt>
                <c:pt idx="284">
                  <c:v>44206</c:v>
                </c:pt>
                <c:pt idx="285">
                  <c:v>44207</c:v>
                </c:pt>
                <c:pt idx="286">
                  <c:v>44208</c:v>
                </c:pt>
                <c:pt idx="287">
                  <c:v>44209</c:v>
                </c:pt>
                <c:pt idx="288">
                  <c:v>44210</c:v>
                </c:pt>
                <c:pt idx="289">
                  <c:v>44211</c:v>
                </c:pt>
                <c:pt idx="290">
                  <c:v>44212</c:v>
                </c:pt>
                <c:pt idx="291">
                  <c:v>44213</c:v>
                </c:pt>
                <c:pt idx="292">
                  <c:v>44214</c:v>
                </c:pt>
                <c:pt idx="293">
                  <c:v>44215</c:v>
                </c:pt>
                <c:pt idx="294">
                  <c:v>44216</c:v>
                </c:pt>
                <c:pt idx="295">
                  <c:v>44217</c:v>
                </c:pt>
                <c:pt idx="296">
                  <c:v>44218</c:v>
                </c:pt>
                <c:pt idx="297">
                  <c:v>44219</c:v>
                </c:pt>
                <c:pt idx="298">
                  <c:v>44220</c:v>
                </c:pt>
                <c:pt idx="299">
                  <c:v>44221</c:v>
                </c:pt>
                <c:pt idx="300">
                  <c:v>44222</c:v>
                </c:pt>
                <c:pt idx="301">
                  <c:v>44223</c:v>
                </c:pt>
                <c:pt idx="302">
                  <c:v>44224</c:v>
                </c:pt>
                <c:pt idx="303">
                  <c:v>44225</c:v>
                </c:pt>
                <c:pt idx="304">
                  <c:v>44226</c:v>
                </c:pt>
                <c:pt idx="305">
                  <c:v>44227</c:v>
                </c:pt>
                <c:pt idx="306">
                  <c:v>44228</c:v>
                </c:pt>
                <c:pt idx="307">
                  <c:v>44229</c:v>
                </c:pt>
                <c:pt idx="308">
                  <c:v>44230</c:v>
                </c:pt>
                <c:pt idx="309">
                  <c:v>44231</c:v>
                </c:pt>
                <c:pt idx="310">
                  <c:v>44232</c:v>
                </c:pt>
                <c:pt idx="311">
                  <c:v>44233</c:v>
                </c:pt>
                <c:pt idx="312">
                  <c:v>44234</c:v>
                </c:pt>
                <c:pt idx="313">
                  <c:v>44235</c:v>
                </c:pt>
                <c:pt idx="314">
                  <c:v>44236</c:v>
                </c:pt>
                <c:pt idx="315">
                  <c:v>44237</c:v>
                </c:pt>
                <c:pt idx="316">
                  <c:v>44238</c:v>
                </c:pt>
                <c:pt idx="317">
                  <c:v>44239</c:v>
                </c:pt>
                <c:pt idx="318">
                  <c:v>44240</c:v>
                </c:pt>
                <c:pt idx="319">
                  <c:v>44241</c:v>
                </c:pt>
                <c:pt idx="320">
                  <c:v>44242</c:v>
                </c:pt>
                <c:pt idx="321">
                  <c:v>44243</c:v>
                </c:pt>
                <c:pt idx="322">
                  <c:v>44244</c:v>
                </c:pt>
                <c:pt idx="323">
                  <c:v>44245</c:v>
                </c:pt>
                <c:pt idx="324">
                  <c:v>44246</c:v>
                </c:pt>
                <c:pt idx="325">
                  <c:v>44247</c:v>
                </c:pt>
                <c:pt idx="326">
                  <c:v>44248</c:v>
                </c:pt>
                <c:pt idx="327">
                  <c:v>44249</c:v>
                </c:pt>
                <c:pt idx="328">
                  <c:v>44250</c:v>
                </c:pt>
                <c:pt idx="329">
                  <c:v>44251</c:v>
                </c:pt>
                <c:pt idx="330">
                  <c:v>44252</c:v>
                </c:pt>
                <c:pt idx="331">
                  <c:v>44253</c:v>
                </c:pt>
                <c:pt idx="332">
                  <c:v>44254</c:v>
                </c:pt>
                <c:pt idx="333">
                  <c:v>44255</c:v>
                </c:pt>
                <c:pt idx="334">
                  <c:v>44256</c:v>
                </c:pt>
                <c:pt idx="335">
                  <c:v>44257</c:v>
                </c:pt>
                <c:pt idx="336">
                  <c:v>44258</c:v>
                </c:pt>
                <c:pt idx="337">
                  <c:v>44259</c:v>
                </c:pt>
                <c:pt idx="338">
                  <c:v>44260</c:v>
                </c:pt>
                <c:pt idx="339">
                  <c:v>44261</c:v>
                </c:pt>
                <c:pt idx="340">
                  <c:v>44262</c:v>
                </c:pt>
                <c:pt idx="341">
                  <c:v>44263</c:v>
                </c:pt>
                <c:pt idx="342">
                  <c:v>44264</c:v>
                </c:pt>
                <c:pt idx="343">
                  <c:v>44265</c:v>
                </c:pt>
                <c:pt idx="344">
                  <c:v>44266</c:v>
                </c:pt>
                <c:pt idx="345">
                  <c:v>44267</c:v>
                </c:pt>
                <c:pt idx="346">
                  <c:v>44268</c:v>
                </c:pt>
                <c:pt idx="347">
                  <c:v>44269</c:v>
                </c:pt>
                <c:pt idx="348">
                  <c:v>44270</c:v>
                </c:pt>
                <c:pt idx="349">
                  <c:v>44271</c:v>
                </c:pt>
                <c:pt idx="350">
                  <c:v>44272</c:v>
                </c:pt>
                <c:pt idx="351">
                  <c:v>44273</c:v>
                </c:pt>
                <c:pt idx="352">
                  <c:v>44274</c:v>
                </c:pt>
                <c:pt idx="353">
                  <c:v>44275</c:v>
                </c:pt>
                <c:pt idx="354">
                  <c:v>44276</c:v>
                </c:pt>
                <c:pt idx="355">
                  <c:v>44277</c:v>
                </c:pt>
                <c:pt idx="356">
                  <c:v>44278</c:v>
                </c:pt>
                <c:pt idx="357">
                  <c:v>44279</c:v>
                </c:pt>
                <c:pt idx="358">
                  <c:v>44280</c:v>
                </c:pt>
                <c:pt idx="359">
                  <c:v>44281</c:v>
                </c:pt>
                <c:pt idx="360">
                  <c:v>44282</c:v>
                </c:pt>
                <c:pt idx="361">
                  <c:v>44283</c:v>
                </c:pt>
                <c:pt idx="362">
                  <c:v>44284</c:v>
                </c:pt>
                <c:pt idx="363">
                  <c:v>44285</c:v>
                </c:pt>
                <c:pt idx="364">
                  <c:v>44286</c:v>
                </c:pt>
              </c:numCache>
            </c:numRef>
          </c:cat>
          <c:val>
            <c:numRef>
              <c:f>'Figure 1.6 data'!$R$3:$R$367</c:f>
              <c:numCache>
                <c:formatCode>General</c:formatCode>
                <c:ptCount val="365"/>
                <c:pt idx="0">
                  <c:v>54.56909090909091</c:v>
                </c:pt>
                <c:pt idx="1">
                  <c:v>54.49818181818182</c:v>
                </c:pt>
                <c:pt idx="2">
                  <c:v>54.50181818181818</c:v>
                </c:pt>
                <c:pt idx="3">
                  <c:v>54.659090909090907</c:v>
                </c:pt>
                <c:pt idx="4">
                  <c:v>54.884545454545453</c:v>
                </c:pt>
                <c:pt idx="5">
                  <c:v>55.084545454545449</c:v>
                </c:pt>
                <c:pt idx="6">
                  <c:v>55.307272727272725</c:v>
                </c:pt>
                <c:pt idx="7">
                  <c:v>55.581818181818178</c:v>
                </c:pt>
                <c:pt idx="8">
                  <c:v>55.91</c:v>
                </c:pt>
                <c:pt idx="9">
                  <c:v>56.24545454545455</c:v>
                </c:pt>
                <c:pt idx="10">
                  <c:v>56.617272727272727</c:v>
                </c:pt>
                <c:pt idx="11">
                  <c:v>57.092727272727274</c:v>
                </c:pt>
                <c:pt idx="12">
                  <c:v>57.366363636363637</c:v>
                </c:pt>
                <c:pt idx="13">
                  <c:v>57.642727272727278</c:v>
                </c:pt>
                <c:pt idx="14">
                  <c:v>57.863636363636367</c:v>
                </c:pt>
                <c:pt idx="15">
                  <c:v>58.152727272727269</c:v>
                </c:pt>
                <c:pt idx="16">
                  <c:v>58.461818181818188</c:v>
                </c:pt>
                <c:pt idx="17">
                  <c:v>58.81363636363637</c:v>
                </c:pt>
                <c:pt idx="18">
                  <c:v>59.242727272727272</c:v>
                </c:pt>
                <c:pt idx="19">
                  <c:v>59.514545454545448</c:v>
                </c:pt>
                <c:pt idx="20">
                  <c:v>59.859090909090916</c:v>
                </c:pt>
                <c:pt idx="21">
                  <c:v>59.593636363636364</c:v>
                </c:pt>
                <c:pt idx="22">
                  <c:v>60.525454545454544</c:v>
                </c:pt>
                <c:pt idx="23">
                  <c:v>60.887272727272723</c:v>
                </c:pt>
                <c:pt idx="24">
                  <c:v>61.204545454545453</c:v>
                </c:pt>
                <c:pt idx="25">
                  <c:v>61.630909090909093</c:v>
                </c:pt>
                <c:pt idx="26">
                  <c:v>61.93363636363636</c:v>
                </c:pt>
                <c:pt idx="27">
                  <c:v>62.201818181818183</c:v>
                </c:pt>
                <c:pt idx="28">
                  <c:v>62.517272727272733</c:v>
                </c:pt>
                <c:pt idx="29">
                  <c:v>62.838181818181823</c:v>
                </c:pt>
                <c:pt idx="30">
                  <c:v>63.403636363636366</c:v>
                </c:pt>
                <c:pt idx="31">
                  <c:v>63.76</c:v>
                </c:pt>
                <c:pt idx="32">
                  <c:v>64.11090909090909</c:v>
                </c:pt>
                <c:pt idx="33">
                  <c:v>64.429090909090917</c:v>
                </c:pt>
                <c:pt idx="34">
                  <c:v>64.723636363636373</c:v>
                </c:pt>
                <c:pt idx="35">
                  <c:v>65.013636363636365</c:v>
                </c:pt>
                <c:pt idx="36">
                  <c:v>65.347272727272738</c:v>
                </c:pt>
                <c:pt idx="37">
                  <c:v>65.75272727272727</c:v>
                </c:pt>
                <c:pt idx="38">
                  <c:v>66.243636363636355</c:v>
                </c:pt>
                <c:pt idx="39">
                  <c:v>66.649999999999991</c:v>
                </c:pt>
                <c:pt idx="40">
                  <c:v>66.978181818181824</c:v>
                </c:pt>
                <c:pt idx="41">
                  <c:v>67.122727272727275</c:v>
                </c:pt>
                <c:pt idx="42">
                  <c:v>67.313636363636363</c:v>
                </c:pt>
                <c:pt idx="43">
                  <c:v>67.525454545454537</c:v>
                </c:pt>
                <c:pt idx="44">
                  <c:v>67.769090909090906</c:v>
                </c:pt>
                <c:pt idx="45">
                  <c:v>68.13272727272728</c:v>
                </c:pt>
                <c:pt idx="46">
                  <c:v>68.523636363636356</c:v>
                </c:pt>
                <c:pt idx="47">
                  <c:v>68.86545454545454</c:v>
                </c:pt>
                <c:pt idx="48">
                  <c:v>69.167272727272731</c:v>
                </c:pt>
                <c:pt idx="49">
                  <c:v>69.452727272727273</c:v>
                </c:pt>
                <c:pt idx="50">
                  <c:v>69.826363636363638</c:v>
                </c:pt>
                <c:pt idx="51">
                  <c:v>70.267272727272726</c:v>
                </c:pt>
                <c:pt idx="52">
                  <c:v>70.705454545454543</c:v>
                </c:pt>
                <c:pt idx="53">
                  <c:v>71.106363636363639</c:v>
                </c:pt>
                <c:pt idx="54">
                  <c:v>71.399999999999991</c:v>
                </c:pt>
                <c:pt idx="55">
                  <c:v>71.712727272727278</c:v>
                </c:pt>
                <c:pt idx="56">
                  <c:v>71.916363636363641</c:v>
                </c:pt>
                <c:pt idx="57">
                  <c:v>72.156363636363636</c:v>
                </c:pt>
                <c:pt idx="58">
                  <c:v>72.411818181818177</c:v>
                </c:pt>
                <c:pt idx="59">
                  <c:v>71.982727272727274</c:v>
                </c:pt>
                <c:pt idx="60">
                  <c:v>73.076363636363638</c:v>
                </c:pt>
                <c:pt idx="61">
                  <c:v>73.370909090909095</c:v>
                </c:pt>
                <c:pt idx="62">
                  <c:v>73.623636363636365</c:v>
                </c:pt>
                <c:pt idx="63">
                  <c:v>73.875454545454545</c:v>
                </c:pt>
                <c:pt idx="64">
                  <c:v>74.141818181818181</c:v>
                </c:pt>
                <c:pt idx="65">
                  <c:v>74.412727272727267</c:v>
                </c:pt>
                <c:pt idx="66">
                  <c:v>74.75272727272727</c:v>
                </c:pt>
                <c:pt idx="67">
                  <c:v>75.093636363636364</c:v>
                </c:pt>
                <c:pt idx="68">
                  <c:v>75.310909090909092</c:v>
                </c:pt>
                <c:pt idx="69">
                  <c:v>75.462727272727278</c:v>
                </c:pt>
                <c:pt idx="70">
                  <c:v>75.621818181818185</c:v>
                </c:pt>
                <c:pt idx="71">
                  <c:v>75.856363636363639</c:v>
                </c:pt>
                <c:pt idx="72">
                  <c:v>76.128181818181815</c:v>
                </c:pt>
                <c:pt idx="73">
                  <c:v>76.49545454545455</c:v>
                </c:pt>
                <c:pt idx="74">
                  <c:v>76.855454545454549</c:v>
                </c:pt>
                <c:pt idx="75">
                  <c:v>77.053636363636372</c:v>
                </c:pt>
                <c:pt idx="76">
                  <c:v>77.240909090909085</c:v>
                </c:pt>
                <c:pt idx="77">
                  <c:v>77.418181818181822</c:v>
                </c:pt>
                <c:pt idx="78">
                  <c:v>77.625454545454545</c:v>
                </c:pt>
                <c:pt idx="79">
                  <c:v>77.855454545454549</c:v>
                </c:pt>
                <c:pt idx="80">
                  <c:v>78.199090909090913</c:v>
                </c:pt>
                <c:pt idx="81">
                  <c:v>78.569999999999993</c:v>
                </c:pt>
                <c:pt idx="82">
                  <c:v>78.84</c:v>
                </c:pt>
                <c:pt idx="83">
                  <c:v>79.070909090909083</c:v>
                </c:pt>
                <c:pt idx="84">
                  <c:v>79.286363636363632</c:v>
                </c:pt>
                <c:pt idx="85">
                  <c:v>79.50181818181818</c:v>
                </c:pt>
                <c:pt idx="86">
                  <c:v>79.760000000000005</c:v>
                </c:pt>
                <c:pt idx="87">
                  <c:v>80.105454545454549</c:v>
                </c:pt>
                <c:pt idx="88">
                  <c:v>80.473636363636373</c:v>
                </c:pt>
                <c:pt idx="89">
                  <c:v>80.728181818181824</c:v>
                </c:pt>
                <c:pt idx="90">
                  <c:v>80.832727272727269</c:v>
                </c:pt>
                <c:pt idx="91">
                  <c:v>81.147272727272721</c:v>
                </c:pt>
                <c:pt idx="92">
                  <c:v>81.343636363636364</c:v>
                </c:pt>
                <c:pt idx="93">
                  <c:v>81.643636363636361</c:v>
                </c:pt>
                <c:pt idx="94">
                  <c:v>82.025454545454537</c:v>
                </c:pt>
                <c:pt idx="95">
                  <c:v>82.417272727272731</c:v>
                </c:pt>
                <c:pt idx="96">
                  <c:v>82.629090909090905</c:v>
                </c:pt>
                <c:pt idx="97">
                  <c:v>82.75454545454545</c:v>
                </c:pt>
                <c:pt idx="98">
                  <c:v>82.858181818181819</c:v>
                </c:pt>
                <c:pt idx="99">
                  <c:v>82.960909090909098</c:v>
                </c:pt>
                <c:pt idx="100">
                  <c:v>83.16</c:v>
                </c:pt>
                <c:pt idx="101">
                  <c:v>83.471818181818193</c:v>
                </c:pt>
                <c:pt idx="102">
                  <c:v>83.86181818181818</c:v>
                </c:pt>
                <c:pt idx="103">
                  <c:v>84.127272727272725</c:v>
                </c:pt>
                <c:pt idx="104">
                  <c:v>84.209090909090904</c:v>
                </c:pt>
                <c:pt idx="105">
                  <c:v>84.183636363636367</c:v>
                </c:pt>
                <c:pt idx="106">
                  <c:v>84.25090909090909</c:v>
                </c:pt>
                <c:pt idx="107">
                  <c:v>84.330909090909088</c:v>
                </c:pt>
                <c:pt idx="108">
                  <c:v>84.439090909090908</c:v>
                </c:pt>
                <c:pt idx="109">
                  <c:v>84.63727272727273</c:v>
                </c:pt>
                <c:pt idx="110">
                  <c:v>84.715454545454548</c:v>
                </c:pt>
                <c:pt idx="111">
                  <c:v>84.743636363636355</c:v>
                </c:pt>
                <c:pt idx="112">
                  <c:v>84.788181818181812</c:v>
                </c:pt>
                <c:pt idx="113">
                  <c:v>84.829090909090908</c:v>
                </c:pt>
                <c:pt idx="114">
                  <c:v>84.898181818181811</c:v>
                </c:pt>
                <c:pt idx="115">
                  <c:v>84.945454545454538</c:v>
                </c:pt>
                <c:pt idx="116">
                  <c:v>85.25272727272727</c:v>
                </c:pt>
                <c:pt idx="117">
                  <c:v>85.465454545454548</c:v>
                </c:pt>
                <c:pt idx="118">
                  <c:v>85.757272727272735</c:v>
                </c:pt>
                <c:pt idx="119">
                  <c:v>85.942727272727268</c:v>
                </c:pt>
                <c:pt idx="120">
                  <c:v>86.105454545454549</c:v>
                </c:pt>
                <c:pt idx="121">
                  <c:v>85.946363636363628</c:v>
                </c:pt>
                <c:pt idx="122">
                  <c:v>86.507272727272735</c:v>
                </c:pt>
                <c:pt idx="123">
                  <c:v>86.798181818181817</c:v>
                </c:pt>
                <c:pt idx="124">
                  <c:v>86.992727272727265</c:v>
                </c:pt>
                <c:pt idx="125">
                  <c:v>87.170909090909092</c:v>
                </c:pt>
                <c:pt idx="126">
                  <c:v>87.334545454545449</c:v>
                </c:pt>
                <c:pt idx="127">
                  <c:v>87.523636363636356</c:v>
                </c:pt>
                <c:pt idx="128">
                  <c:v>87.74818181818182</c:v>
                </c:pt>
                <c:pt idx="129">
                  <c:v>88.048181818181817</c:v>
                </c:pt>
                <c:pt idx="130">
                  <c:v>88.375454545454545</c:v>
                </c:pt>
                <c:pt idx="131">
                  <c:v>88.560909090909092</c:v>
                </c:pt>
                <c:pt idx="132">
                  <c:v>88.738181818181815</c:v>
                </c:pt>
                <c:pt idx="133">
                  <c:v>88.931818181818187</c:v>
                </c:pt>
                <c:pt idx="134">
                  <c:v>89.11818181818181</c:v>
                </c:pt>
                <c:pt idx="135">
                  <c:v>89.346363636363634</c:v>
                </c:pt>
                <c:pt idx="136">
                  <c:v>89.623636363636365</c:v>
                </c:pt>
                <c:pt idx="137">
                  <c:v>89.919090909090912</c:v>
                </c:pt>
                <c:pt idx="138">
                  <c:v>90.13818181818182</c:v>
                </c:pt>
                <c:pt idx="139">
                  <c:v>90.323636363636354</c:v>
                </c:pt>
                <c:pt idx="140">
                  <c:v>90.51</c:v>
                </c:pt>
                <c:pt idx="141">
                  <c:v>90.693636363636358</c:v>
                </c:pt>
                <c:pt idx="142">
                  <c:v>90.936363636363637</c:v>
                </c:pt>
                <c:pt idx="143">
                  <c:v>91.241818181818175</c:v>
                </c:pt>
                <c:pt idx="144">
                  <c:v>91.540909090909096</c:v>
                </c:pt>
                <c:pt idx="145">
                  <c:v>91.656363636363636</c:v>
                </c:pt>
                <c:pt idx="146">
                  <c:v>91.799090909090907</c:v>
                </c:pt>
                <c:pt idx="147">
                  <c:v>91.928181818181827</c:v>
                </c:pt>
                <c:pt idx="148">
                  <c:v>91.99</c:v>
                </c:pt>
                <c:pt idx="149">
                  <c:v>91.948181818181808</c:v>
                </c:pt>
                <c:pt idx="150">
                  <c:v>92.087272727272733</c:v>
                </c:pt>
                <c:pt idx="151">
                  <c:v>92.237272727272725</c:v>
                </c:pt>
                <c:pt idx="152">
                  <c:v>91.991818181818175</c:v>
                </c:pt>
                <c:pt idx="153">
                  <c:v>92.01</c:v>
                </c:pt>
                <c:pt idx="154">
                  <c:v>92.284545454545452</c:v>
                </c:pt>
                <c:pt idx="155">
                  <c:v>92.44</c:v>
                </c:pt>
                <c:pt idx="156">
                  <c:v>92.596363636363634</c:v>
                </c:pt>
                <c:pt idx="157">
                  <c:v>92.841818181818184</c:v>
                </c:pt>
                <c:pt idx="158">
                  <c:v>93.080909090909088</c:v>
                </c:pt>
                <c:pt idx="159">
                  <c:v>93.207272727272724</c:v>
                </c:pt>
                <c:pt idx="160">
                  <c:v>93.324545454545444</c:v>
                </c:pt>
                <c:pt idx="161">
                  <c:v>93.459090909090904</c:v>
                </c:pt>
                <c:pt idx="162">
                  <c:v>93.562727272727273</c:v>
                </c:pt>
                <c:pt idx="163">
                  <c:v>93.712727272727264</c:v>
                </c:pt>
                <c:pt idx="164">
                  <c:v>93.975454545454554</c:v>
                </c:pt>
                <c:pt idx="165">
                  <c:v>94.24545454545455</c:v>
                </c:pt>
                <c:pt idx="166">
                  <c:v>94.38636363636364</c:v>
                </c:pt>
                <c:pt idx="167">
                  <c:v>94.49727272727273</c:v>
                </c:pt>
                <c:pt idx="168">
                  <c:v>94.600909090909084</c:v>
                </c:pt>
                <c:pt idx="169">
                  <c:v>94.562727272727273</c:v>
                </c:pt>
                <c:pt idx="170">
                  <c:v>94.702727272727273</c:v>
                </c:pt>
                <c:pt idx="171">
                  <c:v>94.904545454545456</c:v>
                </c:pt>
                <c:pt idx="172">
                  <c:v>95.105454545454549</c:v>
                </c:pt>
                <c:pt idx="173">
                  <c:v>95.181818181818187</c:v>
                </c:pt>
                <c:pt idx="174">
                  <c:v>95.272727272727266</c:v>
                </c:pt>
                <c:pt idx="175">
                  <c:v>95.36727272727272</c:v>
                </c:pt>
                <c:pt idx="176">
                  <c:v>95.492727272727279</c:v>
                </c:pt>
                <c:pt idx="177">
                  <c:v>95.61090909090909</c:v>
                </c:pt>
                <c:pt idx="178">
                  <c:v>95.75545454545454</c:v>
                </c:pt>
                <c:pt idx="179">
                  <c:v>95.878181818181829</c:v>
                </c:pt>
                <c:pt idx="180">
                  <c:v>95.822727272727263</c:v>
                </c:pt>
                <c:pt idx="181">
                  <c:v>95.780909090909077</c:v>
                </c:pt>
                <c:pt idx="182">
                  <c:v>95.7</c:v>
                </c:pt>
                <c:pt idx="183">
                  <c:v>95.74909090909091</c:v>
                </c:pt>
                <c:pt idx="184">
                  <c:v>95.859090909090909</c:v>
                </c:pt>
                <c:pt idx="185">
                  <c:v>96.067272727272723</c:v>
                </c:pt>
                <c:pt idx="186">
                  <c:v>96.29</c:v>
                </c:pt>
                <c:pt idx="187">
                  <c:v>96.346363636363634</c:v>
                </c:pt>
                <c:pt idx="188">
                  <c:v>96.413636363636357</c:v>
                </c:pt>
                <c:pt idx="189">
                  <c:v>96.46</c:v>
                </c:pt>
                <c:pt idx="190">
                  <c:v>96.50545454545454</c:v>
                </c:pt>
                <c:pt idx="191">
                  <c:v>96.57</c:v>
                </c:pt>
                <c:pt idx="192">
                  <c:v>96.807272727272732</c:v>
                </c:pt>
                <c:pt idx="193">
                  <c:v>96.916363636363627</c:v>
                </c:pt>
                <c:pt idx="194">
                  <c:v>96.858181818181819</c:v>
                </c:pt>
                <c:pt idx="195">
                  <c:v>96.74818181818182</c:v>
                </c:pt>
                <c:pt idx="196">
                  <c:v>96.623636363636351</c:v>
                </c:pt>
                <c:pt idx="197">
                  <c:v>96.454545454545453</c:v>
                </c:pt>
                <c:pt idx="198">
                  <c:v>96.276363636363627</c:v>
                </c:pt>
                <c:pt idx="199">
                  <c:v>96.047272727272727</c:v>
                </c:pt>
                <c:pt idx="200">
                  <c:v>96.159090909090907</c:v>
                </c:pt>
                <c:pt idx="201">
                  <c:v>96.029999999999987</c:v>
                </c:pt>
                <c:pt idx="202">
                  <c:v>95.937272727272727</c:v>
                </c:pt>
                <c:pt idx="203">
                  <c:v>95.896363636363631</c:v>
                </c:pt>
                <c:pt idx="204">
                  <c:v>95.841818181818184</c:v>
                </c:pt>
                <c:pt idx="205">
                  <c:v>95.8</c:v>
                </c:pt>
                <c:pt idx="206">
                  <c:v>95.918181818181807</c:v>
                </c:pt>
                <c:pt idx="207">
                  <c:v>96.026363636363627</c:v>
                </c:pt>
                <c:pt idx="208">
                  <c:v>96.022727272727266</c:v>
                </c:pt>
                <c:pt idx="209">
                  <c:v>95.871818181818171</c:v>
                </c:pt>
                <c:pt idx="210">
                  <c:v>95.791818181818186</c:v>
                </c:pt>
                <c:pt idx="211">
                  <c:v>95.704545454545453</c:v>
                </c:pt>
                <c:pt idx="212">
                  <c:v>95.74727272727273</c:v>
                </c:pt>
                <c:pt idx="213">
                  <c:v>95.856363636363639</c:v>
                </c:pt>
                <c:pt idx="214">
                  <c:v>96.023636363636356</c:v>
                </c:pt>
                <c:pt idx="215">
                  <c:v>96.082727272727283</c:v>
                </c:pt>
                <c:pt idx="216">
                  <c:v>95.983636363636364</c:v>
                </c:pt>
                <c:pt idx="217">
                  <c:v>95.796363636363637</c:v>
                </c:pt>
                <c:pt idx="218">
                  <c:v>95.587272727272733</c:v>
                </c:pt>
                <c:pt idx="219">
                  <c:v>95.443636363636372</c:v>
                </c:pt>
                <c:pt idx="220">
                  <c:v>95.38909090909091</c:v>
                </c:pt>
                <c:pt idx="221">
                  <c:v>95.36</c:v>
                </c:pt>
                <c:pt idx="222">
                  <c:v>95.184545454545457</c:v>
                </c:pt>
                <c:pt idx="223">
                  <c:v>94.912727272727267</c:v>
                </c:pt>
                <c:pt idx="224">
                  <c:v>94.719090909090923</c:v>
                </c:pt>
                <c:pt idx="225">
                  <c:v>94.514545454545456</c:v>
                </c:pt>
                <c:pt idx="226">
                  <c:v>94.328181818181804</c:v>
                </c:pt>
                <c:pt idx="227">
                  <c:v>94.312727272727273</c:v>
                </c:pt>
                <c:pt idx="228">
                  <c:v>94.341818181818184</c:v>
                </c:pt>
                <c:pt idx="229">
                  <c:v>94.199090909090913</c:v>
                </c:pt>
                <c:pt idx="230">
                  <c:v>94.042727272727276</c:v>
                </c:pt>
                <c:pt idx="231">
                  <c:v>93.916363636363627</c:v>
                </c:pt>
                <c:pt idx="232">
                  <c:v>93.708181818181814</c:v>
                </c:pt>
                <c:pt idx="233">
                  <c:v>93.395454545454541</c:v>
                </c:pt>
                <c:pt idx="234">
                  <c:v>93.186363636363637</c:v>
                </c:pt>
                <c:pt idx="235">
                  <c:v>92.948181818181808</c:v>
                </c:pt>
                <c:pt idx="236">
                  <c:v>92.587272727272733</c:v>
                </c:pt>
                <c:pt idx="237">
                  <c:v>92.189090909090908</c:v>
                </c:pt>
                <c:pt idx="238">
                  <c:v>91.701818181818183</c:v>
                </c:pt>
                <c:pt idx="239">
                  <c:v>91.178181818181827</c:v>
                </c:pt>
                <c:pt idx="240">
                  <c:v>90.644545454545451</c:v>
                </c:pt>
                <c:pt idx="241">
                  <c:v>90.212727272727278</c:v>
                </c:pt>
                <c:pt idx="242">
                  <c:v>89.770909090909086</c:v>
                </c:pt>
                <c:pt idx="243">
                  <c:v>89.233636363636364</c:v>
                </c:pt>
                <c:pt idx="244">
                  <c:v>88.645454545454541</c:v>
                </c:pt>
                <c:pt idx="245">
                  <c:v>87.980909090909094</c:v>
                </c:pt>
                <c:pt idx="246">
                  <c:v>87.327272727272728</c:v>
                </c:pt>
                <c:pt idx="247">
                  <c:v>86.734545454545454</c:v>
                </c:pt>
                <c:pt idx="248">
                  <c:v>86.304545454545462</c:v>
                </c:pt>
                <c:pt idx="249">
                  <c:v>85.87</c:v>
                </c:pt>
                <c:pt idx="250">
                  <c:v>85.295454545454547</c:v>
                </c:pt>
                <c:pt idx="251">
                  <c:v>84.719090909090909</c:v>
                </c:pt>
                <c:pt idx="252">
                  <c:v>84</c:v>
                </c:pt>
                <c:pt idx="253">
                  <c:v>83.352727272727279</c:v>
                </c:pt>
                <c:pt idx="254">
                  <c:v>82.75272727272727</c:v>
                </c:pt>
                <c:pt idx="255">
                  <c:v>82.292727272727276</c:v>
                </c:pt>
                <c:pt idx="256">
                  <c:v>81.924545454545452</c:v>
                </c:pt>
                <c:pt idx="257">
                  <c:v>81.467272727272729</c:v>
                </c:pt>
                <c:pt idx="258">
                  <c:v>81.010909090909095</c:v>
                </c:pt>
                <c:pt idx="259">
                  <c:v>80.572727272727263</c:v>
                </c:pt>
                <c:pt idx="260">
                  <c:v>80.145454545454541</c:v>
                </c:pt>
                <c:pt idx="261">
                  <c:v>79.776363636363627</c:v>
                </c:pt>
                <c:pt idx="262">
                  <c:v>79.527272727272717</c:v>
                </c:pt>
                <c:pt idx="263">
                  <c:v>79.24454545454546</c:v>
                </c:pt>
                <c:pt idx="264">
                  <c:v>78.856363636363639</c:v>
                </c:pt>
                <c:pt idx="265">
                  <c:v>78.523636363636356</c:v>
                </c:pt>
                <c:pt idx="266">
                  <c:v>78.282727272727271</c:v>
                </c:pt>
                <c:pt idx="267">
                  <c:v>78.090909090909093</c:v>
                </c:pt>
                <c:pt idx="268">
                  <c:v>77.725454545454554</c:v>
                </c:pt>
                <c:pt idx="269">
                  <c:v>77.549090909090907</c:v>
                </c:pt>
                <c:pt idx="270">
                  <c:v>77.171818181818182</c:v>
                </c:pt>
                <c:pt idx="271">
                  <c:v>76.662727272727267</c:v>
                </c:pt>
                <c:pt idx="272">
                  <c:v>76.148181818181811</c:v>
                </c:pt>
                <c:pt idx="273">
                  <c:v>75.63454545454546</c:v>
                </c:pt>
                <c:pt idx="274">
                  <c:v>75.164545454545447</c:v>
                </c:pt>
                <c:pt idx="275">
                  <c:v>74.78</c:v>
                </c:pt>
                <c:pt idx="276">
                  <c:v>74.24909090909091</c:v>
                </c:pt>
                <c:pt idx="277">
                  <c:v>73.517272727272726</c:v>
                </c:pt>
                <c:pt idx="278">
                  <c:v>72.88272727272728</c:v>
                </c:pt>
                <c:pt idx="279">
                  <c:v>72.040000000000006</c:v>
                </c:pt>
                <c:pt idx="280">
                  <c:v>71.227272727272734</c:v>
                </c:pt>
                <c:pt idx="281">
                  <c:v>70.310909090909092</c:v>
                </c:pt>
                <c:pt idx="282">
                  <c:v>69.207272727272724</c:v>
                </c:pt>
                <c:pt idx="283">
                  <c:v>68.390909090909091</c:v>
                </c:pt>
                <c:pt idx="284">
                  <c:v>67.6190909090909</c:v>
                </c:pt>
                <c:pt idx="285">
                  <c:v>66.726363636363644</c:v>
                </c:pt>
                <c:pt idx="286">
                  <c:v>65.855454545454549</c:v>
                </c:pt>
                <c:pt idx="287">
                  <c:v>65.031818181818181</c:v>
                </c:pt>
                <c:pt idx="288">
                  <c:v>64.157272727272726</c:v>
                </c:pt>
                <c:pt idx="289">
                  <c:v>63.207272727272724</c:v>
                </c:pt>
                <c:pt idx="290">
                  <c:v>62.41</c:v>
                </c:pt>
                <c:pt idx="291">
                  <c:v>61.651818181818179</c:v>
                </c:pt>
                <c:pt idx="292">
                  <c:v>60.765454545454539</c:v>
                </c:pt>
                <c:pt idx="293">
                  <c:v>59.99636363636364</c:v>
                </c:pt>
                <c:pt idx="294">
                  <c:v>59.400909090909089</c:v>
                </c:pt>
                <c:pt idx="295">
                  <c:v>58.800909090909087</c:v>
                </c:pt>
                <c:pt idx="296">
                  <c:v>58.18636363636363</c:v>
                </c:pt>
                <c:pt idx="297">
                  <c:v>57.473327272727268</c:v>
                </c:pt>
                <c:pt idx="298">
                  <c:v>56.875254545454546</c:v>
                </c:pt>
                <c:pt idx="299">
                  <c:v>56.07292727272727</c:v>
                </c:pt>
                <c:pt idx="300">
                  <c:v>55.284772727272731</c:v>
                </c:pt>
                <c:pt idx="301">
                  <c:v>54.510445454545454</c:v>
                </c:pt>
                <c:pt idx="302">
                  <c:v>53.876845454545453</c:v>
                </c:pt>
                <c:pt idx="303">
                  <c:v>53.35861818181818</c:v>
                </c:pt>
                <c:pt idx="304">
                  <c:v>52.875427272727272</c:v>
                </c:pt>
                <c:pt idx="305">
                  <c:v>52.286899999999996</c:v>
                </c:pt>
                <c:pt idx="306">
                  <c:v>51.597472727272724</c:v>
                </c:pt>
                <c:pt idx="307">
                  <c:v>50.995618181818188</c:v>
                </c:pt>
                <c:pt idx="308">
                  <c:v>50.522281818181817</c:v>
                </c:pt>
                <c:pt idx="309">
                  <c:v>50.003772727272732</c:v>
                </c:pt>
                <c:pt idx="310">
                  <c:v>49.520063636363631</c:v>
                </c:pt>
                <c:pt idx="311">
                  <c:v>49.122863636363633</c:v>
                </c:pt>
                <c:pt idx="312">
                  <c:v>48.588645454545457</c:v>
                </c:pt>
                <c:pt idx="313">
                  <c:v>47.731709090909092</c:v>
                </c:pt>
                <c:pt idx="314">
                  <c:v>46.822900000000004</c:v>
                </c:pt>
                <c:pt idx="315">
                  <c:v>45.914254545454547</c:v>
                </c:pt>
                <c:pt idx="316">
                  <c:v>44.992963636363633</c:v>
                </c:pt>
                <c:pt idx="317">
                  <c:v>44.05475454545455</c:v>
                </c:pt>
                <c:pt idx="318">
                  <c:v>43.19286363636364</c:v>
                </c:pt>
                <c:pt idx="319">
                  <c:v>42.355336363636361</c:v>
                </c:pt>
                <c:pt idx="320">
                  <c:v>41.549809090909093</c:v>
                </c:pt>
                <c:pt idx="321">
                  <c:v>40.904636363636364</c:v>
                </c:pt>
                <c:pt idx="322">
                  <c:v>40.414181818181817</c:v>
                </c:pt>
                <c:pt idx="323">
                  <c:v>39.655218181818185</c:v>
                </c:pt>
                <c:pt idx="324">
                  <c:v>39.213109090909093</c:v>
                </c:pt>
                <c:pt idx="325">
                  <c:v>38.9694</c:v>
                </c:pt>
                <c:pt idx="326">
                  <c:v>38.796309090909091</c:v>
                </c:pt>
                <c:pt idx="327">
                  <c:v>38.397636363636366</c:v>
                </c:pt>
                <c:pt idx="328">
                  <c:v>38.111245454545454</c:v>
                </c:pt>
                <c:pt idx="329">
                  <c:v>37.933236363636361</c:v>
                </c:pt>
                <c:pt idx="330">
                  <c:v>37.69610909090909</c:v>
                </c:pt>
                <c:pt idx="331">
                  <c:v>37.432890909090908</c:v>
                </c:pt>
                <c:pt idx="332">
                  <c:v>37.235545454545452</c:v>
                </c:pt>
                <c:pt idx="333">
                  <c:v>36.975854545454546</c:v>
                </c:pt>
                <c:pt idx="334">
                  <c:v>36.601572727272725</c:v>
                </c:pt>
                <c:pt idx="335">
                  <c:v>36.274163636363639</c:v>
                </c:pt>
                <c:pt idx="336">
                  <c:v>35.908381818181823</c:v>
                </c:pt>
                <c:pt idx="337">
                  <c:v>35.525536363636363</c:v>
                </c:pt>
                <c:pt idx="338">
                  <c:v>35.118136363636367</c:v>
                </c:pt>
                <c:pt idx="339">
                  <c:v>34.797945454545456</c:v>
                </c:pt>
                <c:pt idx="340">
                  <c:v>34.474318181818177</c:v>
                </c:pt>
                <c:pt idx="341">
                  <c:v>34.009990909090909</c:v>
                </c:pt>
                <c:pt idx="342">
                  <c:v>33.573409090909088</c:v>
                </c:pt>
                <c:pt idx="343">
                  <c:v>33.24040909090909</c:v>
                </c:pt>
                <c:pt idx="344">
                  <c:v>33.04911818181818</c:v>
                </c:pt>
                <c:pt idx="345">
                  <c:v>32.904427272727268</c:v>
                </c:pt>
                <c:pt idx="346">
                  <c:v>32.815654545454542</c:v>
                </c:pt>
                <c:pt idx="347">
                  <c:v>32.702463636363639</c:v>
                </c:pt>
                <c:pt idx="348">
                  <c:v>32.496854545454546</c:v>
                </c:pt>
                <c:pt idx="349">
                  <c:v>32.321718181818184</c:v>
                </c:pt>
              </c:numCache>
            </c:numRef>
          </c:val>
          <c:smooth val="0"/>
          <c:extLst>
            <c:ext xmlns:c16="http://schemas.microsoft.com/office/drawing/2014/chart" uri="{C3380CC4-5D6E-409C-BE32-E72D297353CC}">
              <c16:uniqueId val="{00000005-B3D9-490C-95CC-5C6A373A9880}"/>
            </c:ext>
          </c:extLst>
        </c:ser>
        <c:dLbls>
          <c:showLegendKey val="0"/>
          <c:showVal val="0"/>
          <c:showCatName val="0"/>
          <c:showSerName val="0"/>
          <c:showPercent val="0"/>
          <c:showBubbleSize val="0"/>
        </c:dLbls>
        <c:smooth val="0"/>
        <c:axId val="803181600"/>
        <c:axId val="803182912"/>
        <c:extLst>
          <c:ext xmlns:c15="http://schemas.microsoft.com/office/drawing/2012/chart" uri="{02D57815-91ED-43cb-92C2-25804820EDAC}">
            <c15:filteredLineSeries>
              <c15:ser>
                <c:idx val="6"/>
                <c:order val="6"/>
                <c:tx>
                  <c:strRef>
                    <c:extLst>
                      <c:ext uri="{02D57815-91ED-43cb-92C2-25804820EDAC}">
                        <c15:formulaRef>
                          <c15:sqref>'Figure 1.6 data'!$X$2</c15:sqref>
                        </c15:formulaRef>
                      </c:ext>
                    </c:extLst>
                    <c:strCache>
                      <c:ptCount val="1"/>
                      <c:pt idx="0">
                        <c:v>2014/15</c:v>
                      </c:pt>
                    </c:strCache>
                  </c:strRef>
                </c:tx>
                <c:spPr>
                  <a:ln w="28575" cap="rnd">
                    <a:solidFill>
                      <a:schemeClr val="accent1">
                        <a:lumMod val="60000"/>
                      </a:schemeClr>
                    </a:solidFill>
                    <a:round/>
                  </a:ln>
                  <a:effectLst/>
                </c:spPr>
                <c:marker>
                  <c:symbol val="none"/>
                </c:marker>
                <c:cat>
                  <c:numRef>
                    <c:extLst>
                      <c:ext uri="{02D57815-91ED-43cb-92C2-25804820EDAC}">
                        <c15:formulaRef>
                          <c15:sqref>'Figure 1.6 data'!$Q$3:$Q$367</c15:sqref>
                        </c15:formulaRef>
                      </c:ext>
                    </c:extLst>
                    <c:numCache>
                      <c:formatCode>d\-mmm</c:formatCode>
                      <c:ptCount val="365"/>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pt idx="44">
                        <c:v>43966</c:v>
                      </c:pt>
                      <c:pt idx="45">
                        <c:v>43967</c:v>
                      </c:pt>
                      <c:pt idx="46">
                        <c:v>43968</c:v>
                      </c:pt>
                      <c:pt idx="47">
                        <c:v>43969</c:v>
                      </c:pt>
                      <c:pt idx="48">
                        <c:v>43970</c:v>
                      </c:pt>
                      <c:pt idx="49">
                        <c:v>43971</c:v>
                      </c:pt>
                      <c:pt idx="50">
                        <c:v>43972</c:v>
                      </c:pt>
                      <c:pt idx="51">
                        <c:v>43973</c:v>
                      </c:pt>
                      <c:pt idx="52">
                        <c:v>43974</c:v>
                      </c:pt>
                      <c:pt idx="53">
                        <c:v>43975</c:v>
                      </c:pt>
                      <c:pt idx="54">
                        <c:v>43976</c:v>
                      </c:pt>
                      <c:pt idx="55">
                        <c:v>43977</c:v>
                      </c:pt>
                      <c:pt idx="56">
                        <c:v>43978</c:v>
                      </c:pt>
                      <c:pt idx="57">
                        <c:v>43979</c:v>
                      </c:pt>
                      <c:pt idx="58">
                        <c:v>43980</c:v>
                      </c:pt>
                      <c:pt idx="59">
                        <c:v>43981</c:v>
                      </c:pt>
                      <c:pt idx="60">
                        <c:v>43982</c:v>
                      </c:pt>
                      <c:pt idx="61">
                        <c:v>43983</c:v>
                      </c:pt>
                      <c:pt idx="62">
                        <c:v>43984</c:v>
                      </c:pt>
                      <c:pt idx="63">
                        <c:v>43985</c:v>
                      </c:pt>
                      <c:pt idx="64">
                        <c:v>43986</c:v>
                      </c:pt>
                      <c:pt idx="65">
                        <c:v>43987</c:v>
                      </c:pt>
                      <c:pt idx="66">
                        <c:v>43988</c:v>
                      </c:pt>
                      <c:pt idx="67">
                        <c:v>43989</c:v>
                      </c:pt>
                      <c:pt idx="68">
                        <c:v>43990</c:v>
                      </c:pt>
                      <c:pt idx="69">
                        <c:v>43991</c:v>
                      </c:pt>
                      <c:pt idx="70">
                        <c:v>43992</c:v>
                      </c:pt>
                      <c:pt idx="71">
                        <c:v>43993</c:v>
                      </c:pt>
                      <c:pt idx="72">
                        <c:v>43994</c:v>
                      </c:pt>
                      <c:pt idx="73">
                        <c:v>43995</c:v>
                      </c:pt>
                      <c:pt idx="74">
                        <c:v>43996</c:v>
                      </c:pt>
                      <c:pt idx="75">
                        <c:v>43997</c:v>
                      </c:pt>
                      <c:pt idx="76">
                        <c:v>43998</c:v>
                      </c:pt>
                      <c:pt idx="77">
                        <c:v>43999</c:v>
                      </c:pt>
                      <c:pt idx="78">
                        <c:v>44000</c:v>
                      </c:pt>
                      <c:pt idx="79">
                        <c:v>44001</c:v>
                      </c:pt>
                      <c:pt idx="80">
                        <c:v>44002</c:v>
                      </c:pt>
                      <c:pt idx="81">
                        <c:v>44003</c:v>
                      </c:pt>
                      <c:pt idx="82">
                        <c:v>44004</c:v>
                      </c:pt>
                      <c:pt idx="83">
                        <c:v>44005</c:v>
                      </c:pt>
                      <c:pt idx="84">
                        <c:v>44006</c:v>
                      </c:pt>
                      <c:pt idx="85">
                        <c:v>44007</c:v>
                      </c:pt>
                      <c:pt idx="86">
                        <c:v>44008</c:v>
                      </c:pt>
                      <c:pt idx="87">
                        <c:v>44009</c:v>
                      </c:pt>
                      <c:pt idx="88">
                        <c:v>44010</c:v>
                      </c:pt>
                      <c:pt idx="89">
                        <c:v>44011</c:v>
                      </c:pt>
                      <c:pt idx="90">
                        <c:v>44012</c:v>
                      </c:pt>
                      <c:pt idx="91">
                        <c:v>44013</c:v>
                      </c:pt>
                      <c:pt idx="92">
                        <c:v>44014</c:v>
                      </c:pt>
                      <c:pt idx="93">
                        <c:v>44015</c:v>
                      </c:pt>
                      <c:pt idx="94">
                        <c:v>44016</c:v>
                      </c:pt>
                      <c:pt idx="95">
                        <c:v>44017</c:v>
                      </c:pt>
                      <c:pt idx="96">
                        <c:v>44018</c:v>
                      </c:pt>
                      <c:pt idx="97">
                        <c:v>44019</c:v>
                      </c:pt>
                      <c:pt idx="98">
                        <c:v>44020</c:v>
                      </c:pt>
                      <c:pt idx="99">
                        <c:v>44021</c:v>
                      </c:pt>
                      <c:pt idx="100">
                        <c:v>44022</c:v>
                      </c:pt>
                      <c:pt idx="101">
                        <c:v>44023</c:v>
                      </c:pt>
                      <c:pt idx="102">
                        <c:v>44024</c:v>
                      </c:pt>
                      <c:pt idx="103">
                        <c:v>44025</c:v>
                      </c:pt>
                      <c:pt idx="104">
                        <c:v>44026</c:v>
                      </c:pt>
                      <c:pt idx="105">
                        <c:v>44027</c:v>
                      </c:pt>
                      <c:pt idx="106">
                        <c:v>44028</c:v>
                      </c:pt>
                      <c:pt idx="107">
                        <c:v>44029</c:v>
                      </c:pt>
                      <c:pt idx="108">
                        <c:v>44030</c:v>
                      </c:pt>
                      <c:pt idx="109">
                        <c:v>44031</c:v>
                      </c:pt>
                      <c:pt idx="110">
                        <c:v>44032</c:v>
                      </c:pt>
                      <c:pt idx="111">
                        <c:v>44033</c:v>
                      </c:pt>
                      <c:pt idx="112">
                        <c:v>44034</c:v>
                      </c:pt>
                      <c:pt idx="113">
                        <c:v>44035</c:v>
                      </c:pt>
                      <c:pt idx="114">
                        <c:v>44036</c:v>
                      </c:pt>
                      <c:pt idx="115">
                        <c:v>44037</c:v>
                      </c:pt>
                      <c:pt idx="116">
                        <c:v>44038</c:v>
                      </c:pt>
                      <c:pt idx="117">
                        <c:v>44039</c:v>
                      </c:pt>
                      <c:pt idx="118">
                        <c:v>44040</c:v>
                      </c:pt>
                      <c:pt idx="119">
                        <c:v>44041</c:v>
                      </c:pt>
                      <c:pt idx="120">
                        <c:v>44042</c:v>
                      </c:pt>
                      <c:pt idx="121">
                        <c:v>44043</c:v>
                      </c:pt>
                      <c:pt idx="122">
                        <c:v>44044</c:v>
                      </c:pt>
                      <c:pt idx="123">
                        <c:v>44045</c:v>
                      </c:pt>
                      <c:pt idx="124">
                        <c:v>44046</c:v>
                      </c:pt>
                      <c:pt idx="125">
                        <c:v>44047</c:v>
                      </c:pt>
                      <c:pt idx="126">
                        <c:v>44048</c:v>
                      </c:pt>
                      <c:pt idx="127">
                        <c:v>44049</c:v>
                      </c:pt>
                      <c:pt idx="128">
                        <c:v>44050</c:v>
                      </c:pt>
                      <c:pt idx="129">
                        <c:v>44051</c:v>
                      </c:pt>
                      <c:pt idx="130">
                        <c:v>44052</c:v>
                      </c:pt>
                      <c:pt idx="131">
                        <c:v>44053</c:v>
                      </c:pt>
                      <c:pt idx="132">
                        <c:v>44054</c:v>
                      </c:pt>
                      <c:pt idx="133">
                        <c:v>44055</c:v>
                      </c:pt>
                      <c:pt idx="134">
                        <c:v>44056</c:v>
                      </c:pt>
                      <c:pt idx="135">
                        <c:v>44057</c:v>
                      </c:pt>
                      <c:pt idx="136">
                        <c:v>44058</c:v>
                      </c:pt>
                      <c:pt idx="137">
                        <c:v>44059</c:v>
                      </c:pt>
                      <c:pt idx="138">
                        <c:v>44060</c:v>
                      </c:pt>
                      <c:pt idx="139">
                        <c:v>44061</c:v>
                      </c:pt>
                      <c:pt idx="140">
                        <c:v>44062</c:v>
                      </c:pt>
                      <c:pt idx="141">
                        <c:v>44063</c:v>
                      </c:pt>
                      <c:pt idx="142">
                        <c:v>44064</c:v>
                      </c:pt>
                      <c:pt idx="143">
                        <c:v>44065</c:v>
                      </c:pt>
                      <c:pt idx="144">
                        <c:v>44066</c:v>
                      </c:pt>
                      <c:pt idx="145">
                        <c:v>44067</c:v>
                      </c:pt>
                      <c:pt idx="146">
                        <c:v>44068</c:v>
                      </c:pt>
                      <c:pt idx="147">
                        <c:v>44069</c:v>
                      </c:pt>
                      <c:pt idx="148">
                        <c:v>44070</c:v>
                      </c:pt>
                      <c:pt idx="149">
                        <c:v>44071</c:v>
                      </c:pt>
                      <c:pt idx="150">
                        <c:v>44072</c:v>
                      </c:pt>
                      <c:pt idx="151">
                        <c:v>44073</c:v>
                      </c:pt>
                      <c:pt idx="152">
                        <c:v>44074</c:v>
                      </c:pt>
                      <c:pt idx="153">
                        <c:v>44075</c:v>
                      </c:pt>
                      <c:pt idx="154">
                        <c:v>44076</c:v>
                      </c:pt>
                      <c:pt idx="155">
                        <c:v>44077</c:v>
                      </c:pt>
                      <c:pt idx="156">
                        <c:v>44078</c:v>
                      </c:pt>
                      <c:pt idx="157">
                        <c:v>44079</c:v>
                      </c:pt>
                      <c:pt idx="158">
                        <c:v>44080</c:v>
                      </c:pt>
                      <c:pt idx="159">
                        <c:v>44081</c:v>
                      </c:pt>
                      <c:pt idx="160">
                        <c:v>44082</c:v>
                      </c:pt>
                      <c:pt idx="161">
                        <c:v>44083</c:v>
                      </c:pt>
                      <c:pt idx="162">
                        <c:v>44084</c:v>
                      </c:pt>
                      <c:pt idx="163">
                        <c:v>44085</c:v>
                      </c:pt>
                      <c:pt idx="164">
                        <c:v>44086</c:v>
                      </c:pt>
                      <c:pt idx="165">
                        <c:v>44087</c:v>
                      </c:pt>
                      <c:pt idx="166">
                        <c:v>44088</c:v>
                      </c:pt>
                      <c:pt idx="167">
                        <c:v>44089</c:v>
                      </c:pt>
                      <c:pt idx="168">
                        <c:v>44090</c:v>
                      </c:pt>
                      <c:pt idx="169">
                        <c:v>44091</c:v>
                      </c:pt>
                      <c:pt idx="170">
                        <c:v>44092</c:v>
                      </c:pt>
                      <c:pt idx="171">
                        <c:v>44093</c:v>
                      </c:pt>
                      <c:pt idx="172">
                        <c:v>44094</c:v>
                      </c:pt>
                      <c:pt idx="173">
                        <c:v>44095</c:v>
                      </c:pt>
                      <c:pt idx="174">
                        <c:v>44096</c:v>
                      </c:pt>
                      <c:pt idx="175">
                        <c:v>44097</c:v>
                      </c:pt>
                      <c:pt idx="176">
                        <c:v>44098</c:v>
                      </c:pt>
                      <c:pt idx="177">
                        <c:v>44099</c:v>
                      </c:pt>
                      <c:pt idx="178">
                        <c:v>44100</c:v>
                      </c:pt>
                      <c:pt idx="179">
                        <c:v>44101</c:v>
                      </c:pt>
                      <c:pt idx="180">
                        <c:v>44102</c:v>
                      </c:pt>
                      <c:pt idx="181">
                        <c:v>44103</c:v>
                      </c:pt>
                      <c:pt idx="182">
                        <c:v>44104</c:v>
                      </c:pt>
                      <c:pt idx="183">
                        <c:v>44105</c:v>
                      </c:pt>
                      <c:pt idx="184">
                        <c:v>44106</c:v>
                      </c:pt>
                      <c:pt idx="185">
                        <c:v>44107</c:v>
                      </c:pt>
                      <c:pt idx="186">
                        <c:v>44108</c:v>
                      </c:pt>
                      <c:pt idx="187">
                        <c:v>44109</c:v>
                      </c:pt>
                      <c:pt idx="188">
                        <c:v>44110</c:v>
                      </c:pt>
                      <c:pt idx="189">
                        <c:v>44111</c:v>
                      </c:pt>
                      <c:pt idx="190">
                        <c:v>44112</c:v>
                      </c:pt>
                      <c:pt idx="191">
                        <c:v>44113</c:v>
                      </c:pt>
                      <c:pt idx="192">
                        <c:v>44114</c:v>
                      </c:pt>
                      <c:pt idx="193">
                        <c:v>44115</c:v>
                      </c:pt>
                      <c:pt idx="194">
                        <c:v>44116</c:v>
                      </c:pt>
                      <c:pt idx="195">
                        <c:v>44117</c:v>
                      </c:pt>
                      <c:pt idx="196">
                        <c:v>44118</c:v>
                      </c:pt>
                      <c:pt idx="197">
                        <c:v>44119</c:v>
                      </c:pt>
                      <c:pt idx="198">
                        <c:v>44120</c:v>
                      </c:pt>
                      <c:pt idx="199">
                        <c:v>44121</c:v>
                      </c:pt>
                      <c:pt idx="200">
                        <c:v>44122</c:v>
                      </c:pt>
                      <c:pt idx="201">
                        <c:v>44123</c:v>
                      </c:pt>
                      <c:pt idx="202">
                        <c:v>44124</c:v>
                      </c:pt>
                      <c:pt idx="203">
                        <c:v>44125</c:v>
                      </c:pt>
                      <c:pt idx="204">
                        <c:v>44126</c:v>
                      </c:pt>
                      <c:pt idx="205">
                        <c:v>44127</c:v>
                      </c:pt>
                      <c:pt idx="206">
                        <c:v>44128</c:v>
                      </c:pt>
                      <c:pt idx="207">
                        <c:v>44129</c:v>
                      </c:pt>
                      <c:pt idx="208">
                        <c:v>44130</c:v>
                      </c:pt>
                      <c:pt idx="209">
                        <c:v>44131</c:v>
                      </c:pt>
                      <c:pt idx="210">
                        <c:v>44132</c:v>
                      </c:pt>
                      <c:pt idx="211">
                        <c:v>44133</c:v>
                      </c:pt>
                      <c:pt idx="212">
                        <c:v>44134</c:v>
                      </c:pt>
                      <c:pt idx="213">
                        <c:v>44135</c:v>
                      </c:pt>
                      <c:pt idx="214">
                        <c:v>44136</c:v>
                      </c:pt>
                      <c:pt idx="215">
                        <c:v>44137</c:v>
                      </c:pt>
                      <c:pt idx="216">
                        <c:v>44138</c:v>
                      </c:pt>
                      <c:pt idx="217">
                        <c:v>44139</c:v>
                      </c:pt>
                      <c:pt idx="218">
                        <c:v>44140</c:v>
                      </c:pt>
                      <c:pt idx="219">
                        <c:v>44141</c:v>
                      </c:pt>
                      <c:pt idx="220">
                        <c:v>44142</c:v>
                      </c:pt>
                      <c:pt idx="221">
                        <c:v>44143</c:v>
                      </c:pt>
                      <c:pt idx="222">
                        <c:v>44144</c:v>
                      </c:pt>
                      <c:pt idx="223">
                        <c:v>44145</c:v>
                      </c:pt>
                      <c:pt idx="224">
                        <c:v>44146</c:v>
                      </c:pt>
                      <c:pt idx="225">
                        <c:v>44147</c:v>
                      </c:pt>
                      <c:pt idx="226">
                        <c:v>44148</c:v>
                      </c:pt>
                      <c:pt idx="227">
                        <c:v>44149</c:v>
                      </c:pt>
                      <c:pt idx="228">
                        <c:v>44150</c:v>
                      </c:pt>
                      <c:pt idx="229">
                        <c:v>44151</c:v>
                      </c:pt>
                      <c:pt idx="230">
                        <c:v>44152</c:v>
                      </c:pt>
                      <c:pt idx="231">
                        <c:v>44153</c:v>
                      </c:pt>
                      <c:pt idx="232">
                        <c:v>44154</c:v>
                      </c:pt>
                      <c:pt idx="233">
                        <c:v>44155</c:v>
                      </c:pt>
                      <c:pt idx="234">
                        <c:v>44156</c:v>
                      </c:pt>
                      <c:pt idx="235">
                        <c:v>44157</c:v>
                      </c:pt>
                      <c:pt idx="236">
                        <c:v>44158</c:v>
                      </c:pt>
                      <c:pt idx="237">
                        <c:v>44159</c:v>
                      </c:pt>
                      <c:pt idx="238">
                        <c:v>44160</c:v>
                      </c:pt>
                      <c:pt idx="239">
                        <c:v>44161</c:v>
                      </c:pt>
                      <c:pt idx="240">
                        <c:v>44162</c:v>
                      </c:pt>
                      <c:pt idx="241">
                        <c:v>44163</c:v>
                      </c:pt>
                      <c:pt idx="242">
                        <c:v>44164</c:v>
                      </c:pt>
                      <c:pt idx="243">
                        <c:v>44165</c:v>
                      </c:pt>
                      <c:pt idx="244">
                        <c:v>44166</c:v>
                      </c:pt>
                      <c:pt idx="245">
                        <c:v>44167</c:v>
                      </c:pt>
                      <c:pt idx="246">
                        <c:v>44168</c:v>
                      </c:pt>
                      <c:pt idx="247">
                        <c:v>44169</c:v>
                      </c:pt>
                      <c:pt idx="248">
                        <c:v>44170</c:v>
                      </c:pt>
                      <c:pt idx="249">
                        <c:v>44171</c:v>
                      </c:pt>
                      <c:pt idx="250">
                        <c:v>44172</c:v>
                      </c:pt>
                      <c:pt idx="251">
                        <c:v>44173</c:v>
                      </c:pt>
                      <c:pt idx="252">
                        <c:v>44174</c:v>
                      </c:pt>
                      <c:pt idx="253">
                        <c:v>44175</c:v>
                      </c:pt>
                      <c:pt idx="254">
                        <c:v>44176</c:v>
                      </c:pt>
                      <c:pt idx="255">
                        <c:v>44177</c:v>
                      </c:pt>
                      <c:pt idx="256">
                        <c:v>44178</c:v>
                      </c:pt>
                      <c:pt idx="257">
                        <c:v>44179</c:v>
                      </c:pt>
                      <c:pt idx="258">
                        <c:v>44180</c:v>
                      </c:pt>
                      <c:pt idx="259">
                        <c:v>44181</c:v>
                      </c:pt>
                      <c:pt idx="260">
                        <c:v>44182</c:v>
                      </c:pt>
                      <c:pt idx="261">
                        <c:v>44183</c:v>
                      </c:pt>
                      <c:pt idx="262">
                        <c:v>44184</c:v>
                      </c:pt>
                      <c:pt idx="263">
                        <c:v>44185</c:v>
                      </c:pt>
                      <c:pt idx="264">
                        <c:v>44186</c:v>
                      </c:pt>
                      <c:pt idx="265">
                        <c:v>44187</c:v>
                      </c:pt>
                      <c:pt idx="266">
                        <c:v>44188</c:v>
                      </c:pt>
                      <c:pt idx="267">
                        <c:v>44189</c:v>
                      </c:pt>
                      <c:pt idx="268">
                        <c:v>44190</c:v>
                      </c:pt>
                      <c:pt idx="269">
                        <c:v>44191</c:v>
                      </c:pt>
                      <c:pt idx="270">
                        <c:v>44192</c:v>
                      </c:pt>
                      <c:pt idx="271">
                        <c:v>44193</c:v>
                      </c:pt>
                      <c:pt idx="272">
                        <c:v>44194</c:v>
                      </c:pt>
                      <c:pt idx="273">
                        <c:v>44195</c:v>
                      </c:pt>
                      <c:pt idx="274">
                        <c:v>44196</c:v>
                      </c:pt>
                      <c:pt idx="275">
                        <c:v>44197</c:v>
                      </c:pt>
                      <c:pt idx="276">
                        <c:v>44198</c:v>
                      </c:pt>
                      <c:pt idx="277">
                        <c:v>44199</c:v>
                      </c:pt>
                      <c:pt idx="278">
                        <c:v>44200</c:v>
                      </c:pt>
                      <c:pt idx="279">
                        <c:v>44201</c:v>
                      </c:pt>
                      <c:pt idx="280">
                        <c:v>44202</c:v>
                      </c:pt>
                      <c:pt idx="281">
                        <c:v>44203</c:v>
                      </c:pt>
                      <c:pt idx="282">
                        <c:v>44204</c:v>
                      </c:pt>
                      <c:pt idx="283">
                        <c:v>44205</c:v>
                      </c:pt>
                      <c:pt idx="284">
                        <c:v>44206</c:v>
                      </c:pt>
                      <c:pt idx="285">
                        <c:v>44207</c:v>
                      </c:pt>
                      <c:pt idx="286">
                        <c:v>44208</c:v>
                      </c:pt>
                      <c:pt idx="287">
                        <c:v>44209</c:v>
                      </c:pt>
                      <c:pt idx="288">
                        <c:v>44210</c:v>
                      </c:pt>
                      <c:pt idx="289">
                        <c:v>44211</c:v>
                      </c:pt>
                      <c:pt idx="290">
                        <c:v>44212</c:v>
                      </c:pt>
                      <c:pt idx="291">
                        <c:v>44213</c:v>
                      </c:pt>
                      <c:pt idx="292">
                        <c:v>44214</c:v>
                      </c:pt>
                      <c:pt idx="293">
                        <c:v>44215</c:v>
                      </c:pt>
                      <c:pt idx="294">
                        <c:v>44216</c:v>
                      </c:pt>
                      <c:pt idx="295">
                        <c:v>44217</c:v>
                      </c:pt>
                      <c:pt idx="296">
                        <c:v>44218</c:v>
                      </c:pt>
                      <c:pt idx="297">
                        <c:v>44219</c:v>
                      </c:pt>
                      <c:pt idx="298">
                        <c:v>44220</c:v>
                      </c:pt>
                      <c:pt idx="299">
                        <c:v>44221</c:v>
                      </c:pt>
                      <c:pt idx="300">
                        <c:v>44222</c:v>
                      </c:pt>
                      <c:pt idx="301">
                        <c:v>44223</c:v>
                      </c:pt>
                      <c:pt idx="302">
                        <c:v>44224</c:v>
                      </c:pt>
                      <c:pt idx="303">
                        <c:v>44225</c:v>
                      </c:pt>
                      <c:pt idx="304">
                        <c:v>44226</c:v>
                      </c:pt>
                      <c:pt idx="305">
                        <c:v>44227</c:v>
                      </c:pt>
                      <c:pt idx="306">
                        <c:v>44228</c:v>
                      </c:pt>
                      <c:pt idx="307">
                        <c:v>44229</c:v>
                      </c:pt>
                      <c:pt idx="308">
                        <c:v>44230</c:v>
                      </c:pt>
                      <c:pt idx="309">
                        <c:v>44231</c:v>
                      </c:pt>
                      <c:pt idx="310">
                        <c:v>44232</c:v>
                      </c:pt>
                      <c:pt idx="311">
                        <c:v>44233</c:v>
                      </c:pt>
                      <c:pt idx="312">
                        <c:v>44234</c:v>
                      </c:pt>
                      <c:pt idx="313">
                        <c:v>44235</c:v>
                      </c:pt>
                      <c:pt idx="314">
                        <c:v>44236</c:v>
                      </c:pt>
                      <c:pt idx="315">
                        <c:v>44237</c:v>
                      </c:pt>
                      <c:pt idx="316">
                        <c:v>44238</c:v>
                      </c:pt>
                      <c:pt idx="317">
                        <c:v>44239</c:v>
                      </c:pt>
                      <c:pt idx="318">
                        <c:v>44240</c:v>
                      </c:pt>
                      <c:pt idx="319">
                        <c:v>44241</c:v>
                      </c:pt>
                      <c:pt idx="320">
                        <c:v>44242</c:v>
                      </c:pt>
                      <c:pt idx="321">
                        <c:v>44243</c:v>
                      </c:pt>
                      <c:pt idx="322">
                        <c:v>44244</c:v>
                      </c:pt>
                      <c:pt idx="323">
                        <c:v>44245</c:v>
                      </c:pt>
                      <c:pt idx="324">
                        <c:v>44246</c:v>
                      </c:pt>
                      <c:pt idx="325">
                        <c:v>44247</c:v>
                      </c:pt>
                      <c:pt idx="326">
                        <c:v>44248</c:v>
                      </c:pt>
                      <c:pt idx="327">
                        <c:v>44249</c:v>
                      </c:pt>
                      <c:pt idx="328">
                        <c:v>44250</c:v>
                      </c:pt>
                      <c:pt idx="329">
                        <c:v>44251</c:v>
                      </c:pt>
                      <c:pt idx="330">
                        <c:v>44252</c:v>
                      </c:pt>
                      <c:pt idx="331">
                        <c:v>44253</c:v>
                      </c:pt>
                      <c:pt idx="332">
                        <c:v>44254</c:v>
                      </c:pt>
                      <c:pt idx="333">
                        <c:v>44255</c:v>
                      </c:pt>
                      <c:pt idx="334">
                        <c:v>44256</c:v>
                      </c:pt>
                      <c:pt idx="335">
                        <c:v>44257</c:v>
                      </c:pt>
                      <c:pt idx="336">
                        <c:v>44258</c:v>
                      </c:pt>
                      <c:pt idx="337">
                        <c:v>44259</c:v>
                      </c:pt>
                      <c:pt idx="338">
                        <c:v>44260</c:v>
                      </c:pt>
                      <c:pt idx="339">
                        <c:v>44261</c:v>
                      </c:pt>
                      <c:pt idx="340">
                        <c:v>44262</c:v>
                      </c:pt>
                      <c:pt idx="341">
                        <c:v>44263</c:v>
                      </c:pt>
                      <c:pt idx="342">
                        <c:v>44264</c:v>
                      </c:pt>
                      <c:pt idx="343">
                        <c:v>44265</c:v>
                      </c:pt>
                      <c:pt idx="344">
                        <c:v>44266</c:v>
                      </c:pt>
                      <c:pt idx="345">
                        <c:v>44267</c:v>
                      </c:pt>
                      <c:pt idx="346">
                        <c:v>44268</c:v>
                      </c:pt>
                      <c:pt idx="347">
                        <c:v>44269</c:v>
                      </c:pt>
                      <c:pt idx="348">
                        <c:v>44270</c:v>
                      </c:pt>
                      <c:pt idx="349">
                        <c:v>44271</c:v>
                      </c:pt>
                      <c:pt idx="350">
                        <c:v>44272</c:v>
                      </c:pt>
                      <c:pt idx="351">
                        <c:v>44273</c:v>
                      </c:pt>
                      <c:pt idx="352">
                        <c:v>44274</c:v>
                      </c:pt>
                      <c:pt idx="353">
                        <c:v>44275</c:v>
                      </c:pt>
                      <c:pt idx="354">
                        <c:v>44276</c:v>
                      </c:pt>
                      <c:pt idx="355">
                        <c:v>44277</c:v>
                      </c:pt>
                      <c:pt idx="356">
                        <c:v>44278</c:v>
                      </c:pt>
                      <c:pt idx="357">
                        <c:v>44279</c:v>
                      </c:pt>
                      <c:pt idx="358">
                        <c:v>44280</c:v>
                      </c:pt>
                      <c:pt idx="359">
                        <c:v>44281</c:v>
                      </c:pt>
                      <c:pt idx="360">
                        <c:v>44282</c:v>
                      </c:pt>
                      <c:pt idx="361">
                        <c:v>44283</c:v>
                      </c:pt>
                      <c:pt idx="362">
                        <c:v>44284</c:v>
                      </c:pt>
                      <c:pt idx="363">
                        <c:v>44285</c:v>
                      </c:pt>
                      <c:pt idx="364">
                        <c:v>44286</c:v>
                      </c:pt>
                    </c:numCache>
                  </c:numRef>
                </c:cat>
                <c:val>
                  <c:numRef>
                    <c:extLst>
                      <c:ext uri="{02D57815-91ED-43cb-92C2-25804820EDAC}">
                        <c15:formulaRef>
                          <c15:sqref>'Figure 1.6 data'!$X$3:$X$367</c15:sqref>
                        </c15:formulaRef>
                      </c:ext>
                    </c:extLst>
                    <c:numCache>
                      <c:formatCode>General</c:formatCode>
                      <c:ptCount val="365"/>
                      <c:pt idx="0">
                        <c:v>40.363400000000006</c:v>
                      </c:pt>
                      <c:pt idx="1">
                        <c:v>40.467409090909094</c:v>
                      </c:pt>
                      <c:pt idx="2">
                        <c:v>40.59341818181818</c:v>
                      </c:pt>
                      <c:pt idx="3">
                        <c:v>40.691936363636366</c:v>
                      </c:pt>
                      <c:pt idx="4">
                        <c:v>40.866527272727268</c:v>
                      </c:pt>
                      <c:pt idx="5">
                        <c:v>41.059536363636362</c:v>
                      </c:pt>
                      <c:pt idx="6">
                        <c:v>41.997163636363638</c:v>
                      </c:pt>
                      <c:pt idx="7">
                        <c:v>42.127699999999997</c:v>
                      </c:pt>
                      <c:pt idx="8">
                        <c:v>42.230881818181814</c:v>
                      </c:pt>
                      <c:pt idx="9">
                        <c:v>42.317645454545456</c:v>
                      </c:pt>
                      <c:pt idx="10">
                        <c:v>42.412790909090909</c:v>
                      </c:pt>
                      <c:pt idx="11">
                        <c:v>42.58124545454546</c:v>
                      </c:pt>
                      <c:pt idx="12">
                        <c:v>42.762218181818184</c:v>
                      </c:pt>
                      <c:pt idx="13">
                        <c:v>42.893381818181815</c:v>
                      </c:pt>
                      <c:pt idx="14">
                        <c:v>42.955081818181817</c:v>
                      </c:pt>
                      <c:pt idx="15">
                        <c:v>43.034072727272729</c:v>
                      </c:pt>
                      <c:pt idx="16">
                        <c:v>43.142918181818182</c:v>
                      </c:pt>
                      <c:pt idx="17">
                        <c:v>43.289899999999996</c:v>
                      </c:pt>
                      <c:pt idx="18">
                        <c:v>43.491800000000005</c:v>
                      </c:pt>
                      <c:pt idx="19">
                        <c:v>43.751690909090911</c:v>
                      </c:pt>
                      <c:pt idx="20">
                        <c:v>44.022800000000004</c:v>
                      </c:pt>
                      <c:pt idx="21">
                        <c:v>44.194354545454544</c:v>
                      </c:pt>
                      <c:pt idx="22">
                        <c:v>44.400663636363639</c:v>
                      </c:pt>
                      <c:pt idx="23">
                        <c:v>44.581863636363636</c:v>
                      </c:pt>
                      <c:pt idx="24">
                        <c:v>44.83658181818182</c:v>
                      </c:pt>
                      <c:pt idx="25">
                        <c:v>45.046272727272729</c:v>
                      </c:pt>
                      <c:pt idx="26">
                        <c:v>45.258099999999999</c:v>
                      </c:pt>
                      <c:pt idx="27">
                        <c:v>45.360345454545453</c:v>
                      </c:pt>
                      <c:pt idx="28">
                        <c:v>45.512918181818186</c:v>
                      </c:pt>
                      <c:pt idx="29">
                        <c:v>45.712645454545452</c:v>
                      </c:pt>
                      <c:pt idx="30">
                        <c:v>45.91732727272727</c:v>
                      </c:pt>
                      <c:pt idx="31">
                        <c:v>46.223799999999997</c:v>
                      </c:pt>
                      <c:pt idx="32">
                        <c:v>46.473936363636362</c:v>
                      </c:pt>
                      <c:pt idx="33">
                        <c:v>46.713309090909092</c:v>
                      </c:pt>
                      <c:pt idx="34">
                        <c:v>46.928809090909091</c:v>
                      </c:pt>
                      <c:pt idx="35">
                        <c:v>47.160536363636361</c:v>
                      </c:pt>
                      <c:pt idx="36">
                        <c:v>47.384700000000002</c:v>
                      </c:pt>
                      <c:pt idx="37">
                        <c:v>47.609336363636366</c:v>
                      </c:pt>
                      <c:pt idx="38">
                        <c:v>47.863945454545458</c:v>
                      </c:pt>
                      <c:pt idx="39">
                        <c:v>48.135709090909089</c:v>
                      </c:pt>
                      <c:pt idx="40">
                        <c:v>48.400136363636371</c:v>
                      </c:pt>
                      <c:pt idx="41">
                        <c:v>48.601363636363637</c:v>
                      </c:pt>
                      <c:pt idx="42">
                        <c:v>48.778236363636367</c:v>
                      </c:pt>
                      <c:pt idx="43">
                        <c:v>48.94136363636364</c:v>
                      </c:pt>
                      <c:pt idx="44">
                        <c:v>49.120990909090914</c:v>
                      </c:pt>
                      <c:pt idx="45">
                        <c:v>49.349481818181815</c:v>
                      </c:pt>
                      <c:pt idx="46">
                        <c:v>49.613263636363634</c:v>
                      </c:pt>
                      <c:pt idx="47">
                        <c:v>49.896263636363635</c:v>
                      </c:pt>
                      <c:pt idx="48">
                        <c:v>50.125127272727269</c:v>
                      </c:pt>
                      <c:pt idx="49">
                        <c:v>50.370763636363634</c:v>
                      </c:pt>
                      <c:pt idx="50">
                        <c:v>50.602627272727275</c:v>
                      </c:pt>
                      <c:pt idx="51">
                        <c:v>50.836009090909094</c:v>
                      </c:pt>
                      <c:pt idx="52">
                        <c:v>51.101318181818186</c:v>
                      </c:pt>
                      <c:pt idx="53">
                        <c:v>51.42802727272727</c:v>
                      </c:pt>
                      <c:pt idx="54">
                        <c:v>51.764890909090916</c:v>
                      </c:pt>
                      <c:pt idx="55">
                        <c:v>52.024709090909091</c:v>
                      </c:pt>
                      <c:pt idx="56">
                        <c:v>52.282636363636364</c:v>
                      </c:pt>
                      <c:pt idx="57">
                        <c:v>52.486209090909092</c:v>
                      </c:pt>
                      <c:pt idx="58">
                        <c:v>52.772600000000004</c:v>
                      </c:pt>
                      <c:pt idx="59">
                        <c:v>53.05484545454545</c:v>
                      </c:pt>
                      <c:pt idx="60">
                        <c:v>53.365054545454541</c:v>
                      </c:pt>
                      <c:pt idx="61">
                        <c:v>53.679199999999994</c:v>
                      </c:pt>
                      <c:pt idx="62">
                        <c:v>53.951354545454542</c:v>
                      </c:pt>
                      <c:pt idx="63">
                        <c:v>54.211636363636359</c:v>
                      </c:pt>
                      <c:pt idx="64">
                        <c:v>54.422954545454552</c:v>
                      </c:pt>
                      <c:pt idx="65">
                        <c:v>54.656863636363639</c:v>
                      </c:pt>
                      <c:pt idx="66">
                        <c:v>54.950127272727279</c:v>
                      </c:pt>
                      <c:pt idx="67">
                        <c:v>55.273272727272726</c:v>
                      </c:pt>
                      <c:pt idx="68">
                        <c:v>55.603554545454543</c:v>
                      </c:pt>
                      <c:pt idx="69">
                        <c:v>55.897418181818175</c:v>
                      </c:pt>
                      <c:pt idx="70">
                        <c:v>56.167881818181826</c:v>
                      </c:pt>
                      <c:pt idx="71">
                        <c:v>56.403199999999998</c:v>
                      </c:pt>
                      <c:pt idx="72">
                        <c:v>56.631872727272729</c:v>
                      </c:pt>
                      <c:pt idx="73">
                        <c:v>56.881263636363634</c:v>
                      </c:pt>
                      <c:pt idx="74">
                        <c:v>57.166809090909084</c:v>
                      </c:pt>
                      <c:pt idx="75">
                        <c:v>57.465472727272726</c:v>
                      </c:pt>
                      <c:pt idx="76">
                        <c:v>57.716545454545447</c:v>
                      </c:pt>
                      <c:pt idx="77">
                        <c:v>57.975072727272732</c:v>
                      </c:pt>
                      <c:pt idx="78">
                        <c:v>58.217181818181821</c:v>
                      </c:pt>
                      <c:pt idx="79">
                        <c:v>58.468118181818184</c:v>
                      </c:pt>
                      <c:pt idx="80">
                        <c:v>58.722672727272723</c:v>
                      </c:pt>
                      <c:pt idx="81">
                        <c:v>59.015227272727273</c:v>
                      </c:pt>
                      <c:pt idx="82">
                        <c:v>59.313727272727277</c:v>
                      </c:pt>
                      <c:pt idx="83">
                        <c:v>59.573181818181816</c:v>
                      </c:pt>
                      <c:pt idx="84">
                        <c:v>59.79141818181818</c:v>
                      </c:pt>
                      <c:pt idx="85">
                        <c:v>59.983527272727272</c:v>
                      </c:pt>
                      <c:pt idx="86">
                        <c:v>60.174945454545451</c:v>
                      </c:pt>
                      <c:pt idx="87">
                        <c:v>60.402381818181816</c:v>
                      </c:pt>
                      <c:pt idx="88">
                        <c:v>60.681390909090915</c:v>
                      </c:pt>
                      <c:pt idx="89">
                        <c:v>60.995000000000005</c:v>
                      </c:pt>
                      <c:pt idx="90">
                        <c:v>61.22291818181818</c:v>
                      </c:pt>
                      <c:pt idx="91">
                        <c:v>61.453409090909084</c:v>
                      </c:pt>
                      <c:pt idx="92">
                        <c:v>61.645827272727274</c:v>
                      </c:pt>
                      <c:pt idx="93">
                        <c:v>61.906072727272729</c:v>
                      </c:pt>
                      <c:pt idx="94">
                        <c:v>62.151954545454551</c:v>
                      </c:pt>
                      <c:pt idx="95">
                        <c:v>62.441645454545458</c:v>
                      </c:pt>
                      <c:pt idx="96">
                        <c:v>62.756309090909092</c:v>
                      </c:pt>
                      <c:pt idx="97">
                        <c:v>62.985136363636364</c:v>
                      </c:pt>
                      <c:pt idx="98">
                        <c:v>63.189345454545453</c:v>
                      </c:pt>
                      <c:pt idx="99">
                        <c:v>63.388890909090904</c:v>
                      </c:pt>
                      <c:pt idx="100">
                        <c:v>63.595481818181817</c:v>
                      </c:pt>
                      <c:pt idx="101">
                        <c:v>63.821572727272724</c:v>
                      </c:pt>
                      <c:pt idx="102">
                        <c:v>64.115154545454544</c:v>
                      </c:pt>
                      <c:pt idx="103">
                        <c:v>64.427781818181813</c:v>
                      </c:pt>
                      <c:pt idx="104">
                        <c:v>64.663290909090904</c:v>
                      </c:pt>
                      <c:pt idx="105">
                        <c:v>64.79591818181818</c:v>
                      </c:pt>
                      <c:pt idx="106">
                        <c:v>64.984890909090907</c:v>
                      </c:pt>
                      <c:pt idx="107">
                        <c:v>65.194590909090905</c:v>
                      </c:pt>
                      <c:pt idx="108">
                        <c:v>65.438763636363646</c:v>
                      </c:pt>
                      <c:pt idx="109">
                        <c:v>65.740290909090902</c:v>
                      </c:pt>
                      <c:pt idx="110">
                        <c:v>66.048227272727274</c:v>
                      </c:pt>
                      <c:pt idx="111">
                        <c:v>66.276399999999995</c:v>
                      </c:pt>
                      <c:pt idx="112">
                        <c:v>66.51488181818182</c:v>
                      </c:pt>
                      <c:pt idx="113">
                        <c:v>66.752763636363639</c:v>
                      </c:pt>
                      <c:pt idx="114">
                        <c:v>66.991781818181821</c:v>
                      </c:pt>
                      <c:pt idx="115">
                        <c:v>67.257009090909094</c:v>
                      </c:pt>
                      <c:pt idx="116">
                        <c:v>67.55380000000001</c:v>
                      </c:pt>
                      <c:pt idx="117">
                        <c:v>67.872327272727276</c:v>
                      </c:pt>
                      <c:pt idx="118">
                        <c:v>68.129281818181823</c:v>
                      </c:pt>
                      <c:pt idx="119">
                        <c:v>68.401354545454538</c:v>
                      </c:pt>
                      <c:pt idx="120">
                        <c:v>68.674963636363643</c:v>
                      </c:pt>
                      <c:pt idx="121">
                        <c:v>68.926927272727269</c:v>
                      </c:pt>
                      <c:pt idx="122">
                        <c:v>69.199872727272734</c:v>
                      </c:pt>
                      <c:pt idx="123">
                        <c:v>69.529954545454544</c:v>
                      </c:pt>
                      <c:pt idx="124">
                        <c:v>69.861472727272727</c:v>
                      </c:pt>
                      <c:pt idx="125">
                        <c:v>70.128745454545452</c:v>
                      </c:pt>
                      <c:pt idx="126">
                        <c:v>70.399336363636365</c:v>
                      </c:pt>
                      <c:pt idx="127">
                        <c:v>70.676263636363629</c:v>
                      </c:pt>
                      <c:pt idx="128">
                        <c:v>70.96647272727273</c:v>
                      </c:pt>
                      <c:pt idx="129">
                        <c:v>71.257999999999996</c:v>
                      </c:pt>
                      <c:pt idx="130">
                        <c:v>71.57701818181819</c:v>
                      </c:pt>
                      <c:pt idx="131">
                        <c:v>71.894236363636367</c:v>
                      </c:pt>
                      <c:pt idx="132">
                        <c:v>72.180872727272728</c:v>
                      </c:pt>
                      <c:pt idx="133">
                        <c:v>72.468636363636364</c:v>
                      </c:pt>
                      <c:pt idx="134">
                        <c:v>72.724018181818181</c:v>
                      </c:pt>
                      <c:pt idx="135">
                        <c:v>72.968472727272726</c:v>
                      </c:pt>
                      <c:pt idx="136">
                        <c:v>73.226745454545451</c:v>
                      </c:pt>
                      <c:pt idx="137">
                        <c:v>73.505372727272729</c:v>
                      </c:pt>
                      <c:pt idx="138">
                        <c:v>73.748445454545447</c:v>
                      </c:pt>
                      <c:pt idx="139">
                        <c:v>73.964945454545457</c:v>
                      </c:pt>
                      <c:pt idx="140">
                        <c:v>74.15812727272727</c:v>
                      </c:pt>
                      <c:pt idx="141">
                        <c:v>74.336018181818176</c:v>
                      </c:pt>
                      <c:pt idx="142">
                        <c:v>74.530436363636355</c:v>
                      </c:pt>
                      <c:pt idx="143">
                        <c:v>74.740654545454547</c:v>
                      </c:pt>
                      <c:pt idx="144">
                        <c:v>74.966800000000006</c:v>
                      </c:pt>
                      <c:pt idx="145">
                        <c:v>75.191727272727277</c:v>
                      </c:pt>
                      <c:pt idx="146">
                        <c:v>75.351436363636367</c:v>
                      </c:pt>
                      <c:pt idx="147">
                        <c:v>75.467990909090915</c:v>
                      </c:pt>
                      <c:pt idx="148">
                        <c:v>75.605945454545449</c:v>
                      </c:pt>
                      <c:pt idx="149">
                        <c:v>75.72414545454545</c:v>
                      </c:pt>
                      <c:pt idx="150">
                        <c:v>75.907045454545454</c:v>
                      </c:pt>
                      <c:pt idx="151">
                        <c:v>76.121381818181817</c:v>
                      </c:pt>
                      <c:pt idx="152">
                        <c:v>76.339927272727266</c:v>
                      </c:pt>
                      <c:pt idx="153">
                        <c:v>76.486836363636357</c:v>
                      </c:pt>
                      <c:pt idx="154">
                        <c:v>76.62381818181818</c:v>
                      </c:pt>
                      <c:pt idx="155">
                        <c:v>76.720172727272725</c:v>
                      </c:pt>
                      <c:pt idx="156">
                        <c:v>77.02700909090909</c:v>
                      </c:pt>
                      <c:pt idx="157">
                        <c:v>77.225645454545443</c:v>
                      </c:pt>
                      <c:pt idx="158">
                        <c:v>77.430963636363629</c:v>
                      </c:pt>
                      <c:pt idx="159">
                        <c:v>77.663363636363641</c:v>
                      </c:pt>
                      <c:pt idx="160">
                        <c:v>77.807145454545449</c:v>
                      </c:pt>
                      <c:pt idx="161">
                        <c:v>77.918718181818178</c:v>
                      </c:pt>
                      <c:pt idx="162">
                        <c:v>78.042790909090911</c:v>
                      </c:pt>
                      <c:pt idx="163">
                        <c:v>78.153518181818185</c:v>
                      </c:pt>
                      <c:pt idx="164">
                        <c:v>78.287099999999995</c:v>
                      </c:pt>
                      <c:pt idx="165">
                        <c:v>78.499027272727275</c:v>
                      </c:pt>
                      <c:pt idx="166">
                        <c:v>78.708727272727273</c:v>
                      </c:pt>
                      <c:pt idx="167">
                        <c:v>78.845163636363637</c:v>
                      </c:pt>
                      <c:pt idx="168">
                        <c:v>78.93568181818182</c:v>
                      </c:pt>
                      <c:pt idx="169">
                        <c:v>79.050409090909085</c:v>
                      </c:pt>
                      <c:pt idx="170">
                        <c:v>79.181118181818178</c:v>
                      </c:pt>
                      <c:pt idx="171">
                        <c:v>79.316236363636364</c:v>
                      </c:pt>
                      <c:pt idx="172">
                        <c:v>79.482399999999998</c:v>
                      </c:pt>
                      <c:pt idx="173">
                        <c:v>79.672954545454544</c:v>
                      </c:pt>
                      <c:pt idx="174">
                        <c:v>79.787881818181816</c:v>
                      </c:pt>
                      <c:pt idx="175">
                        <c:v>79.820963636363643</c:v>
                      </c:pt>
                      <c:pt idx="176">
                        <c:v>79.888581818181819</c:v>
                      </c:pt>
                      <c:pt idx="177">
                        <c:v>79.951418181818184</c:v>
                      </c:pt>
                      <c:pt idx="178">
                        <c:v>80.016436363636359</c:v>
                      </c:pt>
                      <c:pt idx="179">
                        <c:v>80.202836363636365</c:v>
                      </c:pt>
                      <c:pt idx="180">
                        <c:v>80.391109090909083</c:v>
                      </c:pt>
                      <c:pt idx="181">
                        <c:v>80.500945454545459</c:v>
                      </c:pt>
                      <c:pt idx="182">
                        <c:v>80.68816363636364</c:v>
                      </c:pt>
                      <c:pt idx="183">
                        <c:v>80.799327272727268</c:v>
                      </c:pt>
                      <c:pt idx="184">
                        <c:v>80.91637272727273</c:v>
                      </c:pt>
                      <c:pt idx="185">
                        <c:v>81.049245454545456</c:v>
                      </c:pt>
                      <c:pt idx="186">
                        <c:v>81.210636363636368</c:v>
                      </c:pt>
                      <c:pt idx="187">
                        <c:v>81.374572727272735</c:v>
                      </c:pt>
                      <c:pt idx="188">
                        <c:v>81.454390909090904</c:v>
                      </c:pt>
                      <c:pt idx="189">
                        <c:v>81.488472727272722</c:v>
                      </c:pt>
                      <c:pt idx="190">
                        <c:v>81.554100000000005</c:v>
                      </c:pt>
                      <c:pt idx="191">
                        <c:v>81.633809090909097</c:v>
                      </c:pt>
                      <c:pt idx="192">
                        <c:v>81.714309090909083</c:v>
                      </c:pt>
                      <c:pt idx="193">
                        <c:v>81.867736363636368</c:v>
                      </c:pt>
                      <c:pt idx="194">
                        <c:v>82.046309090909091</c:v>
                      </c:pt>
                      <c:pt idx="195">
                        <c:v>82.146345454545454</c:v>
                      </c:pt>
                      <c:pt idx="196">
                        <c:v>82.214563636363636</c:v>
                      </c:pt>
                      <c:pt idx="197">
                        <c:v>82.272418181818182</c:v>
                      </c:pt>
                      <c:pt idx="198">
                        <c:v>82.361272727272734</c:v>
                      </c:pt>
                      <c:pt idx="199">
                        <c:v>82.44608181818181</c:v>
                      </c:pt>
                      <c:pt idx="200">
                        <c:v>82.607799999999997</c:v>
                      </c:pt>
                      <c:pt idx="201">
                        <c:v>82.77979090909092</c:v>
                      </c:pt>
                      <c:pt idx="202">
                        <c:v>82.874109090909087</c:v>
                      </c:pt>
                      <c:pt idx="203">
                        <c:v>82.924445454545449</c:v>
                      </c:pt>
                      <c:pt idx="204">
                        <c:v>82.908809090909088</c:v>
                      </c:pt>
                      <c:pt idx="205">
                        <c:v>82.861981818181818</c:v>
                      </c:pt>
                      <c:pt idx="206">
                        <c:v>82.843236363636365</c:v>
                      </c:pt>
                      <c:pt idx="207">
                        <c:v>82.884309090909085</c:v>
                      </c:pt>
                      <c:pt idx="208">
                        <c:v>82.933154545454542</c:v>
                      </c:pt>
                      <c:pt idx="209">
                        <c:v>82.882609090909099</c:v>
                      </c:pt>
                      <c:pt idx="210">
                        <c:v>82.772454545454536</c:v>
                      </c:pt>
                      <c:pt idx="211">
                        <c:v>82.625336363636364</c:v>
                      </c:pt>
                      <c:pt idx="212">
                        <c:v>82.510318181818192</c:v>
                      </c:pt>
                      <c:pt idx="213">
                        <c:v>82.832218181818178</c:v>
                      </c:pt>
                      <c:pt idx="214">
                        <c:v>82.876736363636368</c:v>
                      </c:pt>
                      <c:pt idx="215">
                        <c:v>82.921300000000002</c:v>
                      </c:pt>
                      <c:pt idx="216">
                        <c:v>82.85387272727273</c:v>
                      </c:pt>
                      <c:pt idx="217">
                        <c:v>82.769345454545459</c:v>
                      </c:pt>
                      <c:pt idx="218">
                        <c:v>82.648845454545452</c:v>
                      </c:pt>
                      <c:pt idx="219">
                        <c:v>82.508872727272731</c:v>
                      </c:pt>
                      <c:pt idx="220">
                        <c:v>82.426272727272718</c:v>
                      </c:pt>
                      <c:pt idx="221">
                        <c:v>82.403281818181824</c:v>
                      </c:pt>
                      <c:pt idx="222">
                        <c:v>82.374918181818188</c:v>
                      </c:pt>
                      <c:pt idx="223">
                        <c:v>82.251536363636362</c:v>
                      </c:pt>
                      <c:pt idx="224">
                        <c:v>82.168554545454541</c:v>
                      </c:pt>
                      <c:pt idx="225">
                        <c:v>82.055036363636361</c:v>
                      </c:pt>
                      <c:pt idx="226">
                        <c:v>81.950518181818182</c:v>
                      </c:pt>
                      <c:pt idx="227">
                        <c:v>81.882763636363634</c:v>
                      </c:pt>
                      <c:pt idx="228">
                        <c:v>81.850745454545461</c:v>
                      </c:pt>
                      <c:pt idx="229">
                        <c:v>81.806809090909098</c:v>
                      </c:pt>
                      <c:pt idx="230">
                        <c:v>81.655172727272728</c:v>
                      </c:pt>
                      <c:pt idx="231">
                        <c:v>81.463045454545451</c:v>
                      </c:pt>
                      <c:pt idx="232">
                        <c:v>81.242509090909095</c:v>
                      </c:pt>
                      <c:pt idx="233">
                        <c:v>80.988427272727279</c:v>
                      </c:pt>
                      <c:pt idx="234">
                        <c:v>80.733727272727279</c:v>
                      </c:pt>
                      <c:pt idx="235">
                        <c:v>80.5903909090909</c:v>
                      </c:pt>
                      <c:pt idx="236">
                        <c:v>80.479690909090905</c:v>
                      </c:pt>
                      <c:pt idx="237">
                        <c:v>80.230081818181816</c:v>
                      </c:pt>
                      <c:pt idx="238">
                        <c:v>79.904063636363631</c:v>
                      </c:pt>
                      <c:pt idx="239">
                        <c:v>79.557090909090917</c:v>
                      </c:pt>
                      <c:pt idx="240">
                        <c:v>79.248963636363641</c:v>
                      </c:pt>
                      <c:pt idx="241">
                        <c:v>78.982790909090909</c:v>
                      </c:pt>
                      <c:pt idx="242">
                        <c:v>78.754718181818191</c:v>
                      </c:pt>
                      <c:pt idx="243">
                        <c:v>78.535299999999992</c:v>
                      </c:pt>
                      <c:pt idx="244">
                        <c:v>78.214336363636363</c:v>
                      </c:pt>
                      <c:pt idx="245">
                        <c:v>77.754618181818174</c:v>
                      </c:pt>
                      <c:pt idx="246">
                        <c:v>77.255081818181807</c:v>
                      </c:pt>
                      <c:pt idx="247">
                        <c:v>76.764918181818175</c:v>
                      </c:pt>
                      <c:pt idx="248">
                        <c:v>76.328272727272733</c:v>
                      </c:pt>
                      <c:pt idx="249">
                        <c:v>76.035045454545454</c:v>
                      </c:pt>
                      <c:pt idx="250">
                        <c:v>75.74009090909091</c:v>
                      </c:pt>
                      <c:pt idx="251">
                        <c:v>75.34157272727272</c:v>
                      </c:pt>
                      <c:pt idx="252">
                        <c:v>74.839918181818177</c:v>
                      </c:pt>
                      <c:pt idx="253">
                        <c:v>74.366136363636372</c:v>
                      </c:pt>
                      <c:pt idx="254">
                        <c:v>73.886318181818183</c:v>
                      </c:pt>
                      <c:pt idx="255">
                        <c:v>73.465572727272729</c:v>
                      </c:pt>
                      <c:pt idx="256">
                        <c:v>73.141054545454551</c:v>
                      </c:pt>
                      <c:pt idx="257">
                        <c:v>72.832499999999996</c:v>
                      </c:pt>
                      <c:pt idx="258">
                        <c:v>72.386927272727277</c:v>
                      </c:pt>
                      <c:pt idx="259">
                        <c:v>71.987336363636359</c:v>
                      </c:pt>
                      <c:pt idx="260">
                        <c:v>71.578790909090912</c:v>
                      </c:pt>
                      <c:pt idx="261">
                        <c:v>71.265454545454546</c:v>
                      </c:pt>
                      <c:pt idx="262">
                        <c:v>70.977890909090902</c:v>
                      </c:pt>
                      <c:pt idx="263">
                        <c:v>70.699754545454553</c:v>
                      </c:pt>
                      <c:pt idx="264">
                        <c:v>70.42495454545454</c:v>
                      </c:pt>
                      <c:pt idx="265">
                        <c:v>70.106945454545453</c:v>
                      </c:pt>
                      <c:pt idx="266">
                        <c:v>69.862381818181817</c:v>
                      </c:pt>
                      <c:pt idx="267">
                        <c:v>69.667609090909096</c:v>
                      </c:pt>
                      <c:pt idx="268">
                        <c:v>69.471000000000004</c:v>
                      </c:pt>
                      <c:pt idx="269">
                        <c:v>69.182209090909083</c:v>
                      </c:pt>
                      <c:pt idx="270">
                        <c:v>68.774772727272733</c:v>
                      </c:pt>
                      <c:pt idx="271">
                        <c:v>68.282827272727275</c:v>
                      </c:pt>
                      <c:pt idx="272">
                        <c:v>67.66546363636364</c:v>
                      </c:pt>
                      <c:pt idx="273">
                        <c:v>67.094945454545453</c:v>
                      </c:pt>
                      <c:pt idx="274">
                        <c:v>66.583190909090916</c:v>
                      </c:pt>
                      <c:pt idx="275">
                        <c:v>67.673618181818185</c:v>
                      </c:pt>
                      <c:pt idx="276">
                        <c:v>67.228936363636365</c:v>
                      </c:pt>
                      <c:pt idx="277">
                        <c:v>66.845809090909086</c:v>
                      </c:pt>
                      <c:pt idx="278">
                        <c:v>66.460454545454553</c:v>
                      </c:pt>
                      <c:pt idx="279">
                        <c:v>65.915809090909093</c:v>
                      </c:pt>
                      <c:pt idx="280">
                        <c:v>65.365099999999998</c:v>
                      </c:pt>
                      <c:pt idx="281">
                        <c:v>64.787454545454551</c:v>
                      </c:pt>
                      <c:pt idx="282">
                        <c:v>64.272100000000009</c:v>
                      </c:pt>
                      <c:pt idx="283">
                        <c:v>63.869427272727279</c:v>
                      </c:pt>
                      <c:pt idx="284">
                        <c:v>63.592018181818183</c:v>
                      </c:pt>
                      <c:pt idx="285">
                        <c:v>63.239772727272729</c:v>
                      </c:pt>
                      <c:pt idx="286">
                        <c:v>62.779909090909086</c:v>
                      </c:pt>
                      <c:pt idx="287">
                        <c:v>62.329772727272733</c:v>
                      </c:pt>
                      <c:pt idx="288">
                        <c:v>61.787809090909086</c:v>
                      </c:pt>
                      <c:pt idx="289">
                        <c:v>61.314236363636361</c:v>
                      </c:pt>
                      <c:pt idx="290">
                        <c:v>60.793500000000002</c:v>
                      </c:pt>
                      <c:pt idx="291">
                        <c:v>60.324609090909092</c:v>
                      </c:pt>
                      <c:pt idx="292">
                        <c:v>59.846190909090907</c:v>
                      </c:pt>
                      <c:pt idx="293">
                        <c:v>59.184554545454539</c:v>
                      </c:pt>
                      <c:pt idx="294">
                        <c:v>58.508545454545462</c:v>
                      </c:pt>
                      <c:pt idx="295">
                        <c:v>57.837727272727278</c:v>
                      </c:pt>
                      <c:pt idx="296">
                        <c:v>57.146609090909095</c:v>
                      </c:pt>
                      <c:pt idx="297">
                        <c:v>56.449436363636366</c:v>
                      </c:pt>
                      <c:pt idx="298">
                        <c:v>55.855181818181819</c:v>
                      </c:pt>
                      <c:pt idx="299">
                        <c:v>55.288627272727268</c:v>
                      </c:pt>
                      <c:pt idx="300">
                        <c:v>54.636445454545452</c:v>
                      </c:pt>
                      <c:pt idx="301">
                        <c:v>53.978618181818184</c:v>
                      </c:pt>
                      <c:pt idx="302">
                        <c:v>53.322254545454548</c:v>
                      </c:pt>
                      <c:pt idx="303">
                        <c:v>52.623672727272726</c:v>
                      </c:pt>
                      <c:pt idx="304">
                        <c:v>51.940545454545457</c:v>
                      </c:pt>
                      <c:pt idx="305">
                        <c:v>51.368309090909086</c:v>
                      </c:pt>
                      <c:pt idx="306">
                        <c:v>50.787345454545452</c:v>
                      </c:pt>
                      <c:pt idx="307">
                        <c:v>50.045445454545458</c:v>
                      </c:pt>
                      <c:pt idx="308">
                        <c:v>49.260899999999999</c:v>
                      </c:pt>
                      <c:pt idx="309">
                        <c:v>48.48364545454546</c:v>
                      </c:pt>
                      <c:pt idx="310">
                        <c:v>47.703354545454545</c:v>
                      </c:pt>
                      <c:pt idx="311">
                        <c:v>46.913390909090907</c:v>
                      </c:pt>
                      <c:pt idx="312">
                        <c:v>46.193800000000003</c:v>
                      </c:pt>
                      <c:pt idx="313">
                        <c:v>45.54287272727273</c:v>
                      </c:pt>
                      <c:pt idx="314">
                        <c:v>44.823190909090904</c:v>
                      </c:pt>
                      <c:pt idx="315">
                        <c:v>44.14730909090909</c:v>
                      </c:pt>
                      <c:pt idx="316">
                        <c:v>43.454127272727277</c:v>
                      </c:pt>
                      <c:pt idx="317">
                        <c:v>42.770509090909087</c:v>
                      </c:pt>
                      <c:pt idx="318">
                        <c:v>42.154409090909091</c:v>
                      </c:pt>
                      <c:pt idx="319">
                        <c:v>41.639836363636363</c:v>
                      </c:pt>
                      <c:pt idx="320">
                        <c:v>41.150236363636367</c:v>
                      </c:pt>
                      <c:pt idx="321">
                        <c:v>40.523200000000003</c:v>
                      </c:pt>
                      <c:pt idx="322">
                        <c:v>39.889781818181817</c:v>
                      </c:pt>
                      <c:pt idx="323">
                        <c:v>39.222418181818178</c:v>
                      </c:pt>
                      <c:pt idx="324">
                        <c:v>38.578981818181823</c:v>
                      </c:pt>
                      <c:pt idx="325">
                        <c:v>37.95629090909091</c:v>
                      </c:pt>
                      <c:pt idx="326">
                        <c:v>37.421609090909094</c:v>
                      </c:pt>
                      <c:pt idx="327">
                        <c:v>36.93540909090909</c:v>
                      </c:pt>
                      <c:pt idx="328">
                        <c:v>36.399000000000001</c:v>
                      </c:pt>
                      <c:pt idx="329">
                        <c:v>35.860654545454544</c:v>
                      </c:pt>
                      <c:pt idx="330">
                        <c:v>35.340800000000002</c:v>
                      </c:pt>
                      <c:pt idx="331">
                        <c:v>34.857527272727275</c:v>
                      </c:pt>
                      <c:pt idx="332">
                        <c:v>34.368372727272728</c:v>
                      </c:pt>
                      <c:pt idx="333">
                        <c:v>33.935690909090908</c:v>
                      </c:pt>
                      <c:pt idx="334">
                        <c:v>33.571127272727274</c:v>
                      </c:pt>
                      <c:pt idx="335">
                        <c:v>33.15476363636364</c:v>
                      </c:pt>
                      <c:pt idx="336">
                        <c:v>32.681972727272729</c:v>
                      </c:pt>
                      <c:pt idx="337">
                        <c:v>32.200827272727274</c:v>
                      </c:pt>
                      <c:pt idx="338">
                        <c:v>31.736036363636366</c:v>
                      </c:pt>
                      <c:pt idx="339">
                        <c:v>31.375163636363638</c:v>
                      </c:pt>
                      <c:pt idx="340">
                        <c:v>31.13660909090909</c:v>
                      </c:pt>
                      <c:pt idx="341">
                        <c:v>30.953381818181814</c:v>
                      </c:pt>
                      <c:pt idx="342">
                        <c:v>30.681854545454545</c:v>
                      </c:pt>
                      <c:pt idx="343">
                        <c:v>30.447690909090909</c:v>
                      </c:pt>
                      <c:pt idx="344">
                        <c:v>30.192427272727272</c:v>
                      </c:pt>
                      <c:pt idx="345">
                        <c:v>29.904418181818183</c:v>
                      </c:pt>
                      <c:pt idx="346">
                        <c:v>29.611636363636364</c:v>
                      </c:pt>
                      <c:pt idx="347">
                        <c:v>29.336263636363636</c:v>
                      </c:pt>
                      <c:pt idx="348">
                        <c:v>29.079827272727275</c:v>
                      </c:pt>
                      <c:pt idx="349">
                        <c:v>28.782318181818184</c:v>
                      </c:pt>
                      <c:pt idx="350">
                        <c:v>28.553627272727272</c:v>
                      </c:pt>
                      <c:pt idx="351">
                        <c:v>28.327754545454546</c:v>
                      </c:pt>
                      <c:pt idx="352">
                        <c:v>28.092254545454544</c:v>
                      </c:pt>
                      <c:pt idx="353">
                        <c:v>27.836672727272727</c:v>
                      </c:pt>
                      <c:pt idx="354">
                        <c:v>27.630518181818182</c:v>
                      </c:pt>
                      <c:pt idx="355">
                        <c:v>27.402609090909092</c:v>
                      </c:pt>
                      <c:pt idx="356">
                        <c:v>27.12391818181818</c:v>
                      </c:pt>
                      <c:pt idx="357">
                        <c:v>26.874836363636362</c:v>
                      </c:pt>
                      <c:pt idx="358">
                        <c:v>26.615363636363636</c:v>
                      </c:pt>
                      <c:pt idx="359">
                        <c:v>26.385381818181816</c:v>
                      </c:pt>
                      <c:pt idx="360">
                        <c:v>26.170918181818184</c:v>
                      </c:pt>
                      <c:pt idx="361">
                        <c:v>26.082481818181819</c:v>
                      </c:pt>
                      <c:pt idx="362">
                        <c:v>26.032799999999998</c:v>
                      </c:pt>
                      <c:pt idx="363">
                        <c:v>25.879463636363639</c:v>
                      </c:pt>
                      <c:pt idx="364">
                        <c:v>25.692854545454544</c:v>
                      </c:pt>
                    </c:numCache>
                  </c:numRef>
                </c:val>
                <c:smooth val="0"/>
                <c:extLst>
                  <c:ext xmlns:c16="http://schemas.microsoft.com/office/drawing/2014/chart" uri="{C3380CC4-5D6E-409C-BE32-E72D297353CC}">
                    <c16:uniqueId val="{00000006-B3D9-490C-95CC-5C6A373A9880}"/>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'Figure 1.6 data'!$Y$2</c15:sqref>
                        </c15:formulaRef>
                      </c:ext>
                    </c:extLst>
                    <c:strCache>
                      <c:ptCount val="1"/>
                      <c:pt idx="0">
                        <c:v>2013/14</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'Figure 1.6 data'!$Q$3:$Q$367</c15:sqref>
                        </c15:formulaRef>
                      </c:ext>
                    </c:extLst>
                    <c:numCache>
                      <c:formatCode>d\-mmm</c:formatCode>
                      <c:ptCount val="365"/>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pt idx="44">
                        <c:v>43966</c:v>
                      </c:pt>
                      <c:pt idx="45">
                        <c:v>43967</c:v>
                      </c:pt>
                      <c:pt idx="46">
                        <c:v>43968</c:v>
                      </c:pt>
                      <c:pt idx="47">
                        <c:v>43969</c:v>
                      </c:pt>
                      <c:pt idx="48">
                        <c:v>43970</c:v>
                      </c:pt>
                      <c:pt idx="49">
                        <c:v>43971</c:v>
                      </c:pt>
                      <c:pt idx="50">
                        <c:v>43972</c:v>
                      </c:pt>
                      <c:pt idx="51">
                        <c:v>43973</c:v>
                      </c:pt>
                      <c:pt idx="52">
                        <c:v>43974</c:v>
                      </c:pt>
                      <c:pt idx="53">
                        <c:v>43975</c:v>
                      </c:pt>
                      <c:pt idx="54">
                        <c:v>43976</c:v>
                      </c:pt>
                      <c:pt idx="55">
                        <c:v>43977</c:v>
                      </c:pt>
                      <c:pt idx="56">
                        <c:v>43978</c:v>
                      </c:pt>
                      <c:pt idx="57">
                        <c:v>43979</c:v>
                      </c:pt>
                      <c:pt idx="58">
                        <c:v>43980</c:v>
                      </c:pt>
                      <c:pt idx="59">
                        <c:v>43981</c:v>
                      </c:pt>
                      <c:pt idx="60">
                        <c:v>43982</c:v>
                      </c:pt>
                      <c:pt idx="61">
                        <c:v>43983</c:v>
                      </c:pt>
                      <c:pt idx="62">
                        <c:v>43984</c:v>
                      </c:pt>
                      <c:pt idx="63">
                        <c:v>43985</c:v>
                      </c:pt>
                      <c:pt idx="64">
                        <c:v>43986</c:v>
                      </c:pt>
                      <c:pt idx="65">
                        <c:v>43987</c:v>
                      </c:pt>
                      <c:pt idx="66">
                        <c:v>43988</c:v>
                      </c:pt>
                      <c:pt idx="67">
                        <c:v>43989</c:v>
                      </c:pt>
                      <c:pt idx="68">
                        <c:v>43990</c:v>
                      </c:pt>
                      <c:pt idx="69">
                        <c:v>43991</c:v>
                      </c:pt>
                      <c:pt idx="70">
                        <c:v>43992</c:v>
                      </c:pt>
                      <c:pt idx="71">
                        <c:v>43993</c:v>
                      </c:pt>
                      <c:pt idx="72">
                        <c:v>43994</c:v>
                      </c:pt>
                      <c:pt idx="73">
                        <c:v>43995</c:v>
                      </c:pt>
                      <c:pt idx="74">
                        <c:v>43996</c:v>
                      </c:pt>
                      <c:pt idx="75">
                        <c:v>43997</c:v>
                      </c:pt>
                      <c:pt idx="76">
                        <c:v>43998</c:v>
                      </c:pt>
                      <c:pt idx="77">
                        <c:v>43999</c:v>
                      </c:pt>
                      <c:pt idx="78">
                        <c:v>44000</c:v>
                      </c:pt>
                      <c:pt idx="79">
                        <c:v>44001</c:v>
                      </c:pt>
                      <c:pt idx="80">
                        <c:v>44002</c:v>
                      </c:pt>
                      <c:pt idx="81">
                        <c:v>44003</c:v>
                      </c:pt>
                      <c:pt idx="82">
                        <c:v>44004</c:v>
                      </c:pt>
                      <c:pt idx="83">
                        <c:v>44005</c:v>
                      </c:pt>
                      <c:pt idx="84">
                        <c:v>44006</c:v>
                      </c:pt>
                      <c:pt idx="85">
                        <c:v>44007</c:v>
                      </c:pt>
                      <c:pt idx="86">
                        <c:v>44008</c:v>
                      </c:pt>
                      <c:pt idx="87">
                        <c:v>44009</c:v>
                      </c:pt>
                      <c:pt idx="88">
                        <c:v>44010</c:v>
                      </c:pt>
                      <c:pt idx="89">
                        <c:v>44011</c:v>
                      </c:pt>
                      <c:pt idx="90">
                        <c:v>44012</c:v>
                      </c:pt>
                      <c:pt idx="91">
                        <c:v>44013</c:v>
                      </c:pt>
                      <c:pt idx="92">
                        <c:v>44014</c:v>
                      </c:pt>
                      <c:pt idx="93">
                        <c:v>44015</c:v>
                      </c:pt>
                      <c:pt idx="94">
                        <c:v>44016</c:v>
                      </c:pt>
                      <c:pt idx="95">
                        <c:v>44017</c:v>
                      </c:pt>
                      <c:pt idx="96">
                        <c:v>44018</c:v>
                      </c:pt>
                      <c:pt idx="97">
                        <c:v>44019</c:v>
                      </c:pt>
                      <c:pt idx="98">
                        <c:v>44020</c:v>
                      </c:pt>
                      <c:pt idx="99">
                        <c:v>44021</c:v>
                      </c:pt>
                      <c:pt idx="100">
                        <c:v>44022</c:v>
                      </c:pt>
                      <c:pt idx="101">
                        <c:v>44023</c:v>
                      </c:pt>
                      <c:pt idx="102">
                        <c:v>44024</c:v>
                      </c:pt>
                      <c:pt idx="103">
                        <c:v>44025</c:v>
                      </c:pt>
                      <c:pt idx="104">
                        <c:v>44026</c:v>
                      </c:pt>
                      <c:pt idx="105">
                        <c:v>44027</c:v>
                      </c:pt>
                      <c:pt idx="106">
                        <c:v>44028</c:v>
                      </c:pt>
                      <c:pt idx="107">
                        <c:v>44029</c:v>
                      </c:pt>
                      <c:pt idx="108">
                        <c:v>44030</c:v>
                      </c:pt>
                      <c:pt idx="109">
                        <c:v>44031</c:v>
                      </c:pt>
                      <c:pt idx="110">
                        <c:v>44032</c:v>
                      </c:pt>
                      <c:pt idx="111">
                        <c:v>44033</c:v>
                      </c:pt>
                      <c:pt idx="112">
                        <c:v>44034</c:v>
                      </c:pt>
                      <c:pt idx="113">
                        <c:v>44035</c:v>
                      </c:pt>
                      <c:pt idx="114">
                        <c:v>44036</c:v>
                      </c:pt>
                      <c:pt idx="115">
                        <c:v>44037</c:v>
                      </c:pt>
                      <c:pt idx="116">
                        <c:v>44038</c:v>
                      </c:pt>
                      <c:pt idx="117">
                        <c:v>44039</c:v>
                      </c:pt>
                      <c:pt idx="118">
                        <c:v>44040</c:v>
                      </c:pt>
                      <c:pt idx="119">
                        <c:v>44041</c:v>
                      </c:pt>
                      <c:pt idx="120">
                        <c:v>44042</c:v>
                      </c:pt>
                      <c:pt idx="121">
                        <c:v>44043</c:v>
                      </c:pt>
                      <c:pt idx="122">
                        <c:v>44044</c:v>
                      </c:pt>
                      <c:pt idx="123">
                        <c:v>44045</c:v>
                      </c:pt>
                      <c:pt idx="124">
                        <c:v>44046</c:v>
                      </c:pt>
                      <c:pt idx="125">
                        <c:v>44047</c:v>
                      </c:pt>
                      <c:pt idx="126">
                        <c:v>44048</c:v>
                      </c:pt>
                      <c:pt idx="127">
                        <c:v>44049</c:v>
                      </c:pt>
                      <c:pt idx="128">
                        <c:v>44050</c:v>
                      </c:pt>
                      <c:pt idx="129">
                        <c:v>44051</c:v>
                      </c:pt>
                      <c:pt idx="130">
                        <c:v>44052</c:v>
                      </c:pt>
                      <c:pt idx="131">
                        <c:v>44053</c:v>
                      </c:pt>
                      <c:pt idx="132">
                        <c:v>44054</c:v>
                      </c:pt>
                      <c:pt idx="133">
                        <c:v>44055</c:v>
                      </c:pt>
                      <c:pt idx="134">
                        <c:v>44056</c:v>
                      </c:pt>
                      <c:pt idx="135">
                        <c:v>44057</c:v>
                      </c:pt>
                      <c:pt idx="136">
                        <c:v>44058</c:v>
                      </c:pt>
                      <c:pt idx="137">
                        <c:v>44059</c:v>
                      </c:pt>
                      <c:pt idx="138">
                        <c:v>44060</c:v>
                      </c:pt>
                      <c:pt idx="139">
                        <c:v>44061</c:v>
                      </c:pt>
                      <c:pt idx="140">
                        <c:v>44062</c:v>
                      </c:pt>
                      <c:pt idx="141">
                        <c:v>44063</c:v>
                      </c:pt>
                      <c:pt idx="142">
                        <c:v>44064</c:v>
                      </c:pt>
                      <c:pt idx="143">
                        <c:v>44065</c:v>
                      </c:pt>
                      <c:pt idx="144">
                        <c:v>44066</c:v>
                      </c:pt>
                      <c:pt idx="145">
                        <c:v>44067</c:v>
                      </c:pt>
                      <c:pt idx="146">
                        <c:v>44068</c:v>
                      </c:pt>
                      <c:pt idx="147">
                        <c:v>44069</c:v>
                      </c:pt>
                      <c:pt idx="148">
                        <c:v>44070</c:v>
                      </c:pt>
                      <c:pt idx="149">
                        <c:v>44071</c:v>
                      </c:pt>
                      <c:pt idx="150">
                        <c:v>44072</c:v>
                      </c:pt>
                      <c:pt idx="151">
                        <c:v>44073</c:v>
                      </c:pt>
                      <c:pt idx="152">
                        <c:v>44074</c:v>
                      </c:pt>
                      <c:pt idx="153">
                        <c:v>44075</c:v>
                      </c:pt>
                      <c:pt idx="154">
                        <c:v>44076</c:v>
                      </c:pt>
                      <c:pt idx="155">
                        <c:v>44077</c:v>
                      </c:pt>
                      <c:pt idx="156">
                        <c:v>44078</c:v>
                      </c:pt>
                      <c:pt idx="157">
                        <c:v>44079</c:v>
                      </c:pt>
                      <c:pt idx="158">
                        <c:v>44080</c:v>
                      </c:pt>
                      <c:pt idx="159">
                        <c:v>44081</c:v>
                      </c:pt>
                      <c:pt idx="160">
                        <c:v>44082</c:v>
                      </c:pt>
                      <c:pt idx="161">
                        <c:v>44083</c:v>
                      </c:pt>
                      <c:pt idx="162">
                        <c:v>44084</c:v>
                      </c:pt>
                      <c:pt idx="163">
                        <c:v>44085</c:v>
                      </c:pt>
                      <c:pt idx="164">
                        <c:v>44086</c:v>
                      </c:pt>
                      <c:pt idx="165">
                        <c:v>44087</c:v>
                      </c:pt>
                      <c:pt idx="166">
                        <c:v>44088</c:v>
                      </c:pt>
                      <c:pt idx="167">
                        <c:v>44089</c:v>
                      </c:pt>
                      <c:pt idx="168">
                        <c:v>44090</c:v>
                      </c:pt>
                      <c:pt idx="169">
                        <c:v>44091</c:v>
                      </c:pt>
                      <c:pt idx="170">
                        <c:v>44092</c:v>
                      </c:pt>
                      <c:pt idx="171">
                        <c:v>44093</c:v>
                      </c:pt>
                      <c:pt idx="172">
                        <c:v>44094</c:v>
                      </c:pt>
                      <c:pt idx="173">
                        <c:v>44095</c:v>
                      </c:pt>
                      <c:pt idx="174">
                        <c:v>44096</c:v>
                      </c:pt>
                      <c:pt idx="175">
                        <c:v>44097</c:v>
                      </c:pt>
                      <c:pt idx="176">
                        <c:v>44098</c:v>
                      </c:pt>
                      <c:pt idx="177">
                        <c:v>44099</c:v>
                      </c:pt>
                      <c:pt idx="178">
                        <c:v>44100</c:v>
                      </c:pt>
                      <c:pt idx="179">
                        <c:v>44101</c:v>
                      </c:pt>
                      <c:pt idx="180">
                        <c:v>44102</c:v>
                      </c:pt>
                      <c:pt idx="181">
                        <c:v>44103</c:v>
                      </c:pt>
                      <c:pt idx="182">
                        <c:v>44104</c:v>
                      </c:pt>
                      <c:pt idx="183">
                        <c:v>44105</c:v>
                      </c:pt>
                      <c:pt idx="184">
                        <c:v>44106</c:v>
                      </c:pt>
                      <c:pt idx="185">
                        <c:v>44107</c:v>
                      </c:pt>
                      <c:pt idx="186">
                        <c:v>44108</c:v>
                      </c:pt>
                      <c:pt idx="187">
                        <c:v>44109</c:v>
                      </c:pt>
                      <c:pt idx="188">
                        <c:v>44110</c:v>
                      </c:pt>
                      <c:pt idx="189">
                        <c:v>44111</c:v>
                      </c:pt>
                      <c:pt idx="190">
                        <c:v>44112</c:v>
                      </c:pt>
                      <c:pt idx="191">
                        <c:v>44113</c:v>
                      </c:pt>
                      <c:pt idx="192">
                        <c:v>44114</c:v>
                      </c:pt>
                      <c:pt idx="193">
                        <c:v>44115</c:v>
                      </c:pt>
                      <c:pt idx="194">
                        <c:v>44116</c:v>
                      </c:pt>
                      <c:pt idx="195">
                        <c:v>44117</c:v>
                      </c:pt>
                      <c:pt idx="196">
                        <c:v>44118</c:v>
                      </c:pt>
                      <c:pt idx="197">
                        <c:v>44119</c:v>
                      </c:pt>
                      <c:pt idx="198">
                        <c:v>44120</c:v>
                      </c:pt>
                      <c:pt idx="199">
                        <c:v>44121</c:v>
                      </c:pt>
                      <c:pt idx="200">
                        <c:v>44122</c:v>
                      </c:pt>
                      <c:pt idx="201">
                        <c:v>44123</c:v>
                      </c:pt>
                      <c:pt idx="202">
                        <c:v>44124</c:v>
                      </c:pt>
                      <c:pt idx="203">
                        <c:v>44125</c:v>
                      </c:pt>
                      <c:pt idx="204">
                        <c:v>44126</c:v>
                      </c:pt>
                      <c:pt idx="205">
                        <c:v>44127</c:v>
                      </c:pt>
                      <c:pt idx="206">
                        <c:v>44128</c:v>
                      </c:pt>
                      <c:pt idx="207">
                        <c:v>44129</c:v>
                      </c:pt>
                      <c:pt idx="208">
                        <c:v>44130</c:v>
                      </c:pt>
                      <c:pt idx="209">
                        <c:v>44131</c:v>
                      </c:pt>
                      <c:pt idx="210">
                        <c:v>44132</c:v>
                      </c:pt>
                      <c:pt idx="211">
                        <c:v>44133</c:v>
                      </c:pt>
                      <c:pt idx="212">
                        <c:v>44134</c:v>
                      </c:pt>
                      <c:pt idx="213">
                        <c:v>44135</c:v>
                      </c:pt>
                      <c:pt idx="214">
                        <c:v>44136</c:v>
                      </c:pt>
                      <c:pt idx="215">
                        <c:v>44137</c:v>
                      </c:pt>
                      <c:pt idx="216">
                        <c:v>44138</c:v>
                      </c:pt>
                      <c:pt idx="217">
                        <c:v>44139</c:v>
                      </c:pt>
                      <c:pt idx="218">
                        <c:v>44140</c:v>
                      </c:pt>
                      <c:pt idx="219">
                        <c:v>44141</c:v>
                      </c:pt>
                      <c:pt idx="220">
                        <c:v>44142</c:v>
                      </c:pt>
                      <c:pt idx="221">
                        <c:v>44143</c:v>
                      </c:pt>
                      <c:pt idx="222">
                        <c:v>44144</c:v>
                      </c:pt>
                      <c:pt idx="223">
                        <c:v>44145</c:v>
                      </c:pt>
                      <c:pt idx="224">
                        <c:v>44146</c:v>
                      </c:pt>
                      <c:pt idx="225">
                        <c:v>44147</c:v>
                      </c:pt>
                      <c:pt idx="226">
                        <c:v>44148</c:v>
                      </c:pt>
                      <c:pt idx="227">
                        <c:v>44149</c:v>
                      </c:pt>
                      <c:pt idx="228">
                        <c:v>44150</c:v>
                      </c:pt>
                      <c:pt idx="229">
                        <c:v>44151</c:v>
                      </c:pt>
                      <c:pt idx="230">
                        <c:v>44152</c:v>
                      </c:pt>
                      <c:pt idx="231">
                        <c:v>44153</c:v>
                      </c:pt>
                      <c:pt idx="232">
                        <c:v>44154</c:v>
                      </c:pt>
                      <c:pt idx="233">
                        <c:v>44155</c:v>
                      </c:pt>
                      <c:pt idx="234">
                        <c:v>44156</c:v>
                      </c:pt>
                      <c:pt idx="235">
                        <c:v>44157</c:v>
                      </c:pt>
                      <c:pt idx="236">
                        <c:v>44158</c:v>
                      </c:pt>
                      <c:pt idx="237">
                        <c:v>44159</c:v>
                      </c:pt>
                      <c:pt idx="238">
                        <c:v>44160</c:v>
                      </c:pt>
                      <c:pt idx="239">
                        <c:v>44161</c:v>
                      </c:pt>
                      <c:pt idx="240">
                        <c:v>44162</c:v>
                      </c:pt>
                      <c:pt idx="241">
                        <c:v>44163</c:v>
                      </c:pt>
                      <c:pt idx="242">
                        <c:v>44164</c:v>
                      </c:pt>
                      <c:pt idx="243">
                        <c:v>44165</c:v>
                      </c:pt>
                      <c:pt idx="244">
                        <c:v>44166</c:v>
                      </c:pt>
                      <c:pt idx="245">
                        <c:v>44167</c:v>
                      </c:pt>
                      <c:pt idx="246">
                        <c:v>44168</c:v>
                      </c:pt>
                      <c:pt idx="247">
                        <c:v>44169</c:v>
                      </c:pt>
                      <c:pt idx="248">
                        <c:v>44170</c:v>
                      </c:pt>
                      <c:pt idx="249">
                        <c:v>44171</c:v>
                      </c:pt>
                      <c:pt idx="250">
                        <c:v>44172</c:v>
                      </c:pt>
                      <c:pt idx="251">
                        <c:v>44173</c:v>
                      </c:pt>
                      <c:pt idx="252">
                        <c:v>44174</c:v>
                      </c:pt>
                      <c:pt idx="253">
                        <c:v>44175</c:v>
                      </c:pt>
                      <c:pt idx="254">
                        <c:v>44176</c:v>
                      </c:pt>
                      <c:pt idx="255">
                        <c:v>44177</c:v>
                      </c:pt>
                      <c:pt idx="256">
                        <c:v>44178</c:v>
                      </c:pt>
                      <c:pt idx="257">
                        <c:v>44179</c:v>
                      </c:pt>
                      <c:pt idx="258">
                        <c:v>44180</c:v>
                      </c:pt>
                      <c:pt idx="259">
                        <c:v>44181</c:v>
                      </c:pt>
                      <c:pt idx="260">
                        <c:v>44182</c:v>
                      </c:pt>
                      <c:pt idx="261">
                        <c:v>44183</c:v>
                      </c:pt>
                      <c:pt idx="262">
                        <c:v>44184</c:v>
                      </c:pt>
                      <c:pt idx="263">
                        <c:v>44185</c:v>
                      </c:pt>
                      <c:pt idx="264">
                        <c:v>44186</c:v>
                      </c:pt>
                      <c:pt idx="265">
                        <c:v>44187</c:v>
                      </c:pt>
                      <c:pt idx="266">
                        <c:v>44188</c:v>
                      </c:pt>
                      <c:pt idx="267">
                        <c:v>44189</c:v>
                      </c:pt>
                      <c:pt idx="268">
                        <c:v>44190</c:v>
                      </c:pt>
                      <c:pt idx="269">
                        <c:v>44191</c:v>
                      </c:pt>
                      <c:pt idx="270">
                        <c:v>44192</c:v>
                      </c:pt>
                      <c:pt idx="271">
                        <c:v>44193</c:v>
                      </c:pt>
                      <c:pt idx="272">
                        <c:v>44194</c:v>
                      </c:pt>
                      <c:pt idx="273">
                        <c:v>44195</c:v>
                      </c:pt>
                      <c:pt idx="274">
                        <c:v>44196</c:v>
                      </c:pt>
                      <c:pt idx="275">
                        <c:v>44197</c:v>
                      </c:pt>
                      <c:pt idx="276">
                        <c:v>44198</c:v>
                      </c:pt>
                      <c:pt idx="277">
                        <c:v>44199</c:v>
                      </c:pt>
                      <c:pt idx="278">
                        <c:v>44200</c:v>
                      </c:pt>
                      <c:pt idx="279">
                        <c:v>44201</c:v>
                      </c:pt>
                      <c:pt idx="280">
                        <c:v>44202</c:v>
                      </c:pt>
                      <c:pt idx="281">
                        <c:v>44203</c:v>
                      </c:pt>
                      <c:pt idx="282">
                        <c:v>44204</c:v>
                      </c:pt>
                      <c:pt idx="283">
                        <c:v>44205</c:v>
                      </c:pt>
                      <c:pt idx="284">
                        <c:v>44206</c:v>
                      </c:pt>
                      <c:pt idx="285">
                        <c:v>44207</c:v>
                      </c:pt>
                      <c:pt idx="286">
                        <c:v>44208</c:v>
                      </c:pt>
                      <c:pt idx="287">
                        <c:v>44209</c:v>
                      </c:pt>
                      <c:pt idx="288">
                        <c:v>44210</c:v>
                      </c:pt>
                      <c:pt idx="289">
                        <c:v>44211</c:v>
                      </c:pt>
                      <c:pt idx="290">
                        <c:v>44212</c:v>
                      </c:pt>
                      <c:pt idx="291">
                        <c:v>44213</c:v>
                      </c:pt>
                      <c:pt idx="292">
                        <c:v>44214</c:v>
                      </c:pt>
                      <c:pt idx="293">
                        <c:v>44215</c:v>
                      </c:pt>
                      <c:pt idx="294">
                        <c:v>44216</c:v>
                      </c:pt>
                      <c:pt idx="295">
                        <c:v>44217</c:v>
                      </c:pt>
                      <c:pt idx="296">
                        <c:v>44218</c:v>
                      </c:pt>
                      <c:pt idx="297">
                        <c:v>44219</c:v>
                      </c:pt>
                      <c:pt idx="298">
                        <c:v>44220</c:v>
                      </c:pt>
                      <c:pt idx="299">
                        <c:v>44221</c:v>
                      </c:pt>
                      <c:pt idx="300">
                        <c:v>44222</c:v>
                      </c:pt>
                      <c:pt idx="301">
                        <c:v>44223</c:v>
                      </c:pt>
                      <c:pt idx="302">
                        <c:v>44224</c:v>
                      </c:pt>
                      <c:pt idx="303">
                        <c:v>44225</c:v>
                      </c:pt>
                      <c:pt idx="304">
                        <c:v>44226</c:v>
                      </c:pt>
                      <c:pt idx="305">
                        <c:v>44227</c:v>
                      </c:pt>
                      <c:pt idx="306">
                        <c:v>44228</c:v>
                      </c:pt>
                      <c:pt idx="307">
                        <c:v>44229</c:v>
                      </c:pt>
                      <c:pt idx="308">
                        <c:v>44230</c:v>
                      </c:pt>
                      <c:pt idx="309">
                        <c:v>44231</c:v>
                      </c:pt>
                      <c:pt idx="310">
                        <c:v>44232</c:v>
                      </c:pt>
                      <c:pt idx="311">
                        <c:v>44233</c:v>
                      </c:pt>
                      <c:pt idx="312">
                        <c:v>44234</c:v>
                      </c:pt>
                      <c:pt idx="313">
                        <c:v>44235</c:v>
                      </c:pt>
                      <c:pt idx="314">
                        <c:v>44236</c:v>
                      </c:pt>
                      <c:pt idx="315">
                        <c:v>44237</c:v>
                      </c:pt>
                      <c:pt idx="316">
                        <c:v>44238</c:v>
                      </c:pt>
                      <c:pt idx="317">
                        <c:v>44239</c:v>
                      </c:pt>
                      <c:pt idx="318">
                        <c:v>44240</c:v>
                      </c:pt>
                      <c:pt idx="319">
                        <c:v>44241</c:v>
                      </c:pt>
                      <c:pt idx="320">
                        <c:v>44242</c:v>
                      </c:pt>
                      <c:pt idx="321">
                        <c:v>44243</c:v>
                      </c:pt>
                      <c:pt idx="322">
                        <c:v>44244</c:v>
                      </c:pt>
                      <c:pt idx="323">
                        <c:v>44245</c:v>
                      </c:pt>
                      <c:pt idx="324">
                        <c:v>44246</c:v>
                      </c:pt>
                      <c:pt idx="325">
                        <c:v>44247</c:v>
                      </c:pt>
                      <c:pt idx="326">
                        <c:v>44248</c:v>
                      </c:pt>
                      <c:pt idx="327">
                        <c:v>44249</c:v>
                      </c:pt>
                      <c:pt idx="328">
                        <c:v>44250</c:v>
                      </c:pt>
                      <c:pt idx="329">
                        <c:v>44251</c:v>
                      </c:pt>
                      <c:pt idx="330">
                        <c:v>44252</c:v>
                      </c:pt>
                      <c:pt idx="331">
                        <c:v>44253</c:v>
                      </c:pt>
                      <c:pt idx="332">
                        <c:v>44254</c:v>
                      </c:pt>
                      <c:pt idx="333">
                        <c:v>44255</c:v>
                      </c:pt>
                      <c:pt idx="334">
                        <c:v>44256</c:v>
                      </c:pt>
                      <c:pt idx="335">
                        <c:v>44257</c:v>
                      </c:pt>
                      <c:pt idx="336">
                        <c:v>44258</c:v>
                      </c:pt>
                      <c:pt idx="337">
                        <c:v>44259</c:v>
                      </c:pt>
                      <c:pt idx="338">
                        <c:v>44260</c:v>
                      </c:pt>
                      <c:pt idx="339">
                        <c:v>44261</c:v>
                      </c:pt>
                      <c:pt idx="340">
                        <c:v>44262</c:v>
                      </c:pt>
                      <c:pt idx="341">
                        <c:v>44263</c:v>
                      </c:pt>
                      <c:pt idx="342">
                        <c:v>44264</c:v>
                      </c:pt>
                      <c:pt idx="343">
                        <c:v>44265</c:v>
                      </c:pt>
                      <c:pt idx="344">
                        <c:v>44266</c:v>
                      </c:pt>
                      <c:pt idx="345">
                        <c:v>44267</c:v>
                      </c:pt>
                      <c:pt idx="346">
                        <c:v>44268</c:v>
                      </c:pt>
                      <c:pt idx="347">
                        <c:v>44269</c:v>
                      </c:pt>
                      <c:pt idx="348">
                        <c:v>44270</c:v>
                      </c:pt>
                      <c:pt idx="349">
                        <c:v>44271</c:v>
                      </c:pt>
                      <c:pt idx="350">
                        <c:v>44272</c:v>
                      </c:pt>
                      <c:pt idx="351">
                        <c:v>44273</c:v>
                      </c:pt>
                      <c:pt idx="352">
                        <c:v>44274</c:v>
                      </c:pt>
                      <c:pt idx="353">
                        <c:v>44275</c:v>
                      </c:pt>
                      <c:pt idx="354">
                        <c:v>44276</c:v>
                      </c:pt>
                      <c:pt idx="355">
                        <c:v>44277</c:v>
                      </c:pt>
                      <c:pt idx="356">
                        <c:v>44278</c:v>
                      </c:pt>
                      <c:pt idx="357">
                        <c:v>44279</c:v>
                      </c:pt>
                      <c:pt idx="358">
                        <c:v>44280</c:v>
                      </c:pt>
                      <c:pt idx="359">
                        <c:v>44281</c:v>
                      </c:pt>
                      <c:pt idx="360">
                        <c:v>44282</c:v>
                      </c:pt>
                      <c:pt idx="361">
                        <c:v>44283</c:v>
                      </c:pt>
                      <c:pt idx="362">
                        <c:v>44284</c:v>
                      </c:pt>
                      <c:pt idx="363">
                        <c:v>44285</c:v>
                      </c:pt>
                      <c:pt idx="364">
                        <c:v>44286</c:v>
                      </c:pt>
                    </c:numCache>
                  </c:numRef>
                </c:cat>
                <c:val>
                  <c:numRef>
                    <c:extLst xmlns:c15="http://schemas.microsoft.com/office/drawing/2012/chart">
                      <c:ext xmlns:c15="http://schemas.microsoft.com/office/drawing/2012/chart" uri="{02D57815-91ED-43cb-92C2-25804820EDAC}">
                        <c15:formulaRef>
                          <c15:sqref>'Figure 1.6 data'!$Y$3:$Y$367</c15:sqref>
                        </c15:formulaRef>
                      </c:ext>
                    </c:extLst>
                    <c:numCache>
                      <c:formatCode>General</c:formatCode>
                      <c:ptCount val="365"/>
                      <c:pt idx="0">
                        <c:v>20.359654545454546</c:v>
                      </c:pt>
                      <c:pt idx="1">
                        <c:v>20.069063636363637</c:v>
                      </c:pt>
                      <c:pt idx="2">
                        <c:v>19.850763636363634</c:v>
                      </c:pt>
                      <c:pt idx="3">
                        <c:v>19.614627272727272</c:v>
                      </c:pt>
                      <c:pt idx="4">
                        <c:v>19.411127272727274</c:v>
                      </c:pt>
                      <c:pt idx="5">
                        <c:v>19.301618181818181</c:v>
                      </c:pt>
                      <c:pt idx="6">
                        <c:v>19.231227272727271</c:v>
                      </c:pt>
                      <c:pt idx="7">
                        <c:v>19.047909090909091</c:v>
                      </c:pt>
                      <c:pt idx="8">
                        <c:v>18.929045454545456</c:v>
                      </c:pt>
                      <c:pt idx="9">
                        <c:v>18.836463636363636</c:v>
                      </c:pt>
                      <c:pt idx="10">
                        <c:v>18.835963636363637</c:v>
                      </c:pt>
                      <c:pt idx="11">
                        <c:v>18.824200000000001</c:v>
                      </c:pt>
                      <c:pt idx="12">
                        <c:v>18.942645454545456</c:v>
                      </c:pt>
                      <c:pt idx="13">
                        <c:v>19.134981818181817</c:v>
                      </c:pt>
                      <c:pt idx="14">
                        <c:v>19.271263636363638</c:v>
                      </c:pt>
                      <c:pt idx="15">
                        <c:v>19.433772727272729</c:v>
                      </c:pt>
                      <c:pt idx="16">
                        <c:v>19.630863636363639</c:v>
                      </c:pt>
                      <c:pt idx="17">
                        <c:v>19.829345454545457</c:v>
                      </c:pt>
                      <c:pt idx="18">
                        <c:v>19.991327272727272</c:v>
                      </c:pt>
                      <c:pt idx="19">
                        <c:v>20.159354545454548</c:v>
                      </c:pt>
                      <c:pt idx="20">
                        <c:v>20.327554545454547</c:v>
                      </c:pt>
                      <c:pt idx="21">
                        <c:v>20.467281818181817</c:v>
                      </c:pt>
                      <c:pt idx="22">
                        <c:v>20.632072727272728</c:v>
                      </c:pt>
                      <c:pt idx="23">
                        <c:v>20.830872727272727</c:v>
                      </c:pt>
                      <c:pt idx="24">
                        <c:v>21.04210909090909</c:v>
                      </c:pt>
                      <c:pt idx="25">
                        <c:v>21.266627272727273</c:v>
                      </c:pt>
                      <c:pt idx="26">
                        <c:v>21.459190909090907</c:v>
                      </c:pt>
                      <c:pt idx="27">
                        <c:v>21.64298181818182</c:v>
                      </c:pt>
                      <c:pt idx="28">
                        <c:v>21.762863636363637</c:v>
                      </c:pt>
                      <c:pt idx="29">
                        <c:v>21.992427272727273</c:v>
                      </c:pt>
                      <c:pt idx="30">
                        <c:v>22.345745454545455</c:v>
                      </c:pt>
                      <c:pt idx="31">
                        <c:v>22.530790909090907</c:v>
                      </c:pt>
                      <c:pt idx="32">
                        <c:v>22.74950909090909</c:v>
                      </c:pt>
                      <c:pt idx="33">
                        <c:v>23.022572727272728</c:v>
                      </c:pt>
                      <c:pt idx="34">
                        <c:v>23.307227272727275</c:v>
                      </c:pt>
                      <c:pt idx="35">
                        <c:v>23.570090909090911</c:v>
                      </c:pt>
                      <c:pt idx="36">
                        <c:v>23.833381818181817</c:v>
                      </c:pt>
                      <c:pt idx="37">
                        <c:v>24.073881818181817</c:v>
                      </c:pt>
                      <c:pt idx="38">
                        <c:v>24.365436363636363</c:v>
                      </c:pt>
                      <c:pt idx="39">
                        <c:v>24.643936363636364</c:v>
                      </c:pt>
                      <c:pt idx="40">
                        <c:v>24.92589090909091</c:v>
                      </c:pt>
                      <c:pt idx="41">
                        <c:v>25.18959090909091</c:v>
                      </c:pt>
                      <c:pt idx="42">
                        <c:v>25.421881818181816</c:v>
                      </c:pt>
                      <c:pt idx="43">
                        <c:v>25.620954545454541</c:v>
                      </c:pt>
                      <c:pt idx="44">
                        <c:v>25.83920909090909</c:v>
                      </c:pt>
                      <c:pt idx="45">
                        <c:v>26.044390909090907</c:v>
                      </c:pt>
                      <c:pt idx="46">
                        <c:v>26.254090909090909</c:v>
                      </c:pt>
                      <c:pt idx="47">
                        <c:v>26.538181818181819</c:v>
                      </c:pt>
                      <c:pt idx="48">
                        <c:v>26.822481818181817</c:v>
                      </c:pt>
                      <c:pt idx="49">
                        <c:v>27.072009090909091</c:v>
                      </c:pt>
                      <c:pt idx="50">
                        <c:v>27.29179090909091</c:v>
                      </c:pt>
                      <c:pt idx="51">
                        <c:v>27.488499999999998</c:v>
                      </c:pt>
                      <c:pt idx="52">
                        <c:v>27.605627272727272</c:v>
                      </c:pt>
                      <c:pt idx="53">
                        <c:v>27.692281818181815</c:v>
                      </c:pt>
                      <c:pt idx="54">
                        <c:v>27.878590909090907</c:v>
                      </c:pt>
                      <c:pt idx="55">
                        <c:v>28.070772727272729</c:v>
                      </c:pt>
                      <c:pt idx="56">
                        <c:v>28.252300000000002</c:v>
                      </c:pt>
                      <c:pt idx="57">
                        <c:v>28.43252727272727</c:v>
                      </c:pt>
                      <c:pt idx="58">
                        <c:v>28.605572727272726</c:v>
                      </c:pt>
                      <c:pt idx="59">
                        <c:v>28.80148181818182</c:v>
                      </c:pt>
                      <c:pt idx="60">
                        <c:v>29.019718181818181</c:v>
                      </c:pt>
                      <c:pt idx="61">
                        <c:v>29.29702727272727</c:v>
                      </c:pt>
                      <c:pt idx="62">
                        <c:v>29.569199999999999</c:v>
                      </c:pt>
                      <c:pt idx="63">
                        <c:v>29.755972727272727</c:v>
                      </c:pt>
                      <c:pt idx="64">
                        <c:v>29.988563636363633</c:v>
                      </c:pt>
                      <c:pt idx="65">
                        <c:v>30.23400909090909</c:v>
                      </c:pt>
                      <c:pt idx="66">
                        <c:v>30.513581818181819</c:v>
                      </c:pt>
                      <c:pt idx="67">
                        <c:v>30.834427272727272</c:v>
                      </c:pt>
                      <c:pt idx="68">
                        <c:v>31.192563636363637</c:v>
                      </c:pt>
                      <c:pt idx="69">
                        <c:v>31.536463636363635</c:v>
                      </c:pt>
                      <c:pt idx="70">
                        <c:v>31.823927272727271</c:v>
                      </c:pt>
                      <c:pt idx="71">
                        <c:v>32.115918181818181</c:v>
                      </c:pt>
                      <c:pt idx="72">
                        <c:v>32.398381818181818</c:v>
                      </c:pt>
                      <c:pt idx="73">
                        <c:v>32.699354545454547</c:v>
                      </c:pt>
                      <c:pt idx="74">
                        <c:v>32.999672727272724</c:v>
                      </c:pt>
                      <c:pt idx="75">
                        <c:v>33.324736363636362</c:v>
                      </c:pt>
                      <c:pt idx="76">
                        <c:v>33.641618181818181</c:v>
                      </c:pt>
                      <c:pt idx="77">
                        <c:v>33.934018181818182</c:v>
                      </c:pt>
                      <c:pt idx="78">
                        <c:v>34.223081818181818</c:v>
                      </c:pt>
                      <c:pt idx="79">
                        <c:v>34.481863636363634</c:v>
                      </c:pt>
                      <c:pt idx="80">
                        <c:v>34.754927272727272</c:v>
                      </c:pt>
                      <c:pt idx="81">
                        <c:v>35.048409090909097</c:v>
                      </c:pt>
                      <c:pt idx="82">
                        <c:v>35.395681818181821</c:v>
                      </c:pt>
                      <c:pt idx="83">
                        <c:v>35.744099999999996</c:v>
                      </c:pt>
                      <c:pt idx="84">
                        <c:v>36.023827272727267</c:v>
                      </c:pt>
                      <c:pt idx="85">
                        <c:v>36.298936363636365</c:v>
                      </c:pt>
                      <c:pt idx="86">
                        <c:v>36.575181818181818</c:v>
                      </c:pt>
                      <c:pt idx="87">
                        <c:v>36.861072727272727</c:v>
                      </c:pt>
                      <c:pt idx="88">
                        <c:v>37.139399999999995</c:v>
                      </c:pt>
                      <c:pt idx="89">
                        <c:v>37.494300000000003</c:v>
                      </c:pt>
                      <c:pt idx="90">
                        <c:v>37.849818181818186</c:v>
                      </c:pt>
                      <c:pt idx="91">
                        <c:v>38.164927272727276</c:v>
                      </c:pt>
                      <c:pt idx="92">
                        <c:v>38.48125454545454</c:v>
                      </c:pt>
                      <c:pt idx="93">
                        <c:v>38.751490909090904</c:v>
                      </c:pt>
                      <c:pt idx="94">
                        <c:v>39.027090909090909</c:v>
                      </c:pt>
                      <c:pt idx="95">
                        <c:v>39.343881818181814</c:v>
                      </c:pt>
                      <c:pt idx="96">
                        <c:v>39.717172727272725</c:v>
                      </c:pt>
                      <c:pt idx="97">
                        <c:v>40.100272727272731</c:v>
                      </c:pt>
                      <c:pt idx="98">
                        <c:v>40.423445454545451</c:v>
                      </c:pt>
                      <c:pt idx="99">
                        <c:v>40.730163636363635</c:v>
                      </c:pt>
                      <c:pt idx="100">
                        <c:v>41.012799999999999</c:v>
                      </c:pt>
                      <c:pt idx="101">
                        <c:v>41.295663636363635</c:v>
                      </c:pt>
                      <c:pt idx="102">
                        <c:v>41.639863636363636</c:v>
                      </c:pt>
                      <c:pt idx="103">
                        <c:v>41.985336363636364</c:v>
                      </c:pt>
                      <c:pt idx="104">
                        <c:v>42.360036363636361</c:v>
                      </c:pt>
                      <c:pt idx="105">
                        <c:v>42.689336363636365</c:v>
                      </c:pt>
                      <c:pt idx="106">
                        <c:v>42.995281818181816</c:v>
                      </c:pt>
                      <c:pt idx="107">
                        <c:v>43.288000000000004</c:v>
                      </c:pt>
                      <c:pt idx="108">
                        <c:v>43.568090909090913</c:v>
                      </c:pt>
                      <c:pt idx="109">
                        <c:v>43.865881818181819</c:v>
                      </c:pt>
                      <c:pt idx="110">
                        <c:v>44.209509090909087</c:v>
                      </c:pt>
                      <c:pt idx="111">
                        <c:v>44.567672727272729</c:v>
                      </c:pt>
                      <c:pt idx="112">
                        <c:v>44.886336363636367</c:v>
                      </c:pt>
                      <c:pt idx="113">
                        <c:v>45.185290909090909</c:v>
                      </c:pt>
                      <c:pt idx="114">
                        <c:v>45.480590909090907</c:v>
                      </c:pt>
                      <c:pt idx="115">
                        <c:v>45.783590909090911</c:v>
                      </c:pt>
                      <c:pt idx="116">
                        <c:v>46.100972727272726</c:v>
                      </c:pt>
                      <c:pt idx="117">
                        <c:v>46.454472727272723</c:v>
                      </c:pt>
                      <c:pt idx="118">
                        <c:v>46.832118181818174</c:v>
                      </c:pt>
                      <c:pt idx="119">
                        <c:v>47.15082727272727</c:v>
                      </c:pt>
                      <c:pt idx="120">
                        <c:v>47.477600000000002</c:v>
                      </c:pt>
                      <c:pt idx="121">
                        <c:v>47.79248181818182</c:v>
                      </c:pt>
                      <c:pt idx="122">
                        <c:v>48.113218181818183</c:v>
                      </c:pt>
                      <c:pt idx="123">
                        <c:v>48.457881818181818</c:v>
                      </c:pt>
                      <c:pt idx="124">
                        <c:v>48.820427272727279</c:v>
                      </c:pt>
                      <c:pt idx="125">
                        <c:v>49.19697272727273</c:v>
                      </c:pt>
                      <c:pt idx="126">
                        <c:v>49.34341818181818</c:v>
                      </c:pt>
                      <c:pt idx="127">
                        <c:v>49.667363636363639</c:v>
                      </c:pt>
                      <c:pt idx="128">
                        <c:v>49.98357272727273</c:v>
                      </c:pt>
                      <c:pt idx="129">
                        <c:v>50.306418181818181</c:v>
                      </c:pt>
                      <c:pt idx="130">
                        <c:v>50.782027272727277</c:v>
                      </c:pt>
                      <c:pt idx="131">
                        <c:v>50.975272727272724</c:v>
                      </c:pt>
                      <c:pt idx="132">
                        <c:v>51.318827272727276</c:v>
                      </c:pt>
                      <c:pt idx="133">
                        <c:v>51.598227272727279</c:v>
                      </c:pt>
                      <c:pt idx="134">
                        <c:v>51.863345454545453</c:v>
                      </c:pt>
                      <c:pt idx="135">
                        <c:v>52.129754545454539</c:v>
                      </c:pt>
                      <c:pt idx="136">
                        <c:v>52.399136363636359</c:v>
                      </c:pt>
                      <c:pt idx="137">
                        <c:v>52.69018181818182</c:v>
                      </c:pt>
                      <c:pt idx="138">
                        <c:v>53.026963636363639</c:v>
                      </c:pt>
                      <c:pt idx="139">
                        <c:v>53.355554545454545</c:v>
                      </c:pt>
                      <c:pt idx="140">
                        <c:v>53.613572727272725</c:v>
                      </c:pt>
                      <c:pt idx="141">
                        <c:v>53.888890909090904</c:v>
                      </c:pt>
                      <c:pt idx="142">
                        <c:v>54.162881818181816</c:v>
                      </c:pt>
                      <c:pt idx="143">
                        <c:v>54.413872727272725</c:v>
                      </c:pt>
                      <c:pt idx="144">
                        <c:v>54.671645454545455</c:v>
                      </c:pt>
                      <c:pt idx="145">
                        <c:v>54.981209090909097</c:v>
                      </c:pt>
                      <c:pt idx="146">
                        <c:v>55.29990909090909</c:v>
                      </c:pt>
                      <c:pt idx="147">
                        <c:v>55.571627272727277</c:v>
                      </c:pt>
                      <c:pt idx="148">
                        <c:v>55.81668181818182</c:v>
                      </c:pt>
                      <c:pt idx="149">
                        <c:v>56.081099999999999</c:v>
                      </c:pt>
                      <c:pt idx="150">
                        <c:v>56.328663636363643</c:v>
                      </c:pt>
                      <c:pt idx="151">
                        <c:v>56.58294545454546</c:v>
                      </c:pt>
                      <c:pt idx="152">
                        <c:v>56.91034545454545</c:v>
                      </c:pt>
                      <c:pt idx="153">
                        <c:v>57.214990909090915</c:v>
                      </c:pt>
                      <c:pt idx="154">
                        <c:v>57.454063636363635</c:v>
                      </c:pt>
                      <c:pt idx="155">
                        <c:v>57.663872727272725</c:v>
                      </c:pt>
                      <c:pt idx="156">
                        <c:v>57.899645454545457</c:v>
                      </c:pt>
                      <c:pt idx="157">
                        <c:v>58.143499999999996</c:v>
                      </c:pt>
                      <c:pt idx="158">
                        <c:v>58.388672727272727</c:v>
                      </c:pt>
                      <c:pt idx="159">
                        <c:v>58.677999999999997</c:v>
                      </c:pt>
                      <c:pt idx="160">
                        <c:v>58.972263636363635</c:v>
                      </c:pt>
                      <c:pt idx="161">
                        <c:v>59.180036363636368</c:v>
                      </c:pt>
                      <c:pt idx="162">
                        <c:v>59.38060909090909</c:v>
                      </c:pt>
                      <c:pt idx="163">
                        <c:v>59.575836363636363</c:v>
                      </c:pt>
                      <c:pt idx="164">
                        <c:v>59.799318181818187</c:v>
                      </c:pt>
                      <c:pt idx="165">
                        <c:v>60.022499999999994</c:v>
                      </c:pt>
                      <c:pt idx="166">
                        <c:v>60.298327272727278</c:v>
                      </c:pt>
                      <c:pt idx="167">
                        <c:v>60.570327272727269</c:v>
                      </c:pt>
                      <c:pt idx="168">
                        <c:v>60.769418181818189</c:v>
                      </c:pt>
                      <c:pt idx="169">
                        <c:v>60.949818181818181</c:v>
                      </c:pt>
                      <c:pt idx="170">
                        <c:v>61.107472727272722</c:v>
                      </c:pt>
                      <c:pt idx="171">
                        <c:v>61.246200000000002</c:v>
                      </c:pt>
                      <c:pt idx="172">
                        <c:v>61.499672727272724</c:v>
                      </c:pt>
                      <c:pt idx="173">
                        <c:v>61.712363636363641</c:v>
                      </c:pt>
                      <c:pt idx="174">
                        <c:v>61.955645454545454</c:v>
                      </c:pt>
                      <c:pt idx="175">
                        <c:v>62.120909090909095</c:v>
                      </c:pt>
                      <c:pt idx="176">
                        <c:v>62.284463636363633</c:v>
                      </c:pt>
                      <c:pt idx="177">
                        <c:v>62.415727272727274</c:v>
                      </c:pt>
                      <c:pt idx="178">
                        <c:v>62.52980909090909</c:v>
                      </c:pt>
                      <c:pt idx="179">
                        <c:v>62.662754545454547</c:v>
                      </c:pt>
                      <c:pt idx="180">
                        <c:v>62.892763636363632</c:v>
                      </c:pt>
                      <c:pt idx="181">
                        <c:v>63.138136363636363</c:v>
                      </c:pt>
                      <c:pt idx="182">
                        <c:v>63.276590909090913</c:v>
                      </c:pt>
                      <c:pt idx="183">
                        <c:v>67.91491818181818</c:v>
                      </c:pt>
                      <c:pt idx="184">
                        <c:v>68.049872727272728</c:v>
                      </c:pt>
                      <c:pt idx="185">
                        <c:v>68.190881818181822</c:v>
                      </c:pt>
                      <c:pt idx="186">
                        <c:v>68.311199999999999</c:v>
                      </c:pt>
                      <c:pt idx="187">
                        <c:v>68.491654545454537</c:v>
                      </c:pt>
                      <c:pt idx="188">
                        <c:v>68.691299999999998</c:v>
                      </c:pt>
                      <c:pt idx="189">
                        <c:v>68.837218181818173</c:v>
                      </c:pt>
                      <c:pt idx="190">
                        <c:v>68.982136363636357</c:v>
                      </c:pt>
                      <c:pt idx="191">
                        <c:v>69.115854545454553</c:v>
                      </c:pt>
                      <c:pt idx="192">
                        <c:v>69.244763636363643</c:v>
                      </c:pt>
                      <c:pt idx="193">
                        <c:v>69.322072727272726</c:v>
                      </c:pt>
                      <c:pt idx="194">
                        <c:v>69.479190909090917</c:v>
                      </c:pt>
                      <c:pt idx="195">
                        <c:v>69.62709090909091</c:v>
                      </c:pt>
                      <c:pt idx="196">
                        <c:v>69.664018181818179</c:v>
                      </c:pt>
                      <c:pt idx="197">
                        <c:v>69.708981818181826</c:v>
                      </c:pt>
                      <c:pt idx="198">
                        <c:v>69.763281818181824</c:v>
                      </c:pt>
                      <c:pt idx="199">
                        <c:v>69.85453636363637</c:v>
                      </c:pt>
                      <c:pt idx="200">
                        <c:v>69.943545454545458</c:v>
                      </c:pt>
                      <c:pt idx="201">
                        <c:v>70.0946</c:v>
                      </c:pt>
                      <c:pt idx="202">
                        <c:v>70.262336363636365</c:v>
                      </c:pt>
                      <c:pt idx="203">
                        <c:v>70.381236363636361</c:v>
                      </c:pt>
                      <c:pt idx="204">
                        <c:v>70.519890909090904</c:v>
                      </c:pt>
                      <c:pt idx="205">
                        <c:v>70.654681818181814</c:v>
                      </c:pt>
                      <c:pt idx="206">
                        <c:v>70.793572727272718</c:v>
                      </c:pt>
                      <c:pt idx="207">
                        <c:v>70.956445454545459</c:v>
                      </c:pt>
                      <c:pt idx="208">
                        <c:v>71.143109090909093</c:v>
                      </c:pt>
                      <c:pt idx="209">
                        <c:v>71.336390909090909</c:v>
                      </c:pt>
                      <c:pt idx="210">
                        <c:v>71.465754545454544</c:v>
                      </c:pt>
                      <c:pt idx="211">
                        <c:v>71.532272727272726</c:v>
                      </c:pt>
                      <c:pt idx="212">
                        <c:v>71.554436363636356</c:v>
                      </c:pt>
                      <c:pt idx="213">
                        <c:v>71.55689090909091</c:v>
                      </c:pt>
                      <c:pt idx="214">
                        <c:v>71.766045454545463</c:v>
                      </c:pt>
                      <c:pt idx="215">
                        <c:v>71.829690909090914</c:v>
                      </c:pt>
                      <c:pt idx="216">
                        <c:v>71.877118181818176</c:v>
                      </c:pt>
                      <c:pt idx="217">
                        <c:v>71.811599999999999</c:v>
                      </c:pt>
                      <c:pt idx="218">
                        <c:v>71.738445454545456</c:v>
                      </c:pt>
                      <c:pt idx="219">
                        <c:v>71.673090909090902</c:v>
                      </c:pt>
                      <c:pt idx="220">
                        <c:v>71.682754545454543</c:v>
                      </c:pt>
                      <c:pt idx="221">
                        <c:v>71.668327272727268</c:v>
                      </c:pt>
                      <c:pt idx="222">
                        <c:v>71.690690909090918</c:v>
                      </c:pt>
                      <c:pt idx="223">
                        <c:v>71.671618181818175</c:v>
                      </c:pt>
                      <c:pt idx="224">
                        <c:v>71.574590909090915</c:v>
                      </c:pt>
                      <c:pt idx="225">
                        <c:v>71.442118181818174</c:v>
                      </c:pt>
                      <c:pt idx="226">
                        <c:v>71.298418181818178</c:v>
                      </c:pt>
                      <c:pt idx="227">
                        <c:v>71.135400000000004</c:v>
                      </c:pt>
                      <c:pt idx="228">
                        <c:v>70.926027272727268</c:v>
                      </c:pt>
                      <c:pt idx="229">
                        <c:v>70.782699999999991</c:v>
                      </c:pt>
                      <c:pt idx="230">
                        <c:v>70.646163636363639</c:v>
                      </c:pt>
                      <c:pt idx="231">
                        <c:v>70.432900000000004</c:v>
                      </c:pt>
                      <c:pt idx="232">
                        <c:v>70.200327272727279</c:v>
                      </c:pt>
                      <c:pt idx="233">
                        <c:v>69.944363636363633</c:v>
                      </c:pt>
                      <c:pt idx="234">
                        <c:v>69.607318181818187</c:v>
                      </c:pt>
                      <c:pt idx="235">
                        <c:v>69.305236363636368</c:v>
                      </c:pt>
                      <c:pt idx="236">
                        <c:v>69.111736363636368</c:v>
                      </c:pt>
                      <c:pt idx="237">
                        <c:v>68.949681818181816</c:v>
                      </c:pt>
                      <c:pt idx="238">
                        <c:v>68.591727272727269</c:v>
                      </c:pt>
                      <c:pt idx="239">
                        <c:v>68.143609090909095</c:v>
                      </c:pt>
                      <c:pt idx="240">
                        <c:v>67.680272727272722</c:v>
                      </c:pt>
                      <c:pt idx="241">
                        <c:v>67.21971818181818</c:v>
                      </c:pt>
                      <c:pt idx="242">
                        <c:v>66.846636363636364</c:v>
                      </c:pt>
                      <c:pt idx="243">
                        <c:v>66.606281818181813</c:v>
                      </c:pt>
                      <c:pt idx="244">
                        <c:v>66.370590909090907</c:v>
                      </c:pt>
                      <c:pt idx="245">
                        <c:v>65.997399999999999</c:v>
                      </c:pt>
                      <c:pt idx="246">
                        <c:v>65.569336363636367</c:v>
                      </c:pt>
                      <c:pt idx="247">
                        <c:v>65.115499999999997</c:v>
                      </c:pt>
                      <c:pt idx="248">
                        <c:v>64.68789090909091</c:v>
                      </c:pt>
                      <c:pt idx="249">
                        <c:v>64.270981818181824</c:v>
                      </c:pt>
                      <c:pt idx="250">
                        <c:v>63.949727272727273</c:v>
                      </c:pt>
                      <c:pt idx="251">
                        <c:v>63.706454545454541</c:v>
                      </c:pt>
                      <c:pt idx="252">
                        <c:v>63.314027272727273</c:v>
                      </c:pt>
                      <c:pt idx="253">
                        <c:v>62.923081818181821</c:v>
                      </c:pt>
                      <c:pt idx="254">
                        <c:v>62.506254545454546</c:v>
                      </c:pt>
                      <c:pt idx="255">
                        <c:v>62.069672727272724</c:v>
                      </c:pt>
                      <c:pt idx="256">
                        <c:v>61.645918181818182</c:v>
                      </c:pt>
                      <c:pt idx="257">
                        <c:v>61.371781818181823</c:v>
                      </c:pt>
                      <c:pt idx="258">
                        <c:v>61.154790909090913</c:v>
                      </c:pt>
                      <c:pt idx="259">
                        <c:v>60.849463636363637</c:v>
                      </c:pt>
                      <c:pt idx="260">
                        <c:v>60.47985454545455</c:v>
                      </c:pt>
                      <c:pt idx="261">
                        <c:v>60.127800000000001</c:v>
                      </c:pt>
                      <c:pt idx="262">
                        <c:v>59.80263636363636</c:v>
                      </c:pt>
                      <c:pt idx="263">
                        <c:v>59.486681818181822</c:v>
                      </c:pt>
                      <c:pt idx="264">
                        <c:v>59.298781818181823</c:v>
                      </c:pt>
                      <c:pt idx="265">
                        <c:v>59.146518181818188</c:v>
                      </c:pt>
                      <c:pt idx="266">
                        <c:v>58.993563636363639</c:v>
                      </c:pt>
                      <c:pt idx="267">
                        <c:v>58.910163636363635</c:v>
                      </c:pt>
                      <c:pt idx="268">
                        <c:v>58.873745454545457</c:v>
                      </c:pt>
                      <c:pt idx="269">
                        <c:v>58.808854545454544</c:v>
                      </c:pt>
                      <c:pt idx="270">
                        <c:v>58.714599999999997</c:v>
                      </c:pt>
                      <c:pt idx="271">
                        <c:v>58.630527272727271</c:v>
                      </c:pt>
                      <c:pt idx="272">
                        <c:v>58.535827272727268</c:v>
                      </c:pt>
                      <c:pt idx="273">
                        <c:v>58.485309090909091</c:v>
                      </c:pt>
                      <c:pt idx="274">
                        <c:v>58.347572727272727</c:v>
                      </c:pt>
                      <c:pt idx="275">
                        <c:v>58.275199999999998</c:v>
                      </c:pt>
                      <c:pt idx="276">
                        <c:v>58.137127272727277</c:v>
                      </c:pt>
                      <c:pt idx="277">
                        <c:v>57.975818181818184</c:v>
                      </c:pt>
                      <c:pt idx="278">
                        <c:v>57.848409090909087</c:v>
                      </c:pt>
                      <c:pt idx="279">
                        <c:v>57.722909090909091</c:v>
                      </c:pt>
                      <c:pt idx="280">
                        <c:v>57.551154545454544</c:v>
                      </c:pt>
                      <c:pt idx="281">
                        <c:v>57.350409090909096</c:v>
                      </c:pt>
                      <c:pt idx="282">
                        <c:v>57.13479090909091</c:v>
                      </c:pt>
                      <c:pt idx="283">
                        <c:v>56.929409090909083</c:v>
                      </c:pt>
                      <c:pt idx="284">
                        <c:v>56.692372727272726</c:v>
                      </c:pt>
                      <c:pt idx="285">
                        <c:v>56.502381818181817</c:v>
                      </c:pt>
                      <c:pt idx="286">
                        <c:v>56.307336363636367</c:v>
                      </c:pt>
                      <c:pt idx="287">
                        <c:v>55.984827272727266</c:v>
                      </c:pt>
                      <c:pt idx="288">
                        <c:v>55.639063636363637</c:v>
                      </c:pt>
                      <c:pt idx="289">
                        <c:v>55.306345454545458</c:v>
                      </c:pt>
                      <c:pt idx="290">
                        <c:v>55.000445454545456</c:v>
                      </c:pt>
                      <c:pt idx="291">
                        <c:v>54.712127272727272</c:v>
                      </c:pt>
                      <c:pt idx="292">
                        <c:v>54.497399999999999</c:v>
                      </c:pt>
                      <c:pt idx="293">
                        <c:v>54.297245454545447</c:v>
                      </c:pt>
                      <c:pt idx="294">
                        <c:v>53.948763636363644</c:v>
                      </c:pt>
                      <c:pt idx="295">
                        <c:v>53.562690909090911</c:v>
                      </c:pt>
                      <c:pt idx="296">
                        <c:v>53.166727272727265</c:v>
                      </c:pt>
                      <c:pt idx="297">
                        <c:v>52.754636363636365</c:v>
                      </c:pt>
                      <c:pt idx="298">
                        <c:v>52.368245454545452</c:v>
                      </c:pt>
                      <c:pt idx="299">
                        <c:v>52.082736363636371</c:v>
                      </c:pt>
                      <c:pt idx="300">
                        <c:v>51.797436363636365</c:v>
                      </c:pt>
                      <c:pt idx="301">
                        <c:v>51.346081818181823</c:v>
                      </c:pt>
                      <c:pt idx="302">
                        <c:v>50.905199999999994</c:v>
                      </c:pt>
                      <c:pt idx="303">
                        <c:v>50.422927272727271</c:v>
                      </c:pt>
                      <c:pt idx="304">
                        <c:v>49.904745454545449</c:v>
                      </c:pt>
                      <c:pt idx="305">
                        <c:v>49.46925454545454</c:v>
                      </c:pt>
                      <c:pt idx="306">
                        <c:v>49.199963636363641</c:v>
                      </c:pt>
                      <c:pt idx="307">
                        <c:v>48.945118181818181</c:v>
                      </c:pt>
                      <c:pt idx="308">
                        <c:v>48.580536363636362</c:v>
                      </c:pt>
                      <c:pt idx="309">
                        <c:v>48.23637272727273</c:v>
                      </c:pt>
                      <c:pt idx="310">
                        <c:v>47.904899999999998</c:v>
                      </c:pt>
                      <c:pt idx="311">
                        <c:v>47.60687272727273</c:v>
                      </c:pt>
                      <c:pt idx="312">
                        <c:v>47.340981818181824</c:v>
                      </c:pt>
                      <c:pt idx="313">
                        <c:v>47.126554545454546</c:v>
                      </c:pt>
                      <c:pt idx="314">
                        <c:v>46.912036363636368</c:v>
                      </c:pt>
                      <c:pt idx="315">
                        <c:v>46.571872727272734</c:v>
                      </c:pt>
                      <c:pt idx="316">
                        <c:v>46.251199999999997</c:v>
                      </c:pt>
                      <c:pt idx="317">
                        <c:v>45.932736363636366</c:v>
                      </c:pt>
                      <c:pt idx="318">
                        <c:v>45.612245454545452</c:v>
                      </c:pt>
                      <c:pt idx="319">
                        <c:v>45.339845454545454</c:v>
                      </c:pt>
                      <c:pt idx="320">
                        <c:v>45.143854545454545</c:v>
                      </c:pt>
                      <c:pt idx="321">
                        <c:v>44.953127272727272</c:v>
                      </c:pt>
                      <c:pt idx="322">
                        <c:v>44.668999999999997</c:v>
                      </c:pt>
                      <c:pt idx="323">
                        <c:v>44.407863636363636</c:v>
                      </c:pt>
                      <c:pt idx="324">
                        <c:v>44.194872727272724</c:v>
                      </c:pt>
                      <c:pt idx="325">
                        <c:v>43.972345454545454</c:v>
                      </c:pt>
                      <c:pt idx="326">
                        <c:v>43.771981818181821</c:v>
                      </c:pt>
                      <c:pt idx="327">
                        <c:v>43.628354545454549</c:v>
                      </c:pt>
                      <c:pt idx="328">
                        <c:v>43.494236363636361</c:v>
                      </c:pt>
                      <c:pt idx="329">
                        <c:v>43.285763636363633</c:v>
                      </c:pt>
                      <c:pt idx="330">
                        <c:v>43.070727272727275</c:v>
                      </c:pt>
                      <c:pt idx="331">
                        <c:v>42.846918181818182</c:v>
                      </c:pt>
                      <c:pt idx="332">
                        <c:v>42.615709090909093</c:v>
                      </c:pt>
                      <c:pt idx="333">
                        <c:v>42.367472727272727</c:v>
                      </c:pt>
                      <c:pt idx="334">
                        <c:v>42.609509090909093</c:v>
                      </c:pt>
                      <c:pt idx="335">
                        <c:v>42.467690909090912</c:v>
                      </c:pt>
                      <c:pt idx="336">
                        <c:v>42.258509090909087</c:v>
                      </c:pt>
                      <c:pt idx="337">
                        <c:v>42.021872727272722</c:v>
                      </c:pt>
                      <c:pt idx="338">
                        <c:v>41.833136363636363</c:v>
                      </c:pt>
                      <c:pt idx="339">
                        <c:v>41.658090909090909</c:v>
                      </c:pt>
                      <c:pt idx="340">
                        <c:v>41.533118181818182</c:v>
                      </c:pt>
                      <c:pt idx="341">
                        <c:v>41.466554545454542</c:v>
                      </c:pt>
                      <c:pt idx="342">
                        <c:v>41.434363636363635</c:v>
                      </c:pt>
                      <c:pt idx="343">
                        <c:v>41.341445454545457</c:v>
                      </c:pt>
                      <c:pt idx="344">
                        <c:v>41.22</c:v>
                      </c:pt>
                      <c:pt idx="345">
                        <c:v>41.104609090909086</c:v>
                      </c:pt>
                      <c:pt idx="346">
                        <c:v>40.669945454545456</c:v>
                      </c:pt>
                      <c:pt idx="347">
                        <c:v>40.617581818181819</c:v>
                      </c:pt>
                      <c:pt idx="348">
                        <c:v>40.620518181818177</c:v>
                      </c:pt>
                      <c:pt idx="349">
                        <c:v>40.639618181818179</c:v>
                      </c:pt>
                      <c:pt idx="350">
                        <c:v>40.591245454545451</c:v>
                      </c:pt>
                      <c:pt idx="351">
                        <c:v>40.572636363636363</c:v>
                      </c:pt>
                      <c:pt idx="352">
                        <c:v>40.561963636363636</c:v>
                      </c:pt>
                      <c:pt idx="353">
                        <c:v>40.57951818181818</c:v>
                      </c:pt>
                      <c:pt idx="354">
                        <c:v>40.607172727272726</c:v>
                      </c:pt>
                      <c:pt idx="355">
                        <c:v>40.634381818181822</c:v>
                      </c:pt>
                      <c:pt idx="356">
                        <c:v>40.503381818181815</c:v>
                      </c:pt>
                      <c:pt idx="357">
                        <c:v>40.37788181818182</c:v>
                      </c:pt>
                      <c:pt idx="358">
                        <c:v>40.185709090909093</c:v>
                      </c:pt>
                      <c:pt idx="359">
                        <c:v>40.021109090909086</c:v>
                      </c:pt>
                      <c:pt idx="360">
                        <c:v>39.898409090909091</c:v>
                      </c:pt>
                      <c:pt idx="361">
                        <c:v>39.864036363636359</c:v>
                      </c:pt>
                      <c:pt idx="362">
                        <c:v>39.936218181818184</c:v>
                      </c:pt>
                      <c:pt idx="363">
                        <c:v>40.057863636363635</c:v>
                      </c:pt>
                      <c:pt idx="364">
                        <c:v>40.122754545454548</c:v>
                      </c:pt>
                    </c:numCache>
                  </c:numRef>
                </c:val>
                <c:smooth val="0"/>
                <c:extLst xmlns:c15="http://schemas.microsoft.com/office/drawing/2012/chart">
                  <c:ext xmlns:c16="http://schemas.microsoft.com/office/drawing/2014/chart" uri="{C3380CC4-5D6E-409C-BE32-E72D297353CC}">
                    <c16:uniqueId val="{00000007-B3D9-490C-95CC-5C6A373A9880}"/>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'Figure 1.6 data'!$Z$2</c15:sqref>
                        </c15:formulaRef>
                      </c:ext>
                    </c:extLst>
                    <c:strCache>
                      <c:ptCount val="1"/>
                      <c:pt idx="0">
                        <c:v>2012/13</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'Figure 1.6 data'!$Q$3:$Q$367</c15:sqref>
                        </c15:formulaRef>
                      </c:ext>
                    </c:extLst>
                    <c:numCache>
                      <c:formatCode>d\-mmm</c:formatCode>
                      <c:ptCount val="365"/>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pt idx="44">
                        <c:v>43966</c:v>
                      </c:pt>
                      <c:pt idx="45">
                        <c:v>43967</c:v>
                      </c:pt>
                      <c:pt idx="46">
                        <c:v>43968</c:v>
                      </c:pt>
                      <c:pt idx="47">
                        <c:v>43969</c:v>
                      </c:pt>
                      <c:pt idx="48">
                        <c:v>43970</c:v>
                      </c:pt>
                      <c:pt idx="49">
                        <c:v>43971</c:v>
                      </c:pt>
                      <c:pt idx="50">
                        <c:v>43972</c:v>
                      </c:pt>
                      <c:pt idx="51">
                        <c:v>43973</c:v>
                      </c:pt>
                      <c:pt idx="52">
                        <c:v>43974</c:v>
                      </c:pt>
                      <c:pt idx="53">
                        <c:v>43975</c:v>
                      </c:pt>
                      <c:pt idx="54">
                        <c:v>43976</c:v>
                      </c:pt>
                      <c:pt idx="55">
                        <c:v>43977</c:v>
                      </c:pt>
                      <c:pt idx="56">
                        <c:v>43978</c:v>
                      </c:pt>
                      <c:pt idx="57">
                        <c:v>43979</c:v>
                      </c:pt>
                      <c:pt idx="58">
                        <c:v>43980</c:v>
                      </c:pt>
                      <c:pt idx="59">
                        <c:v>43981</c:v>
                      </c:pt>
                      <c:pt idx="60">
                        <c:v>43982</c:v>
                      </c:pt>
                      <c:pt idx="61">
                        <c:v>43983</c:v>
                      </c:pt>
                      <c:pt idx="62">
                        <c:v>43984</c:v>
                      </c:pt>
                      <c:pt idx="63">
                        <c:v>43985</c:v>
                      </c:pt>
                      <c:pt idx="64">
                        <c:v>43986</c:v>
                      </c:pt>
                      <c:pt idx="65">
                        <c:v>43987</c:v>
                      </c:pt>
                      <c:pt idx="66">
                        <c:v>43988</c:v>
                      </c:pt>
                      <c:pt idx="67">
                        <c:v>43989</c:v>
                      </c:pt>
                      <c:pt idx="68">
                        <c:v>43990</c:v>
                      </c:pt>
                      <c:pt idx="69">
                        <c:v>43991</c:v>
                      </c:pt>
                      <c:pt idx="70">
                        <c:v>43992</c:v>
                      </c:pt>
                      <c:pt idx="71">
                        <c:v>43993</c:v>
                      </c:pt>
                      <c:pt idx="72">
                        <c:v>43994</c:v>
                      </c:pt>
                      <c:pt idx="73">
                        <c:v>43995</c:v>
                      </c:pt>
                      <c:pt idx="74">
                        <c:v>43996</c:v>
                      </c:pt>
                      <c:pt idx="75">
                        <c:v>43997</c:v>
                      </c:pt>
                      <c:pt idx="76">
                        <c:v>43998</c:v>
                      </c:pt>
                      <c:pt idx="77">
                        <c:v>43999</c:v>
                      </c:pt>
                      <c:pt idx="78">
                        <c:v>44000</c:v>
                      </c:pt>
                      <c:pt idx="79">
                        <c:v>44001</c:v>
                      </c:pt>
                      <c:pt idx="80">
                        <c:v>44002</c:v>
                      </c:pt>
                      <c:pt idx="81">
                        <c:v>44003</c:v>
                      </c:pt>
                      <c:pt idx="82">
                        <c:v>44004</c:v>
                      </c:pt>
                      <c:pt idx="83">
                        <c:v>44005</c:v>
                      </c:pt>
                      <c:pt idx="84">
                        <c:v>44006</c:v>
                      </c:pt>
                      <c:pt idx="85">
                        <c:v>44007</c:v>
                      </c:pt>
                      <c:pt idx="86">
                        <c:v>44008</c:v>
                      </c:pt>
                      <c:pt idx="87">
                        <c:v>44009</c:v>
                      </c:pt>
                      <c:pt idx="88">
                        <c:v>44010</c:v>
                      </c:pt>
                      <c:pt idx="89">
                        <c:v>44011</c:v>
                      </c:pt>
                      <c:pt idx="90">
                        <c:v>44012</c:v>
                      </c:pt>
                      <c:pt idx="91">
                        <c:v>44013</c:v>
                      </c:pt>
                      <c:pt idx="92">
                        <c:v>44014</c:v>
                      </c:pt>
                      <c:pt idx="93">
                        <c:v>44015</c:v>
                      </c:pt>
                      <c:pt idx="94">
                        <c:v>44016</c:v>
                      </c:pt>
                      <c:pt idx="95">
                        <c:v>44017</c:v>
                      </c:pt>
                      <c:pt idx="96">
                        <c:v>44018</c:v>
                      </c:pt>
                      <c:pt idx="97">
                        <c:v>44019</c:v>
                      </c:pt>
                      <c:pt idx="98">
                        <c:v>44020</c:v>
                      </c:pt>
                      <c:pt idx="99">
                        <c:v>44021</c:v>
                      </c:pt>
                      <c:pt idx="100">
                        <c:v>44022</c:v>
                      </c:pt>
                      <c:pt idx="101">
                        <c:v>44023</c:v>
                      </c:pt>
                      <c:pt idx="102">
                        <c:v>44024</c:v>
                      </c:pt>
                      <c:pt idx="103">
                        <c:v>44025</c:v>
                      </c:pt>
                      <c:pt idx="104">
                        <c:v>44026</c:v>
                      </c:pt>
                      <c:pt idx="105">
                        <c:v>44027</c:v>
                      </c:pt>
                      <c:pt idx="106">
                        <c:v>44028</c:v>
                      </c:pt>
                      <c:pt idx="107">
                        <c:v>44029</c:v>
                      </c:pt>
                      <c:pt idx="108">
                        <c:v>44030</c:v>
                      </c:pt>
                      <c:pt idx="109">
                        <c:v>44031</c:v>
                      </c:pt>
                      <c:pt idx="110">
                        <c:v>44032</c:v>
                      </c:pt>
                      <c:pt idx="111">
                        <c:v>44033</c:v>
                      </c:pt>
                      <c:pt idx="112">
                        <c:v>44034</c:v>
                      </c:pt>
                      <c:pt idx="113">
                        <c:v>44035</c:v>
                      </c:pt>
                      <c:pt idx="114">
                        <c:v>44036</c:v>
                      </c:pt>
                      <c:pt idx="115">
                        <c:v>44037</c:v>
                      </c:pt>
                      <c:pt idx="116">
                        <c:v>44038</c:v>
                      </c:pt>
                      <c:pt idx="117">
                        <c:v>44039</c:v>
                      </c:pt>
                      <c:pt idx="118">
                        <c:v>44040</c:v>
                      </c:pt>
                      <c:pt idx="119">
                        <c:v>44041</c:v>
                      </c:pt>
                      <c:pt idx="120">
                        <c:v>44042</c:v>
                      </c:pt>
                      <c:pt idx="121">
                        <c:v>44043</c:v>
                      </c:pt>
                      <c:pt idx="122">
                        <c:v>44044</c:v>
                      </c:pt>
                      <c:pt idx="123">
                        <c:v>44045</c:v>
                      </c:pt>
                      <c:pt idx="124">
                        <c:v>44046</c:v>
                      </c:pt>
                      <c:pt idx="125">
                        <c:v>44047</c:v>
                      </c:pt>
                      <c:pt idx="126">
                        <c:v>44048</c:v>
                      </c:pt>
                      <c:pt idx="127">
                        <c:v>44049</c:v>
                      </c:pt>
                      <c:pt idx="128">
                        <c:v>44050</c:v>
                      </c:pt>
                      <c:pt idx="129">
                        <c:v>44051</c:v>
                      </c:pt>
                      <c:pt idx="130">
                        <c:v>44052</c:v>
                      </c:pt>
                      <c:pt idx="131">
                        <c:v>44053</c:v>
                      </c:pt>
                      <c:pt idx="132">
                        <c:v>44054</c:v>
                      </c:pt>
                      <c:pt idx="133">
                        <c:v>44055</c:v>
                      </c:pt>
                      <c:pt idx="134">
                        <c:v>44056</c:v>
                      </c:pt>
                      <c:pt idx="135">
                        <c:v>44057</c:v>
                      </c:pt>
                      <c:pt idx="136">
                        <c:v>44058</c:v>
                      </c:pt>
                      <c:pt idx="137">
                        <c:v>44059</c:v>
                      </c:pt>
                      <c:pt idx="138">
                        <c:v>44060</c:v>
                      </c:pt>
                      <c:pt idx="139">
                        <c:v>44061</c:v>
                      </c:pt>
                      <c:pt idx="140">
                        <c:v>44062</c:v>
                      </c:pt>
                      <c:pt idx="141">
                        <c:v>44063</c:v>
                      </c:pt>
                      <c:pt idx="142">
                        <c:v>44064</c:v>
                      </c:pt>
                      <c:pt idx="143">
                        <c:v>44065</c:v>
                      </c:pt>
                      <c:pt idx="144">
                        <c:v>44066</c:v>
                      </c:pt>
                      <c:pt idx="145">
                        <c:v>44067</c:v>
                      </c:pt>
                      <c:pt idx="146">
                        <c:v>44068</c:v>
                      </c:pt>
                      <c:pt idx="147">
                        <c:v>44069</c:v>
                      </c:pt>
                      <c:pt idx="148">
                        <c:v>44070</c:v>
                      </c:pt>
                      <c:pt idx="149">
                        <c:v>44071</c:v>
                      </c:pt>
                      <c:pt idx="150">
                        <c:v>44072</c:v>
                      </c:pt>
                      <c:pt idx="151">
                        <c:v>44073</c:v>
                      </c:pt>
                      <c:pt idx="152">
                        <c:v>44074</c:v>
                      </c:pt>
                      <c:pt idx="153">
                        <c:v>44075</c:v>
                      </c:pt>
                      <c:pt idx="154">
                        <c:v>44076</c:v>
                      </c:pt>
                      <c:pt idx="155">
                        <c:v>44077</c:v>
                      </c:pt>
                      <c:pt idx="156">
                        <c:v>44078</c:v>
                      </c:pt>
                      <c:pt idx="157">
                        <c:v>44079</c:v>
                      </c:pt>
                      <c:pt idx="158">
                        <c:v>44080</c:v>
                      </c:pt>
                      <c:pt idx="159">
                        <c:v>44081</c:v>
                      </c:pt>
                      <c:pt idx="160">
                        <c:v>44082</c:v>
                      </c:pt>
                      <c:pt idx="161">
                        <c:v>44083</c:v>
                      </c:pt>
                      <c:pt idx="162">
                        <c:v>44084</c:v>
                      </c:pt>
                      <c:pt idx="163">
                        <c:v>44085</c:v>
                      </c:pt>
                      <c:pt idx="164">
                        <c:v>44086</c:v>
                      </c:pt>
                      <c:pt idx="165">
                        <c:v>44087</c:v>
                      </c:pt>
                      <c:pt idx="166">
                        <c:v>44088</c:v>
                      </c:pt>
                      <c:pt idx="167">
                        <c:v>44089</c:v>
                      </c:pt>
                      <c:pt idx="168">
                        <c:v>44090</c:v>
                      </c:pt>
                      <c:pt idx="169">
                        <c:v>44091</c:v>
                      </c:pt>
                      <c:pt idx="170">
                        <c:v>44092</c:v>
                      </c:pt>
                      <c:pt idx="171">
                        <c:v>44093</c:v>
                      </c:pt>
                      <c:pt idx="172">
                        <c:v>44094</c:v>
                      </c:pt>
                      <c:pt idx="173">
                        <c:v>44095</c:v>
                      </c:pt>
                      <c:pt idx="174">
                        <c:v>44096</c:v>
                      </c:pt>
                      <c:pt idx="175">
                        <c:v>44097</c:v>
                      </c:pt>
                      <c:pt idx="176">
                        <c:v>44098</c:v>
                      </c:pt>
                      <c:pt idx="177">
                        <c:v>44099</c:v>
                      </c:pt>
                      <c:pt idx="178">
                        <c:v>44100</c:v>
                      </c:pt>
                      <c:pt idx="179">
                        <c:v>44101</c:v>
                      </c:pt>
                      <c:pt idx="180">
                        <c:v>44102</c:v>
                      </c:pt>
                      <c:pt idx="181">
                        <c:v>44103</c:v>
                      </c:pt>
                      <c:pt idx="182">
                        <c:v>44104</c:v>
                      </c:pt>
                      <c:pt idx="183">
                        <c:v>44105</c:v>
                      </c:pt>
                      <c:pt idx="184">
                        <c:v>44106</c:v>
                      </c:pt>
                      <c:pt idx="185">
                        <c:v>44107</c:v>
                      </c:pt>
                      <c:pt idx="186">
                        <c:v>44108</c:v>
                      </c:pt>
                      <c:pt idx="187">
                        <c:v>44109</c:v>
                      </c:pt>
                      <c:pt idx="188">
                        <c:v>44110</c:v>
                      </c:pt>
                      <c:pt idx="189">
                        <c:v>44111</c:v>
                      </c:pt>
                      <c:pt idx="190">
                        <c:v>44112</c:v>
                      </c:pt>
                      <c:pt idx="191">
                        <c:v>44113</c:v>
                      </c:pt>
                      <c:pt idx="192">
                        <c:v>44114</c:v>
                      </c:pt>
                      <c:pt idx="193">
                        <c:v>44115</c:v>
                      </c:pt>
                      <c:pt idx="194">
                        <c:v>44116</c:v>
                      </c:pt>
                      <c:pt idx="195">
                        <c:v>44117</c:v>
                      </c:pt>
                      <c:pt idx="196">
                        <c:v>44118</c:v>
                      </c:pt>
                      <c:pt idx="197">
                        <c:v>44119</c:v>
                      </c:pt>
                      <c:pt idx="198">
                        <c:v>44120</c:v>
                      </c:pt>
                      <c:pt idx="199">
                        <c:v>44121</c:v>
                      </c:pt>
                      <c:pt idx="200">
                        <c:v>44122</c:v>
                      </c:pt>
                      <c:pt idx="201">
                        <c:v>44123</c:v>
                      </c:pt>
                      <c:pt idx="202">
                        <c:v>44124</c:v>
                      </c:pt>
                      <c:pt idx="203">
                        <c:v>44125</c:v>
                      </c:pt>
                      <c:pt idx="204">
                        <c:v>44126</c:v>
                      </c:pt>
                      <c:pt idx="205">
                        <c:v>44127</c:v>
                      </c:pt>
                      <c:pt idx="206">
                        <c:v>44128</c:v>
                      </c:pt>
                      <c:pt idx="207">
                        <c:v>44129</c:v>
                      </c:pt>
                      <c:pt idx="208">
                        <c:v>44130</c:v>
                      </c:pt>
                      <c:pt idx="209">
                        <c:v>44131</c:v>
                      </c:pt>
                      <c:pt idx="210">
                        <c:v>44132</c:v>
                      </c:pt>
                      <c:pt idx="211">
                        <c:v>44133</c:v>
                      </c:pt>
                      <c:pt idx="212">
                        <c:v>44134</c:v>
                      </c:pt>
                      <c:pt idx="213">
                        <c:v>44135</c:v>
                      </c:pt>
                      <c:pt idx="214">
                        <c:v>44136</c:v>
                      </c:pt>
                      <c:pt idx="215">
                        <c:v>44137</c:v>
                      </c:pt>
                      <c:pt idx="216">
                        <c:v>44138</c:v>
                      </c:pt>
                      <c:pt idx="217">
                        <c:v>44139</c:v>
                      </c:pt>
                      <c:pt idx="218">
                        <c:v>44140</c:v>
                      </c:pt>
                      <c:pt idx="219">
                        <c:v>44141</c:v>
                      </c:pt>
                      <c:pt idx="220">
                        <c:v>44142</c:v>
                      </c:pt>
                      <c:pt idx="221">
                        <c:v>44143</c:v>
                      </c:pt>
                      <c:pt idx="222">
                        <c:v>44144</c:v>
                      </c:pt>
                      <c:pt idx="223">
                        <c:v>44145</c:v>
                      </c:pt>
                      <c:pt idx="224">
                        <c:v>44146</c:v>
                      </c:pt>
                      <c:pt idx="225">
                        <c:v>44147</c:v>
                      </c:pt>
                      <c:pt idx="226">
                        <c:v>44148</c:v>
                      </c:pt>
                      <c:pt idx="227">
                        <c:v>44149</c:v>
                      </c:pt>
                      <c:pt idx="228">
                        <c:v>44150</c:v>
                      </c:pt>
                      <c:pt idx="229">
                        <c:v>44151</c:v>
                      </c:pt>
                      <c:pt idx="230">
                        <c:v>44152</c:v>
                      </c:pt>
                      <c:pt idx="231">
                        <c:v>44153</c:v>
                      </c:pt>
                      <c:pt idx="232">
                        <c:v>44154</c:v>
                      </c:pt>
                      <c:pt idx="233">
                        <c:v>44155</c:v>
                      </c:pt>
                      <c:pt idx="234">
                        <c:v>44156</c:v>
                      </c:pt>
                      <c:pt idx="235">
                        <c:v>44157</c:v>
                      </c:pt>
                      <c:pt idx="236">
                        <c:v>44158</c:v>
                      </c:pt>
                      <c:pt idx="237">
                        <c:v>44159</c:v>
                      </c:pt>
                      <c:pt idx="238">
                        <c:v>44160</c:v>
                      </c:pt>
                      <c:pt idx="239">
                        <c:v>44161</c:v>
                      </c:pt>
                      <c:pt idx="240">
                        <c:v>44162</c:v>
                      </c:pt>
                      <c:pt idx="241">
                        <c:v>44163</c:v>
                      </c:pt>
                      <c:pt idx="242">
                        <c:v>44164</c:v>
                      </c:pt>
                      <c:pt idx="243">
                        <c:v>44165</c:v>
                      </c:pt>
                      <c:pt idx="244">
                        <c:v>44166</c:v>
                      </c:pt>
                      <c:pt idx="245">
                        <c:v>44167</c:v>
                      </c:pt>
                      <c:pt idx="246">
                        <c:v>44168</c:v>
                      </c:pt>
                      <c:pt idx="247">
                        <c:v>44169</c:v>
                      </c:pt>
                      <c:pt idx="248">
                        <c:v>44170</c:v>
                      </c:pt>
                      <c:pt idx="249">
                        <c:v>44171</c:v>
                      </c:pt>
                      <c:pt idx="250">
                        <c:v>44172</c:v>
                      </c:pt>
                      <c:pt idx="251">
                        <c:v>44173</c:v>
                      </c:pt>
                      <c:pt idx="252">
                        <c:v>44174</c:v>
                      </c:pt>
                      <c:pt idx="253">
                        <c:v>44175</c:v>
                      </c:pt>
                      <c:pt idx="254">
                        <c:v>44176</c:v>
                      </c:pt>
                      <c:pt idx="255">
                        <c:v>44177</c:v>
                      </c:pt>
                      <c:pt idx="256">
                        <c:v>44178</c:v>
                      </c:pt>
                      <c:pt idx="257">
                        <c:v>44179</c:v>
                      </c:pt>
                      <c:pt idx="258">
                        <c:v>44180</c:v>
                      </c:pt>
                      <c:pt idx="259">
                        <c:v>44181</c:v>
                      </c:pt>
                      <c:pt idx="260">
                        <c:v>44182</c:v>
                      </c:pt>
                      <c:pt idx="261">
                        <c:v>44183</c:v>
                      </c:pt>
                      <c:pt idx="262">
                        <c:v>44184</c:v>
                      </c:pt>
                      <c:pt idx="263">
                        <c:v>44185</c:v>
                      </c:pt>
                      <c:pt idx="264">
                        <c:v>44186</c:v>
                      </c:pt>
                      <c:pt idx="265">
                        <c:v>44187</c:v>
                      </c:pt>
                      <c:pt idx="266">
                        <c:v>44188</c:v>
                      </c:pt>
                      <c:pt idx="267">
                        <c:v>44189</c:v>
                      </c:pt>
                      <c:pt idx="268">
                        <c:v>44190</c:v>
                      </c:pt>
                      <c:pt idx="269">
                        <c:v>44191</c:v>
                      </c:pt>
                      <c:pt idx="270">
                        <c:v>44192</c:v>
                      </c:pt>
                      <c:pt idx="271">
                        <c:v>44193</c:v>
                      </c:pt>
                      <c:pt idx="272">
                        <c:v>44194</c:v>
                      </c:pt>
                      <c:pt idx="273">
                        <c:v>44195</c:v>
                      </c:pt>
                      <c:pt idx="274">
                        <c:v>44196</c:v>
                      </c:pt>
                      <c:pt idx="275">
                        <c:v>44197</c:v>
                      </c:pt>
                      <c:pt idx="276">
                        <c:v>44198</c:v>
                      </c:pt>
                      <c:pt idx="277">
                        <c:v>44199</c:v>
                      </c:pt>
                      <c:pt idx="278">
                        <c:v>44200</c:v>
                      </c:pt>
                      <c:pt idx="279">
                        <c:v>44201</c:v>
                      </c:pt>
                      <c:pt idx="280">
                        <c:v>44202</c:v>
                      </c:pt>
                      <c:pt idx="281">
                        <c:v>44203</c:v>
                      </c:pt>
                      <c:pt idx="282">
                        <c:v>44204</c:v>
                      </c:pt>
                      <c:pt idx="283">
                        <c:v>44205</c:v>
                      </c:pt>
                      <c:pt idx="284">
                        <c:v>44206</c:v>
                      </c:pt>
                      <c:pt idx="285">
                        <c:v>44207</c:v>
                      </c:pt>
                      <c:pt idx="286">
                        <c:v>44208</c:v>
                      </c:pt>
                      <c:pt idx="287">
                        <c:v>44209</c:v>
                      </c:pt>
                      <c:pt idx="288">
                        <c:v>44210</c:v>
                      </c:pt>
                      <c:pt idx="289">
                        <c:v>44211</c:v>
                      </c:pt>
                      <c:pt idx="290">
                        <c:v>44212</c:v>
                      </c:pt>
                      <c:pt idx="291">
                        <c:v>44213</c:v>
                      </c:pt>
                      <c:pt idx="292">
                        <c:v>44214</c:v>
                      </c:pt>
                      <c:pt idx="293">
                        <c:v>44215</c:v>
                      </c:pt>
                      <c:pt idx="294">
                        <c:v>44216</c:v>
                      </c:pt>
                      <c:pt idx="295">
                        <c:v>44217</c:v>
                      </c:pt>
                      <c:pt idx="296">
                        <c:v>44218</c:v>
                      </c:pt>
                      <c:pt idx="297">
                        <c:v>44219</c:v>
                      </c:pt>
                      <c:pt idx="298">
                        <c:v>44220</c:v>
                      </c:pt>
                      <c:pt idx="299">
                        <c:v>44221</c:v>
                      </c:pt>
                      <c:pt idx="300">
                        <c:v>44222</c:v>
                      </c:pt>
                      <c:pt idx="301">
                        <c:v>44223</c:v>
                      </c:pt>
                      <c:pt idx="302">
                        <c:v>44224</c:v>
                      </c:pt>
                      <c:pt idx="303">
                        <c:v>44225</c:v>
                      </c:pt>
                      <c:pt idx="304">
                        <c:v>44226</c:v>
                      </c:pt>
                      <c:pt idx="305">
                        <c:v>44227</c:v>
                      </c:pt>
                      <c:pt idx="306">
                        <c:v>44228</c:v>
                      </c:pt>
                      <c:pt idx="307">
                        <c:v>44229</c:v>
                      </c:pt>
                      <c:pt idx="308">
                        <c:v>44230</c:v>
                      </c:pt>
                      <c:pt idx="309">
                        <c:v>44231</c:v>
                      </c:pt>
                      <c:pt idx="310">
                        <c:v>44232</c:v>
                      </c:pt>
                      <c:pt idx="311">
                        <c:v>44233</c:v>
                      </c:pt>
                      <c:pt idx="312">
                        <c:v>44234</c:v>
                      </c:pt>
                      <c:pt idx="313">
                        <c:v>44235</c:v>
                      </c:pt>
                      <c:pt idx="314">
                        <c:v>44236</c:v>
                      </c:pt>
                      <c:pt idx="315">
                        <c:v>44237</c:v>
                      </c:pt>
                      <c:pt idx="316">
                        <c:v>44238</c:v>
                      </c:pt>
                      <c:pt idx="317">
                        <c:v>44239</c:v>
                      </c:pt>
                      <c:pt idx="318">
                        <c:v>44240</c:v>
                      </c:pt>
                      <c:pt idx="319">
                        <c:v>44241</c:v>
                      </c:pt>
                      <c:pt idx="320">
                        <c:v>44242</c:v>
                      </c:pt>
                      <c:pt idx="321">
                        <c:v>44243</c:v>
                      </c:pt>
                      <c:pt idx="322">
                        <c:v>44244</c:v>
                      </c:pt>
                      <c:pt idx="323">
                        <c:v>44245</c:v>
                      </c:pt>
                      <c:pt idx="324">
                        <c:v>44246</c:v>
                      </c:pt>
                      <c:pt idx="325">
                        <c:v>44247</c:v>
                      </c:pt>
                      <c:pt idx="326">
                        <c:v>44248</c:v>
                      </c:pt>
                      <c:pt idx="327">
                        <c:v>44249</c:v>
                      </c:pt>
                      <c:pt idx="328">
                        <c:v>44250</c:v>
                      </c:pt>
                      <c:pt idx="329">
                        <c:v>44251</c:v>
                      </c:pt>
                      <c:pt idx="330">
                        <c:v>44252</c:v>
                      </c:pt>
                      <c:pt idx="331">
                        <c:v>44253</c:v>
                      </c:pt>
                      <c:pt idx="332">
                        <c:v>44254</c:v>
                      </c:pt>
                      <c:pt idx="333">
                        <c:v>44255</c:v>
                      </c:pt>
                      <c:pt idx="334">
                        <c:v>44256</c:v>
                      </c:pt>
                      <c:pt idx="335">
                        <c:v>44257</c:v>
                      </c:pt>
                      <c:pt idx="336">
                        <c:v>44258</c:v>
                      </c:pt>
                      <c:pt idx="337">
                        <c:v>44259</c:v>
                      </c:pt>
                      <c:pt idx="338">
                        <c:v>44260</c:v>
                      </c:pt>
                      <c:pt idx="339">
                        <c:v>44261</c:v>
                      </c:pt>
                      <c:pt idx="340">
                        <c:v>44262</c:v>
                      </c:pt>
                      <c:pt idx="341">
                        <c:v>44263</c:v>
                      </c:pt>
                      <c:pt idx="342">
                        <c:v>44264</c:v>
                      </c:pt>
                      <c:pt idx="343">
                        <c:v>44265</c:v>
                      </c:pt>
                      <c:pt idx="344">
                        <c:v>44266</c:v>
                      </c:pt>
                      <c:pt idx="345">
                        <c:v>44267</c:v>
                      </c:pt>
                      <c:pt idx="346">
                        <c:v>44268</c:v>
                      </c:pt>
                      <c:pt idx="347">
                        <c:v>44269</c:v>
                      </c:pt>
                      <c:pt idx="348">
                        <c:v>44270</c:v>
                      </c:pt>
                      <c:pt idx="349">
                        <c:v>44271</c:v>
                      </c:pt>
                      <c:pt idx="350">
                        <c:v>44272</c:v>
                      </c:pt>
                      <c:pt idx="351">
                        <c:v>44273</c:v>
                      </c:pt>
                      <c:pt idx="352">
                        <c:v>44274</c:v>
                      </c:pt>
                      <c:pt idx="353">
                        <c:v>44275</c:v>
                      </c:pt>
                      <c:pt idx="354">
                        <c:v>44276</c:v>
                      </c:pt>
                      <c:pt idx="355">
                        <c:v>44277</c:v>
                      </c:pt>
                      <c:pt idx="356">
                        <c:v>44278</c:v>
                      </c:pt>
                      <c:pt idx="357">
                        <c:v>44279</c:v>
                      </c:pt>
                      <c:pt idx="358">
                        <c:v>44280</c:v>
                      </c:pt>
                      <c:pt idx="359">
                        <c:v>44281</c:v>
                      </c:pt>
                      <c:pt idx="360">
                        <c:v>44282</c:v>
                      </c:pt>
                      <c:pt idx="361">
                        <c:v>44283</c:v>
                      </c:pt>
                      <c:pt idx="362">
                        <c:v>44284</c:v>
                      </c:pt>
                      <c:pt idx="363">
                        <c:v>44285</c:v>
                      </c:pt>
                      <c:pt idx="364">
                        <c:v>44286</c:v>
                      </c:pt>
                    </c:numCache>
                  </c:numRef>
                </c:cat>
                <c:val>
                  <c:numRef>
                    <c:extLst xmlns:c15="http://schemas.microsoft.com/office/drawing/2012/chart">
                      <c:ext xmlns:c15="http://schemas.microsoft.com/office/drawing/2012/chart" uri="{02D57815-91ED-43cb-92C2-25804820EDAC}">
                        <c15:formulaRef>
                          <c15:sqref>'Figure 1.6 data'!$Z$3:$Z$367</c15:sqref>
                        </c15:formulaRef>
                      </c:ext>
                    </c:extLst>
                    <c:numCache>
                      <c:formatCode>General</c:formatCode>
                      <c:ptCount val="365"/>
                      <c:pt idx="0">
                        <c:v>31.990572727272728</c:v>
                      </c:pt>
                      <c:pt idx="1">
                        <c:v>32.006963636363636</c:v>
                      </c:pt>
                      <c:pt idx="2">
                        <c:v>32.06210909090909</c:v>
                      </c:pt>
                      <c:pt idx="3">
                        <c:v>32.133436363636363</c:v>
                      </c:pt>
                      <c:pt idx="4">
                        <c:v>32.200200000000002</c:v>
                      </c:pt>
                      <c:pt idx="5">
                        <c:v>32.308490909090906</c:v>
                      </c:pt>
                      <c:pt idx="6">
                        <c:v>32.42320909090909</c:v>
                      </c:pt>
                      <c:pt idx="7">
                        <c:v>32.522163636363636</c:v>
                      </c:pt>
                      <c:pt idx="8">
                        <c:v>32.601845454545455</c:v>
                      </c:pt>
                      <c:pt idx="9">
                        <c:v>32.630790909090905</c:v>
                      </c:pt>
                      <c:pt idx="10">
                        <c:v>32.629309090909089</c:v>
                      </c:pt>
                      <c:pt idx="11">
                        <c:v>32.657790909090913</c:v>
                      </c:pt>
                      <c:pt idx="12">
                        <c:v>32.696545454545451</c:v>
                      </c:pt>
                      <c:pt idx="13">
                        <c:v>32.781472727272728</c:v>
                      </c:pt>
                      <c:pt idx="14">
                        <c:v>32.868027272727268</c:v>
                      </c:pt>
                      <c:pt idx="15">
                        <c:v>32.872027272727273</c:v>
                      </c:pt>
                      <c:pt idx="16">
                        <c:v>32.858118181818185</c:v>
                      </c:pt>
                      <c:pt idx="17">
                        <c:v>32.846672727272725</c:v>
                      </c:pt>
                      <c:pt idx="18">
                        <c:v>32.84380909090909</c:v>
                      </c:pt>
                      <c:pt idx="19">
                        <c:v>32.880472727272725</c:v>
                      </c:pt>
                      <c:pt idx="20">
                        <c:v>32.987772727272727</c:v>
                      </c:pt>
                      <c:pt idx="21">
                        <c:v>33.115963636363638</c:v>
                      </c:pt>
                      <c:pt idx="22">
                        <c:v>33.19310909090909</c:v>
                      </c:pt>
                      <c:pt idx="23">
                        <c:v>33.269090909090906</c:v>
                      </c:pt>
                      <c:pt idx="24">
                        <c:v>33.398845454545452</c:v>
                      </c:pt>
                      <c:pt idx="25">
                        <c:v>33.526209090909092</c:v>
                      </c:pt>
                      <c:pt idx="26">
                        <c:v>33.683063636363634</c:v>
                      </c:pt>
                      <c:pt idx="27">
                        <c:v>33.920645454545451</c:v>
                      </c:pt>
                      <c:pt idx="28">
                        <c:v>34.185099999999998</c:v>
                      </c:pt>
                      <c:pt idx="29">
                        <c:v>34.374063636363637</c:v>
                      </c:pt>
                      <c:pt idx="30">
                        <c:v>34.616581818181821</c:v>
                      </c:pt>
                      <c:pt idx="31">
                        <c:v>34.801836363636362</c:v>
                      </c:pt>
                      <c:pt idx="32">
                        <c:v>34.981227272727274</c:v>
                      </c:pt>
                      <c:pt idx="33">
                        <c:v>35.195872727272729</c:v>
                      </c:pt>
                      <c:pt idx="34">
                        <c:v>35.421854545454543</c:v>
                      </c:pt>
                      <c:pt idx="35">
                        <c:v>35.627518181818182</c:v>
                      </c:pt>
                      <c:pt idx="36">
                        <c:v>35.793672727272728</c:v>
                      </c:pt>
                      <c:pt idx="37">
                        <c:v>35.989790909090907</c:v>
                      </c:pt>
                      <c:pt idx="38">
                        <c:v>36.206590909090906</c:v>
                      </c:pt>
                      <c:pt idx="39">
                        <c:v>36.438872727272731</c:v>
                      </c:pt>
                      <c:pt idx="40">
                        <c:v>36.669845454545452</c:v>
                      </c:pt>
                      <c:pt idx="41">
                        <c:v>36.888936363636361</c:v>
                      </c:pt>
                      <c:pt idx="42">
                        <c:v>37.117381818181819</c:v>
                      </c:pt>
                      <c:pt idx="43">
                        <c:v>37.290163636363637</c:v>
                      </c:pt>
                      <c:pt idx="44">
                        <c:v>37.438418181818186</c:v>
                      </c:pt>
                      <c:pt idx="45">
                        <c:v>37.683918181818179</c:v>
                      </c:pt>
                      <c:pt idx="46">
                        <c:v>37.875763636363637</c:v>
                      </c:pt>
                      <c:pt idx="47">
                        <c:v>38.093654545454541</c:v>
                      </c:pt>
                      <c:pt idx="48">
                        <c:v>38.371054545454541</c:v>
                      </c:pt>
                      <c:pt idx="49">
                        <c:v>38.635218181818182</c:v>
                      </c:pt>
                      <c:pt idx="50">
                        <c:v>38.85391818181818</c:v>
                      </c:pt>
                      <c:pt idx="51">
                        <c:v>39.085627272727272</c:v>
                      </c:pt>
                      <c:pt idx="52">
                        <c:v>39.308509090909091</c:v>
                      </c:pt>
                      <c:pt idx="53">
                        <c:v>39.568463636363639</c:v>
                      </c:pt>
                      <c:pt idx="54">
                        <c:v>39.830527272727274</c:v>
                      </c:pt>
                      <c:pt idx="55">
                        <c:v>40.12595454545454</c:v>
                      </c:pt>
                      <c:pt idx="56">
                        <c:v>40.424727272727274</c:v>
                      </c:pt>
                      <c:pt idx="57">
                        <c:v>40.702590909090908</c:v>
                      </c:pt>
                      <c:pt idx="58">
                        <c:v>40.940881818181815</c:v>
                      </c:pt>
                      <c:pt idx="59">
                        <c:v>41.195763636363637</c:v>
                      </c:pt>
                      <c:pt idx="60">
                        <c:v>41.410163636363635</c:v>
                      </c:pt>
                      <c:pt idx="61">
                        <c:v>41.723627272727271</c:v>
                      </c:pt>
                      <c:pt idx="62">
                        <c:v>42.009727272727275</c:v>
                      </c:pt>
                      <c:pt idx="63">
                        <c:v>42.281999999999996</c:v>
                      </c:pt>
                      <c:pt idx="64">
                        <c:v>42.522454545454544</c:v>
                      </c:pt>
                      <c:pt idx="65">
                        <c:v>42.752172727272729</c:v>
                      </c:pt>
                      <c:pt idx="66">
                        <c:v>42.967790909090908</c:v>
                      </c:pt>
                      <c:pt idx="67">
                        <c:v>43.206645454545452</c:v>
                      </c:pt>
                      <c:pt idx="68">
                        <c:v>43.472654545454546</c:v>
                      </c:pt>
                      <c:pt idx="69">
                        <c:v>43.757899999999999</c:v>
                      </c:pt>
                      <c:pt idx="70">
                        <c:v>44.049518181818179</c:v>
                      </c:pt>
                      <c:pt idx="71">
                        <c:v>44.279518181818183</c:v>
                      </c:pt>
                      <c:pt idx="72">
                        <c:v>44.489754545454545</c:v>
                      </c:pt>
                      <c:pt idx="73">
                        <c:v>44.674181818181815</c:v>
                      </c:pt>
                      <c:pt idx="74">
                        <c:v>44.882318181818178</c:v>
                      </c:pt>
                      <c:pt idx="75">
                        <c:v>45.106781818181815</c:v>
                      </c:pt>
                      <c:pt idx="76">
                        <c:v>45.362490909090909</c:v>
                      </c:pt>
                      <c:pt idx="77">
                        <c:v>45.61587272727273</c:v>
                      </c:pt>
                      <c:pt idx="78">
                        <c:v>45.812290909090912</c:v>
                      </c:pt>
                      <c:pt idx="79">
                        <c:v>45.999600000000001</c:v>
                      </c:pt>
                      <c:pt idx="80">
                        <c:v>46.183918181818179</c:v>
                      </c:pt>
                      <c:pt idx="81">
                        <c:v>46.375036363636362</c:v>
                      </c:pt>
                      <c:pt idx="82">
                        <c:v>46.57885454545454</c:v>
                      </c:pt>
                      <c:pt idx="83">
                        <c:v>46.833290909090913</c:v>
                      </c:pt>
                      <c:pt idx="84">
                        <c:v>47.092872727272727</c:v>
                      </c:pt>
                      <c:pt idx="85">
                        <c:v>47.351154545454548</c:v>
                      </c:pt>
                      <c:pt idx="86">
                        <c:v>47.544509090909088</c:v>
                      </c:pt>
                      <c:pt idx="87">
                        <c:v>47.724636363636364</c:v>
                      </c:pt>
                      <c:pt idx="88">
                        <c:v>47.902927272727268</c:v>
                      </c:pt>
                      <c:pt idx="89">
                        <c:v>48.12802727272728</c:v>
                      </c:pt>
                      <c:pt idx="90">
                        <c:v>48.410936363636367</c:v>
                      </c:pt>
                      <c:pt idx="91">
                        <c:v>48.677563636363637</c:v>
                      </c:pt>
                      <c:pt idx="92">
                        <c:v>48.900509090909097</c:v>
                      </c:pt>
                      <c:pt idx="93">
                        <c:v>49.087236363636364</c:v>
                      </c:pt>
                      <c:pt idx="94">
                        <c:v>49.277809090909088</c:v>
                      </c:pt>
                      <c:pt idx="95">
                        <c:v>49.470781818181813</c:v>
                      </c:pt>
                      <c:pt idx="96">
                        <c:v>49.684963636363634</c:v>
                      </c:pt>
                      <c:pt idx="97">
                        <c:v>49.946699999999993</c:v>
                      </c:pt>
                      <c:pt idx="98">
                        <c:v>50.206554545454544</c:v>
                      </c:pt>
                      <c:pt idx="99">
                        <c:v>50.407545454545449</c:v>
                      </c:pt>
                      <c:pt idx="100">
                        <c:v>50.562136363636363</c:v>
                      </c:pt>
                      <c:pt idx="101">
                        <c:v>50.712736363636367</c:v>
                      </c:pt>
                      <c:pt idx="102">
                        <c:v>50.89817272727273</c:v>
                      </c:pt>
                      <c:pt idx="103">
                        <c:v>51.098045454545449</c:v>
                      </c:pt>
                      <c:pt idx="104">
                        <c:v>51.354463636363633</c:v>
                      </c:pt>
                      <c:pt idx="105">
                        <c:v>51.62140909090909</c:v>
                      </c:pt>
                      <c:pt idx="106">
                        <c:v>51.839918181818184</c:v>
                      </c:pt>
                      <c:pt idx="107">
                        <c:v>52.047509090909095</c:v>
                      </c:pt>
                      <c:pt idx="108">
                        <c:v>52.239072727272735</c:v>
                      </c:pt>
                      <c:pt idx="109">
                        <c:v>52.424236363636368</c:v>
                      </c:pt>
                      <c:pt idx="110">
                        <c:v>52.617545454545457</c:v>
                      </c:pt>
                      <c:pt idx="111">
                        <c:v>52.850572727272727</c:v>
                      </c:pt>
                      <c:pt idx="112">
                        <c:v>53.104772727272731</c:v>
                      </c:pt>
                      <c:pt idx="113">
                        <c:v>53.307190909090906</c:v>
                      </c:pt>
                      <c:pt idx="114">
                        <c:v>53.491100000000003</c:v>
                      </c:pt>
                      <c:pt idx="115">
                        <c:v>53.671027272727272</c:v>
                      </c:pt>
                      <c:pt idx="116">
                        <c:v>53.894745454545458</c:v>
                      </c:pt>
                      <c:pt idx="117">
                        <c:v>54.140136363636366</c:v>
                      </c:pt>
                      <c:pt idx="118">
                        <c:v>54.402299999999997</c:v>
                      </c:pt>
                      <c:pt idx="119">
                        <c:v>54.667563636363639</c:v>
                      </c:pt>
                      <c:pt idx="120">
                        <c:v>54.959109090909095</c:v>
                      </c:pt>
                      <c:pt idx="121">
                        <c:v>55.20029090909091</c:v>
                      </c:pt>
                      <c:pt idx="122">
                        <c:v>55.437436363636358</c:v>
                      </c:pt>
                      <c:pt idx="123">
                        <c:v>55.672909090909094</c:v>
                      </c:pt>
                      <c:pt idx="124">
                        <c:v>55.929645454545451</c:v>
                      </c:pt>
                      <c:pt idx="125">
                        <c:v>56.198509090909084</c:v>
                      </c:pt>
                      <c:pt idx="126">
                        <c:v>56.473618181818182</c:v>
                      </c:pt>
                      <c:pt idx="127">
                        <c:v>56.717872727272727</c:v>
                      </c:pt>
                      <c:pt idx="128">
                        <c:v>56.954527272727276</c:v>
                      </c:pt>
                      <c:pt idx="129">
                        <c:v>57.168436363636367</c:v>
                      </c:pt>
                      <c:pt idx="130">
                        <c:v>57.392081818181822</c:v>
                      </c:pt>
                      <c:pt idx="131">
                        <c:v>57.644145454545452</c:v>
                      </c:pt>
                      <c:pt idx="132">
                        <c:v>57.895527272727279</c:v>
                      </c:pt>
                      <c:pt idx="133">
                        <c:v>58.150718181818185</c:v>
                      </c:pt>
                      <c:pt idx="134">
                        <c:v>58.383218181818187</c:v>
                      </c:pt>
                      <c:pt idx="135">
                        <c:v>58.607718181818178</c:v>
                      </c:pt>
                      <c:pt idx="136">
                        <c:v>58.864145454545451</c:v>
                      </c:pt>
                      <c:pt idx="137">
                        <c:v>59.106490909090901</c:v>
                      </c:pt>
                      <c:pt idx="138">
                        <c:v>59.343336363636361</c:v>
                      </c:pt>
                      <c:pt idx="139">
                        <c:v>59.60119090909091</c:v>
                      </c:pt>
                      <c:pt idx="140">
                        <c:v>59.861272727272734</c:v>
                      </c:pt>
                      <c:pt idx="141">
                        <c:v>60.090890909090916</c:v>
                      </c:pt>
                      <c:pt idx="142">
                        <c:v>60.289490909090908</c:v>
                      </c:pt>
                      <c:pt idx="143">
                        <c:v>60.505972727272727</c:v>
                      </c:pt>
                      <c:pt idx="144">
                        <c:v>60.718072727272734</c:v>
                      </c:pt>
                      <c:pt idx="145">
                        <c:v>60.930309090909084</c:v>
                      </c:pt>
                      <c:pt idx="146">
                        <c:v>61.172172727272731</c:v>
                      </c:pt>
                      <c:pt idx="147">
                        <c:v>61.409027272727265</c:v>
                      </c:pt>
                      <c:pt idx="148">
                        <c:v>61.616490909090906</c:v>
                      </c:pt>
                      <c:pt idx="149">
                        <c:v>61.831427272727275</c:v>
                      </c:pt>
                      <c:pt idx="150">
                        <c:v>62.038900000000005</c:v>
                      </c:pt>
                      <c:pt idx="151">
                        <c:v>62.241581818181821</c:v>
                      </c:pt>
                      <c:pt idx="152">
                        <c:v>62.456736363636359</c:v>
                      </c:pt>
                      <c:pt idx="153">
                        <c:v>62.674436363636367</c:v>
                      </c:pt>
                      <c:pt idx="154">
                        <c:v>62.89976363636363</c:v>
                      </c:pt>
                      <c:pt idx="155">
                        <c:v>63.067936363636363</c:v>
                      </c:pt>
                      <c:pt idx="156">
                        <c:v>63.253290909090907</c:v>
                      </c:pt>
                      <c:pt idx="157">
                        <c:v>63.451318181818188</c:v>
                      </c:pt>
                      <c:pt idx="158">
                        <c:v>63.627472727272725</c:v>
                      </c:pt>
                      <c:pt idx="159">
                        <c:v>63.806436363636365</c:v>
                      </c:pt>
                      <c:pt idx="160">
                        <c:v>64.033263636363642</c:v>
                      </c:pt>
                      <c:pt idx="161">
                        <c:v>64.258918181818188</c:v>
                      </c:pt>
                      <c:pt idx="162">
                        <c:v>64.373263636363632</c:v>
                      </c:pt>
                      <c:pt idx="163">
                        <c:v>64.482936363636369</c:v>
                      </c:pt>
                      <c:pt idx="164">
                        <c:v>64.594345454545447</c:v>
                      </c:pt>
                      <c:pt idx="165">
                        <c:v>64.704972727272718</c:v>
                      </c:pt>
                      <c:pt idx="166">
                        <c:v>64.855018181818181</c:v>
                      </c:pt>
                      <c:pt idx="167">
                        <c:v>65.017154545454545</c:v>
                      </c:pt>
                      <c:pt idx="168">
                        <c:v>65.196990909090914</c:v>
                      </c:pt>
                      <c:pt idx="169">
                        <c:v>65.293690909090913</c:v>
                      </c:pt>
                      <c:pt idx="170">
                        <c:v>65.383263636363637</c:v>
                      </c:pt>
                      <c:pt idx="171">
                        <c:v>65.492318181818177</c:v>
                      </c:pt>
                      <c:pt idx="172">
                        <c:v>65.596945454545462</c:v>
                      </c:pt>
                      <c:pt idx="173">
                        <c:v>65.71778181818182</c:v>
                      </c:pt>
                      <c:pt idx="174">
                        <c:v>65.882263636363632</c:v>
                      </c:pt>
                      <c:pt idx="175">
                        <c:v>66.034590909090909</c:v>
                      </c:pt>
                      <c:pt idx="176">
                        <c:v>66.169190909090901</c:v>
                      </c:pt>
                      <c:pt idx="177">
                        <c:v>66.287536363636363</c:v>
                      </c:pt>
                      <c:pt idx="178">
                        <c:v>66.399345454545454</c:v>
                      </c:pt>
                      <c:pt idx="179">
                        <c:v>66.524063636363636</c:v>
                      </c:pt>
                      <c:pt idx="180">
                        <c:v>66.675472727272734</c:v>
                      </c:pt>
                      <c:pt idx="181">
                        <c:v>66.842363636363629</c:v>
                      </c:pt>
                      <c:pt idx="182">
                        <c:v>67.015918181818179</c:v>
                      </c:pt>
                      <c:pt idx="183">
                        <c:v>67.214863636363646</c:v>
                      </c:pt>
                      <c:pt idx="184">
                        <c:v>67.318399999999997</c:v>
                      </c:pt>
                      <c:pt idx="185">
                        <c:v>67.44286363636364</c:v>
                      </c:pt>
                      <c:pt idx="186">
                        <c:v>67.541081818181823</c:v>
                      </c:pt>
                      <c:pt idx="187">
                        <c:v>67.665818181818182</c:v>
                      </c:pt>
                      <c:pt idx="188">
                        <c:v>67.811381818181815</c:v>
                      </c:pt>
                      <c:pt idx="189">
                        <c:v>67.942509090909098</c:v>
                      </c:pt>
                      <c:pt idx="190">
                        <c:v>68.013209090909086</c:v>
                      </c:pt>
                      <c:pt idx="191">
                        <c:v>68.085972727272733</c:v>
                      </c:pt>
                      <c:pt idx="192">
                        <c:v>68.108136363636362</c:v>
                      </c:pt>
                      <c:pt idx="193">
                        <c:v>68.158481818181812</c:v>
                      </c:pt>
                      <c:pt idx="194">
                        <c:v>68.216918181818187</c:v>
                      </c:pt>
                      <c:pt idx="195">
                        <c:v>68.307072727272725</c:v>
                      </c:pt>
                      <c:pt idx="196">
                        <c:v>68.3797</c:v>
                      </c:pt>
                      <c:pt idx="197">
                        <c:v>68.388990909090907</c:v>
                      </c:pt>
                      <c:pt idx="198">
                        <c:v>68.419954545454544</c:v>
                      </c:pt>
                      <c:pt idx="199">
                        <c:v>68.444718181818175</c:v>
                      </c:pt>
                      <c:pt idx="200">
                        <c:v>68.505518181818175</c:v>
                      </c:pt>
                      <c:pt idx="201">
                        <c:v>68.585727272727269</c:v>
                      </c:pt>
                      <c:pt idx="202">
                        <c:v>68.702027272727278</c:v>
                      </c:pt>
                      <c:pt idx="203">
                        <c:v>68.822518181818182</c:v>
                      </c:pt>
                      <c:pt idx="204">
                        <c:v>68.912472727272728</c:v>
                      </c:pt>
                      <c:pt idx="205">
                        <c:v>68.95208181818181</c:v>
                      </c:pt>
                      <c:pt idx="206">
                        <c:v>68.964718181818185</c:v>
                      </c:pt>
                      <c:pt idx="207">
                        <c:v>68.973472727272735</c:v>
                      </c:pt>
                      <c:pt idx="208">
                        <c:v>68.961327272727274</c:v>
                      </c:pt>
                      <c:pt idx="209">
                        <c:v>68.9691090909091</c:v>
                      </c:pt>
                      <c:pt idx="210">
                        <c:v>68.922445454545453</c:v>
                      </c:pt>
                      <c:pt idx="211">
                        <c:v>68.784145454545452</c:v>
                      </c:pt>
                      <c:pt idx="212">
                        <c:v>68.62123636363637</c:v>
                      </c:pt>
                      <c:pt idx="213">
                        <c:v>68.490809090909096</c:v>
                      </c:pt>
                      <c:pt idx="214">
                        <c:v>68.417963636363638</c:v>
                      </c:pt>
                      <c:pt idx="215">
                        <c:v>68.350672727272723</c:v>
                      </c:pt>
                      <c:pt idx="216">
                        <c:v>68.310209090909083</c:v>
                      </c:pt>
                      <c:pt idx="217">
                        <c:v>68.272436363636359</c:v>
                      </c:pt>
                      <c:pt idx="218">
                        <c:v>68.170890909090915</c:v>
                      </c:pt>
                      <c:pt idx="219">
                        <c:v>68.03758181818182</c:v>
                      </c:pt>
                      <c:pt idx="220">
                        <c:v>67.878845454545456</c:v>
                      </c:pt>
                      <c:pt idx="221">
                        <c:v>67.649900000000002</c:v>
                      </c:pt>
                      <c:pt idx="222">
                        <c:v>67.517563636363647</c:v>
                      </c:pt>
                      <c:pt idx="223">
                        <c:v>67.437781818181818</c:v>
                      </c:pt>
                      <c:pt idx="224">
                        <c:v>67.340909090909093</c:v>
                      </c:pt>
                      <c:pt idx="225">
                        <c:v>67.175527272727265</c:v>
                      </c:pt>
                      <c:pt idx="226">
                        <c:v>67.002027272727275</c:v>
                      </c:pt>
                      <c:pt idx="227">
                        <c:v>66.839409090909101</c:v>
                      </c:pt>
                      <c:pt idx="228">
                        <c:v>66.635518181818171</c:v>
                      </c:pt>
                      <c:pt idx="229">
                        <c:v>66.440436363636366</c:v>
                      </c:pt>
                      <c:pt idx="230">
                        <c:v>66.294263636363638</c:v>
                      </c:pt>
                      <c:pt idx="231">
                        <c:v>66.169627272727269</c:v>
                      </c:pt>
                      <c:pt idx="232">
                        <c:v>65.972663636363635</c:v>
                      </c:pt>
                      <c:pt idx="233">
                        <c:v>65.793972727272731</c:v>
                      </c:pt>
                      <c:pt idx="234">
                        <c:v>65.611645454545453</c:v>
                      </c:pt>
                      <c:pt idx="235">
                        <c:v>65.420072727272725</c:v>
                      </c:pt>
                      <c:pt idx="236">
                        <c:v>65.246445454545452</c:v>
                      </c:pt>
                      <c:pt idx="237">
                        <c:v>65.144563636363628</c:v>
                      </c:pt>
                      <c:pt idx="238">
                        <c:v>65.04840909090909</c:v>
                      </c:pt>
                      <c:pt idx="239">
                        <c:v>64.900227272727278</c:v>
                      </c:pt>
                      <c:pt idx="240">
                        <c:v>64.732727272727274</c:v>
                      </c:pt>
                      <c:pt idx="241">
                        <c:v>64.538409090909099</c:v>
                      </c:pt>
                      <c:pt idx="242">
                        <c:v>64.291527272727279</c:v>
                      </c:pt>
                      <c:pt idx="243">
                        <c:v>63.985472727272729</c:v>
                      </c:pt>
                      <c:pt idx="244">
                        <c:v>63.725618181818184</c:v>
                      </c:pt>
                      <c:pt idx="245">
                        <c:v>63.47102727272727</c:v>
                      </c:pt>
                      <c:pt idx="246">
                        <c:v>63.069827272727274</c:v>
                      </c:pt>
                      <c:pt idx="247">
                        <c:v>62.737200000000001</c:v>
                      </c:pt>
                      <c:pt idx="248">
                        <c:v>62.409236363636367</c:v>
                      </c:pt>
                      <c:pt idx="249">
                        <c:v>61.944299999999998</c:v>
                      </c:pt>
                      <c:pt idx="250">
                        <c:v>61.496536363636366</c:v>
                      </c:pt>
                      <c:pt idx="251">
                        <c:v>61.107245454545456</c:v>
                      </c:pt>
                      <c:pt idx="252">
                        <c:v>60.740818181818184</c:v>
                      </c:pt>
                      <c:pt idx="253">
                        <c:v>60.254554545454546</c:v>
                      </c:pt>
                      <c:pt idx="254">
                        <c:v>59.730936363636367</c:v>
                      </c:pt>
                      <c:pt idx="255">
                        <c:v>59.149681818181811</c:v>
                      </c:pt>
                      <c:pt idx="256">
                        <c:v>58.55116363636364</c:v>
                      </c:pt>
                      <c:pt idx="257">
                        <c:v>58.083790909090908</c:v>
                      </c:pt>
                      <c:pt idx="258">
                        <c:v>57.800063636363639</c:v>
                      </c:pt>
                      <c:pt idx="259">
                        <c:v>57.56640909090909</c:v>
                      </c:pt>
                      <c:pt idx="260">
                        <c:v>57.256009090909089</c:v>
                      </c:pt>
                      <c:pt idx="261">
                        <c:v>56.935763636363639</c:v>
                      </c:pt>
                      <c:pt idx="262">
                        <c:v>56.594663636363634</c:v>
                      </c:pt>
                      <c:pt idx="263">
                        <c:v>56.263545454545458</c:v>
                      </c:pt>
                      <c:pt idx="264">
                        <c:v>55.807545454545455</c:v>
                      </c:pt>
                      <c:pt idx="265">
                        <c:v>55.564236363636361</c:v>
                      </c:pt>
                      <c:pt idx="266">
                        <c:v>55.358081818181816</c:v>
                      </c:pt>
                      <c:pt idx="267">
                        <c:v>55.185181818181825</c:v>
                      </c:pt>
                      <c:pt idx="268">
                        <c:v>55.064936363636363</c:v>
                      </c:pt>
                      <c:pt idx="269">
                        <c:v>54.954609090909095</c:v>
                      </c:pt>
                      <c:pt idx="270">
                        <c:v>54.811018181818184</c:v>
                      </c:pt>
                      <c:pt idx="271">
                        <c:v>54.683572727272733</c:v>
                      </c:pt>
                      <c:pt idx="272">
                        <c:v>54.563118181818183</c:v>
                      </c:pt>
                      <c:pt idx="273">
                        <c:v>54.429563636363632</c:v>
                      </c:pt>
                      <c:pt idx="274">
                        <c:v>54.299418181818176</c:v>
                      </c:pt>
                      <c:pt idx="275">
                        <c:v>53.957390909090911</c:v>
                      </c:pt>
                      <c:pt idx="276">
                        <c:v>53.656081818181818</c:v>
                      </c:pt>
                      <c:pt idx="277">
                        <c:v>53.358772727272729</c:v>
                      </c:pt>
                      <c:pt idx="278">
                        <c:v>53.123990909090907</c:v>
                      </c:pt>
                      <c:pt idx="279">
                        <c:v>52.918018181818184</c:v>
                      </c:pt>
                      <c:pt idx="280">
                        <c:v>52.691081818181821</c:v>
                      </c:pt>
                      <c:pt idx="281">
                        <c:v>52.370336363636369</c:v>
                      </c:pt>
                      <c:pt idx="282">
                        <c:v>52.033654545454539</c:v>
                      </c:pt>
                      <c:pt idx="283">
                        <c:v>51.653954545454546</c:v>
                      </c:pt>
                      <c:pt idx="284">
                        <c:v>51.269509090909089</c:v>
                      </c:pt>
                      <c:pt idx="285">
                        <c:v>50.857172727272726</c:v>
                      </c:pt>
                      <c:pt idx="286">
                        <c:v>50.525427272727278</c:v>
                      </c:pt>
                      <c:pt idx="287">
                        <c:v>50.17475454545454</c:v>
                      </c:pt>
                      <c:pt idx="288">
                        <c:v>49.661963636363637</c:v>
                      </c:pt>
                      <c:pt idx="289">
                        <c:v>49.123590909090915</c:v>
                      </c:pt>
                      <c:pt idx="290">
                        <c:v>48.531272727272729</c:v>
                      </c:pt>
                      <c:pt idx="291">
                        <c:v>47.897890909090911</c:v>
                      </c:pt>
                      <c:pt idx="292">
                        <c:v>47.303472727272727</c:v>
                      </c:pt>
                      <c:pt idx="293">
                        <c:v>46.841736363636365</c:v>
                      </c:pt>
                      <c:pt idx="294">
                        <c:v>46.433872727272728</c:v>
                      </c:pt>
                      <c:pt idx="295">
                        <c:v>45.932072727272725</c:v>
                      </c:pt>
                      <c:pt idx="296">
                        <c:v>45.432736363636366</c:v>
                      </c:pt>
                      <c:pt idx="297">
                        <c:v>44.886500000000005</c:v>
                      </c:pt>
                      <c:pt idx="298">
                        <c:v>44.325554545454544</c:v>
                      </c:pt>
                      <c:pt idx="299">
                        <c:v>43.774981818181821</c:v>
                      </c:pt>
                      <c:pt idx="300">
                        <c:v>43.335745454545453</c:v>
                      </c:pt>
                      <c:pt idx="301">
                        <c:v>42.938772727272728</c:v>
                      </c:pt>
                      <c:pt idx="302">
                        <c:v>42.444545454545455</c:v>
                      </c:pt>
                      <c:pt idx="303">
                        <c:v>42.059627272727269</c:v>
                      </c:pt>
                      <c:pt idx="304">
                        <c:v>41.728990909090903</c:v>
                      </c:pt>
                      <c:pt idx="305">
                        <c:v>41.432990909090911</c:v>
                      </c:pt>
                      <c:pt idx="306">
                        <c:v>41.119772727272725</c:v>
                      </c:pt>
                      <c:pt idx="307">
                        <c:v>40.862127272727271</c:v>
                      </c:pt>
                      <c:pt idx="308">
                        <c:v>40.578099999999999</c:v>
                      </c:pt>
                      <c:pt idx="309">
                        <c:v>40.200654545454547</c:v>
                      </c:pt>
                      <c:pt idx="310">
                        <c:v>39.793563636363636</c:v>
                      </c:pt>
                      <c:pt idx="311">
                        <c:v>39.3902</c:v>
                      </c:pt>
                      <c:pt idx="312">
                        <c:v>38.945463636363634</c:v>
                      </c:pt>
                      <c:pt idx="313">
                        <c:v>38.482018181818184</c:v>
                      </c:pt>
                      <c:pt idx="314">
                        <c:v>38.071809090909092</c:v>
                      </c:pt>
                      <c:pt idx="315">
                        <c:v>37.672236363636365</c:v>
                      </c:pt>
                      <c:pt idx="316">
                        <c:v>37.15097272727273</c:v>
                      </c:pt>
                      <c:pt idx="317">
                        <c:v>36.627218181818186</c:v>
                      </c:pt>
                      <c:pt idx="318">
                        <c:v>36.0749</c:v>
                      </c:pt>
                      <c:pt idx="319">
                        <c:v>35.583027272727271</c:v>
                      </c:pt>
                      <c:pt idx="320">
                        <c:v>35.175609090909091</c:v>
                      </c:pt>
                      <c:pt idx="321">
                        <c:v>34.879036363636367</c:v>
                      </c:pt>
                      <c:pt idx="322">
                        <c:v>34.873527272727273</c:v>
                      </c:pt>
                      <c:pt idx="323">
                        <c:v>34.451909090909091</c:v>
                      </c:pt>
                      <c:pt idx="324">
                        <c:v>34.164454545454547</c:v>
                      </c:pt>
                      <c:pt idx="325">
                        <c:v>33.673518181818181</c:v>
                      </c:pt>
                      <c:pt idx="326">
                        <c:v>33.11963636363636</c:v>
                      </c:pt>
                      <c:pt idx="327">
                        <c:v>32.541363636363634</c:v>
                      </c:pt>
                      <c:pt idx="328">
                        <c:v>32.036663636363635</c:v>
                      </c:pt>
                      <c:pt idx="329">
                        <c:v>31.565554545454543</c:v>
                      </c:pt>
                      <c:pt idx="330">
                        <c:v>31.038900000000002</c:v>
                      </c:pt>
                      <c:pt idx="331">
                        <c:v>30.561509090909091</c:v>
                      </c:pt>
                      <c:pt idx="332">
                        <c:v>30.104209090909091</c:v>
                      </c:pt>
                      <c:pt idx="333">
                        <c:v>29.702372727272724</c:v>
                      </c:pt>
                      <c:pt idx="334">
                        <c:v>29.358327272727273</c:v>
                      </c:pt>
                      <c:pt idx="335">
                        <c:v>29.088327272727273</c:v>
                      </c:pt>
                      <c:pt idx="336">
                        <c:v>28.817981818181817</c:v>
                      </c:pt>
                      <c:pt idx="337">
                        <c:v>28.50661818181818</c:v>
                      </c:pt>
                      <c:pt idx="338">
                        <c:v>28.245436363636362</c:v>
                      </c:pt>
                      <c:pt idx="339">
                        <c:v>28.016172727272728</c:v>
                      </c:pt>
                      <c:pt idx="340">
                        <c:v>27.827254545454547</c:v>
                      </c:pt>
                      <c:pt idx="341">
                        <c:v>27.669609090909091</c:v>
                      </c:pt>
                      <c:pt idx="342">
                        <c:v>27.553745454545457</c:v>
                      </c:pt>
                      <c:pt idx="343">
                        <c:v>27.401372727272726</c:v>
                      </c:pt>
                      <c:pt idx="344">
                        <c:v>27.097981818181822</c:v>
                      </c:pt>
                      <c:pt idx="345">
                        <c:v>26.708536363636366</c:v>
                      </c:pt>
                      <c:pt idx="346">
                        <c:v>26.270081818181815</c:v>
                      </c:pt>
                      <c:pt idx="347">
                        <c:v>25.811463636363637</c:v>
                      </c:pt>
                      <c:pt idx="348">
                        <c:v>25.37841818181818</c:v>
                      </c:pt>
                      <c:pt idx="349">
                        <c:v>25.068154545454547</c:v>
                      </c:pt>
                      <c:pt idx="350">
                        <c:v>24.796736363636363</c:v>
                      </c:pt>
                      <c:pt idx="351">
                        <c:v>24.415800000000001</c:v>
                      </c:pt>
                      <c:pt idx="352">
                        <c:v>24.09578181818182</c:v>
                      </c:pt>
                      <c:pt idx="353">
                        <c:v>23.74958181818182</c:v>
                      </c:pt>
                      <c:pt idx="354">
                        <c:v>23.450454545454544</c:v>
                      </c:pt>
                      <c:pt idx="355">
                        <c:v>23.170645454545454</c:v>
                      </c:pt>
                      <c:pt idx="356">
                        <c:v>22.890381818181819</c:v>
                      </c:pt>
                      <c:pt idx="357">
                        <c:v>22.578827272727271</c:v>
                      </c:pt>
                      <c:pt idx="358">
                        <c:v>22.186081818181819</c:v>
                      </c:pt>
                      <c:pt idx="359">
                        <c:v>21.778481818181817</c:v>
                      </c:pt>
                      <c:pt idx="360">
                        <c:v>21.40470909090909</c:v>
                      </c:pt>
                      <c:pt idx="361">
                        <c:v>21.0761</c:v>
                      </c:pt>
                      <c:pt idx="362">
                        <c:v>20.818463636363635</c:v>
                      </c:pt>
                      <c:pt idx="363">
                        <c:v>20.647881818181819</c:v>
                      </c:pt>
                      <c:pt idx="364">
                        <c:v>20.498890909090907</c:v>
                      </c:pt>
                    </c:numCache>
                  </c:numRef>
                </c:val>
                <c:smooth val="0"/>
                <c:extLst xmlns:c15="http://schemas.microsoft.com/office/drawing/2012/chart">
                  <c:ext xmlns:c16="http://schemas.microsoft.com/office/drawing/2014/chart" uri="{C3380CC4-5D6E-409C-BE32-E72D297353CC}">
                    <c16:uniqueId val="{00000008-B3D9-490C-95CC-5C6A373A9880}"/>
                  </c:ext>
                </c:extLst>
              </c15:ser>
            </c15:filteredLineSeries>
            <c15:filteredLineSeries>
              <c15:ser>
                <c:idx val="9"/>
                <c:order val="9"/>
                <c:tx>
                  <c:strRef>
                    <c:extLst xmlns:c15="http://schemas.microsoft.com/office/drawing/2012/chart">
                      <c:ext xmlns:c15="http://schemas.microsoft.com/office/drawing/2012/chart" uri="{02D57815-91ED-43cb-92C2-25804820EDAC}">
                        <c15:formulaRef>
                          <c15:sqref>'Figure 1.6 data'!$AA$2</c15:sqref>
                        </c15:formulaRef>
                      </c:ext>
                    </c:extLst>
                    <c:strCache>
                      <c:ptCount val="1"/>
                      <c:pt idx="0">
                        <c:v>2011/12</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'Figure 1.6 data'!$Q$3:$Q$367</c15:sqref>
                        </c15:formulaRef>
                      </c:ext>
                    </c:extLst>
                    <c:numCache>
                      <c:formatCode>d\-mmm</c:formatCode>
                      <c:ptCount val="365"/>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pt idx="44">
                        <c:v>43966</c:v>
                      </c:pt>
                      <c:pt idx="45">
                        <c:v>43967</c:v>
                      </c:pt>
                      <c:pt idx="46">
                        <c:v>43968</c:v>
                      </c:pt>
                      <c:pt idx="47">
                        <c:v>43969</c:v>
                      </c:pt>
                      <c:pt idx="48">
                        <c:v>43970</c:v>
                      </c:pt>
                      <c:pt idx="49">
                        <c:v>43971</c:v>
                      </c:pt>
                      <c:pt idx="50">
                        <c:v>43972</c:v>
                      </c:pt>
                      <c:pt idx="51">
                        <c:v>43973</c:v>
                      </c:pt>
                      <c:pt idx="52">
                        <c:v>43974</c:v>
                      </c:pt>
                      <c:pt idx="53">
                        <c:v>43975</c:v>
                      </c:pt>
                      <c:pt idx="54">
                        <c:v>43976</c:v>
                      </c:pt>
                      <c:pt idx="55">
                        <c:v>43977</c:v>
                      </c:pt>
                      <c:pt idx="56">
                        <c:v>43978</c:v>
                      </c:pt>
                      <c:pt idx="57">
                        <c:v>43979</c:v>
                      </c:pt>
                      <c:pt idx="58">
                        <c:v>43980</c:v>
                      </c:pt>
                      <c:pt idx="59">
                        <c:v>43981</c:v>
                      </c:pt>
                      <c:pt idx="60">
                        <c:v>43982</c:v>
                      </c:pt>
                      <c:pt idx="61">
                        <c:v>43983</c:v>
                      </c:pt>
                      <c:pt idx="62">
                        <c:v>43984</c:v>
                      </c:pt>
                      <c:pt idx="63">
                        <c:v>43985</c:v>
                      </c:pt>
                      <c:pt idx="64">
                        <c:v>43986</c:v>
                      </c:pt>
                      <c:pt idx="65">
                        <c:v>43987</c:v>
                      </c:pt>
                      <c:pt idx="66">
                        <c:v>43988</c:v>
                      </c:pt>
                      <c:pt idx="67">
                        <c:v>43989</c:v>
                      </c:pt>
                      <c:pt idx="68">
                        <c:v>43990</c:v>
                      </c:pt>
                      <c:pt idx="69">
                        <c:v>43991</c:v>
                      </c:pt>
                      <c:pt idx="70">
                        <c:v>43992</c:v>
                      </c:pt>
                      <c:pt idx="71">
                        <c:v>43993</c:v>
                      </c:pt>
                      <c:pt idx="72">
                        <c:v>43994</c:v>
                      </c:pt>
                      <c:pt idx="73">
                        <c:v>43995</c:v>
                      </c:pt>
                      <c:pt idx="74">
                        <c:v>43996</c:v>
                      </c:pt>
                      <c:pt idx="75">
                        <c:v>43997</c:v>
                      </c:pt>
                      <c:pt idx="76">
                        <c:v>43998</c:v>
                      </c:pt>
                      <c:pt idx="77">
                        <c:v>43999</c:v>
                      </c:pt>
                      <c:pt idx="78">
                        <c:v>44000</c:v>
                      </c:pt>
                      <c:pt idx="79">
                        <c:v>44001</c:v>
                      </c:pt>
                      <c:pt idx="80">
                        <c:v>44002</c:v>
                      </c:pt>
                      <c:pt idx="81">
                        <c:v>44003</c:v>
                      </c:pt>
                      <c:pt idx="82">
                        <c:v>44004</c:v>
                      </c:pt>
                      <c:pt idx="83">
                        <c:v>44005</c:v>
                      </c:pt>
                      <c:pt idx="84">
                        <c:v>44006</c:v>
                      </c:pt>
                      <c:pt idx="85">
                        <c:v>44007</c:v>
                      </c:pt>
                      <c:pt idx="86">
                        <c:v>44008</c:v>
                      </c:pt>
                      <c:pt idx="87">
                        <c:v>44009</c:v>
                      </c:pt>
                      <c:pt idx="88">
                        <c:v>44010</c:v>
                      </c:pt>
                      <c:pt idx="89">
                        <c:v>44011</c:v>
                      </c:pt>
                      <c:pt idx="90">
                        <c:v>44012</c:v>
                      </c:pt>
                      <c:pt idx="91">
                        <c:v>44013</c:v>
                      </c:pt>
                      <c:pt idx="92">
                        <c:v>44014</c:v>
                      </c:pt>
                      <c:pt idx="93">
                        <c:v>44015</c:v>
                      </c:pt>
                      <c:pt idx="94">
                        <c:v>44016</c:v>
                      </c:pt>
                      <c:pt idx="95">
                        <c:v>44017</c:v>
                      </c:pt>
                      <c:pt idx="96">
                        <c:v>44018</c:v>
                      </c:pt>
                      <c:pt idx="97">
                        <c:v>44019</c:v>
                      </c:pt>
                      <c:pt idx="98">
                        <c:v>44020</c:v>
                      </c:pt>
                      <c:pt idx="99">
                        <c:v>44021</c:v>
                      </c:pt>
                      <c:pt idx="100">
                        <c:v>44022</c:v>
                      </c:pt>
                      <c:pt idx="101">
                        <c:v>44023</c:v>
                      </c:pt>
                      <c:pt idx="102">
                        <c:v>44024</c:v>
                      </c:pt>
                      <c:pt idx="103">
                        <c:v>44025</c:v>
                      </c:pt>
                      <c:pt idx="104">
                        <c:v>44026</c:v>
                      </c:pt>
                      <c:pt idx="105">
                        <c:v>44027</c:v>
                      </c:pt>
                      <c:pt idx="106">
                        <c:v>44028</c:v>
                      </c:pt>
                      <c:pt idx="107">
                        <c:v>44029</c:v>
                      </c:pt>
                      <c:pt idx="108">
                        <c:v>44030</c:v>
                      </c:pt>
                      <c:pt idx="109">
                        <c:v>44031</c:v>
                      </c:pt>
                      <c:pt idx="110">
                        <c:v>44032</c:v>
                      </c:pt>
                      <c:pt idx="111">
                        <c:v>44033</c:v>
                      </c:pt>
                      <c:pt idx="112">
                        <c:v>44034</c:v>
                      </c:pt>
                      <c:pt idx="113">
                        <c:v>44035</c:v>
                      </c:pt>
                      <c:pt idx="114">
                        <c:v>44036</c:v>
                      </c:pt>
                      <c:pt idx="115">
                        <c:v>44037</c:v>
                      </c:pt>
                      <c:pt idx="116">
                        <c:v>44038</c:v>
                      </c:pt>
                      <c:pt idx="117">
                        <c:v>44039</c:v>
                      </c:pt>
                      <c:pt idx="118">
                        <c:v>44040</c:v>
                      </c:pt>
                      <c:pt idx="119">
                        <c:v>44041</c:v>
                      </c:pt>
                      <c:pt idx="120">
                        <c:v>44042</c:v>
                      </c:pt>
                      <c:pt idx="121">
                        <c:v>44043</c:v>
                      </c:pt>
                      <c:pt idx="122">
                        <c:v>44044</c:v>
                      </c:pt>
                      <c:pt idx="123">
                        <c:v>44045</c:v>
                      </c:pt>
                      <c:pt idx="124">
                        <c:v>44046</c:v>
                      </c:pt>
                      <c:pt idx="125">
                        <c:v>44047</c:v>
                      </c:pt>
                      <c:pt idx="126">
                        <c:v>44048</c:v>
                      </c:pt>
                      <c:pt idx="127">
                        <c:v>44049</c:v>
                      </c:pt>
                      <c:pt idx="128">
                        <c:v>44050</c:v>
                      </c:pt>
                      <c:pt idx="129">
                        <c:v>44051</c:v>
                      </c:pt>
                      <c:pt idx="130">
                        <c:v>44052</c:v>
                      </c:pt>
                      <c:pt idx="131">
                        <c:v>44053</c:v>
                      </c:pt>
                      <c:pt idx="132">
                        <c:v>44054</c:v>
                      </c:pt>
                      <c:pt idx="133">
                        <c:v>44055</c:v>
                      </c:pt>
                      <c:pt idx="134">
                        <c:v>44056</c:v>
                      </c:pt>
                      <c:pt idx="135">
                        <c:v>44057</c:v>
                      </c:pt>
                      <c:pt idx="136">
                        <c:v>44058</c:v>
                      </c:pt>
                      <c:pt idx="137">
                        <c:v>44059</c:v>
                      </c:pt>
                      <c:pt idx="138">
                        <c:v>44060</c:v>
                      </c:pt>
                      <c:pt idx="139">
                        <c:v>44061</c:v>
                      </c:pt>
                      <c:pt idx="140">
                        <c:v>44062</c:v>
                      </c:pt>
                      <c:pt idx="141">
                        <c:v>44063</c:v>
                      </c:pt>
                      <c:pt idx="142">
                        <c:v>44064</c:v>
                      </c:pt>
                      <c:pt idx="143">
                        <c:v>44065</c:v>
                      </c:pt>
                      <c:pt idx="144">
                        <c:v>44066</c:v>
                      </c:pt>
                      <c:pt idx="145">
                        <c:v>44067</c:v>
                      </c:pt>
                      <c:pt idx="146">
                        <c:v>44068</c:v>
                      </c:pt>
                      <c:pt idx="147">
                        <c:v>44069</c:v>
                      </c:pt>
                      <c:pt idx="148">
                        <c:v>44070</c:v>
                      </c:pt>
                      <c:pt idx="149">
                        <c:v>44071</c:v>
                      </c:pt>
                      <c:pt idx="150">
                        <c:v>44072</c:v>
                      </c:pt>
                      <c:pt idx="151">
                        <c:v>44073</c:v>
                      </c:pt>
                      <c:pt idx="152">
                        <c:v>44074</c:v>
                      </c:pt>
                      <c:pt idx="153">
                        <c:v>44075</c:v>
                      </c:pt>
                      <c:pt idx="154">
                        <c:v>44076</c:v>
                      </c:pt>
                      <c:pt idx="155">
                        <c:v>44077</c:v>
                      </c:pt>
                      <c:pt idx="156">
                        <c:v>44078</c:v>
                      </c:pt>
                      <c:pt idx="157">
                        <c:v>44079</c:v>
                      </c:pt>
                      <c:pt idx="158">
                        <c:v>44080</c:v>
                      </c:pt>
                      <c:pt idx="159">
                        <c:v>44081</c:v>
                      </c:pt>
                      <c:pt idx="160">
                        <c:v>44082</c:v>
                      </c:pt>
                      <c:pt idx="161">
                        <c:v>44083</c:v>
                      </c:pt>
                      <c:pt idx="162">
                        <c:v>44084</c:v>
                      </c:pt>
                      <c:pt idx="163">
                        <c:v>44085</c:v>
                      </c:pt>
                      <c:pt idx="164">
                        <c:v>44086</c:v>
                      </c:pt>
                      <c:pt idx="165">
                        <c:v>44087</c:v>
                      </c:pt>
                      <c:pt idx="166">
                        <c:v>44088</c:v>
                      </c:pt>
                      <c:pt idx="167">
                        <c:v>44089</c:v>
                      </c:pt>
                      <c:pt idx="168">
                        <c:v>44090</c:v>
                      </c:pt>
                      <c:pt idx="169">
                        <c:v>44091</c:v>
                      </c:pt>
                      <c:pt idx="170">
                        <c:v>44092</c:v>
                      </c:pt>
                      <c:pt idx="171">
                        <c:v>44093</c:v>
                      </c:pt>
                      <c:pt idx="172">
                        <c:v>44094</c:v>
                      </c:pt>
                      <c:pt idx="173">
                        <c:v>44095</c:v>
                      </c:pt>
                      <c:pt idx="174">
                        <c:v>44096</c:v>
                      </c:pt>
                      <c:pt idx="175">
                        <c:v>44097</c:v>
                      </c:pt>
                      <c:pt idx="176">
                        <c:v>44098</c:v>
                      </c:pt>
                      <c:pt idx="177">
                        <c:v>44099</c:v>
                      </c:pt>
                      <c:pt idx="178">
                        <c:v>44100</c:v>
                      </c:pt>
                      <c:pt idx="179">
                        <c:v>44101</c:v>
                      </c:pt>
                      <c:pt idx="180">
                        <c:v>44102</c:v>
                      </c:pt>
                      <c:pt idx="181">
                        <c:v>44103</c:v>
                      </c:pt>
                      <c:pt idx="182">
                        <c:v>44104</c:v>
                      </c:pt>
                      <c:pt idx="183">
                        <c:v>44105</c:v>
                      </c:pt>
                      <c:pt idx="184">
                        <c:v>44106</c:v>
                      </c:pt>
                      <c:pt idx="185">
                        <c:v>44107</c:v>
                      </c:pt>
                      <c:pt idx="186">
                        <c:v>44108</c:v>
                      </c:pt>
                      <c:pt idx="187">
                        <c:v>44109</c:v>
                      </c:pt>
                      <c:pt idx="188">
                        <c:v>44110</c:v>
                      </c:pt>
                      <c:pt idx="189">
                        <c:v>44111</c:v>
                      </c:pt>
                      <c:pt idx="190">
                        <c:v>44112</c:v>
                      </c:pt>
                      <c:pt idx="191">
                        <c:v>44113</c:v>
                      </c:pt>
                      <c:pt idx="192">
                        <c:v>44114</c:v>
                      </c:pt>
                      <c:pt idx="193">
                        <c:v>44115</c:v>
                      </c:pt>
                      <c:pt idx="194">
                        <c:v>44116</c:v>
                      </c:pt>
                      <c:pt idx="195">
                        <c:v>44117</c:v>
                      </c:pt>
                      <c:pt idx="196">
                        <c:v>44118</c:v>
                      </c:pt>
                      <c:pt idx="197">
                        <c:v>44119</c:v>
                      </c:pt>
                      <c:pt idx="198">
                        <c:v>44120</c:v>
                      </c:pt>
                      <c:pt idx="199">
                        <c:v>44121</c:v>
                      </c:pt>
                      <c:pt idx="200">
                        <c:v>44122</c:v>
                      </c:pt>
                      <c:pt idx="201">
                        <c:v>44123</c:v>
                      </c:pt>
                      <c:pt idx="202">
                        <c:v>44124</c:v>
                      </c:pt>
                      <c:pt idx="203">
                        <c:v>44125</c:v>
                      </c:pt>
                      <c:pt idx="204">
                        <c:v>44126</c:v>
                      </c:pt>
                      <c:pt idx="205">
                        <c:v>44127</c:v>
                      </c:pt>
                      <c:pt idx="206">
                        <c:v>44128</c:v>
                      </c:pt>
                      <c:pt idx="207">
                        <c:v>44129</c:v>
                      </c:pt>
                      <c:pt idx="208">
                        <c:v>44130</c:v>
                      </c:pt>
                      <c:pt idx="209">
                        <c:v>44131</c:v>
                      </c:pt>
                      <c:pt idx="210">
                        <c:v>44132</c:v>
                      </c:pt>
                      <c:pt idx="211">
                        <c:v>44133</c:v>
                      </c:pt>
                      <c:pt idx="212">
                        <c:v>44134</c:v>
                      </c:pt>
                      <c:pt idx="213">
                        <c:v>44135</c:v>
                      </c:pt>
                      <c:pt idx="214">
                        <c:v>44136</c:v>
                      </c:pt>
                      <c:pt idx="215">
                        <c:v>44137</c:v>
                      </c:pt>
                      <c:pt idx="216">
                        <c:v>44138</c:v>
                      </c:pt>
                      <c:pt idx="217">
                        <c:v>44139</c:v>
                      </c:pt>
                      <c:pt idx="218">
                        <c:v>44140</c:v>
                      </c:pt>
                      <c:pt idx="219">
                        <c:v>44141</c:v>
                      </c:pt>
                      <c:pt idx="220">
                        <c:v>44142</c:v>
                      </c:pt>
                      <c:pt idx="221">
                        <c:v>44143</c:v>
                      </c:pt>
                      <c:pt idx="222">
                        <c:v>44144</c:v>
                      </c:pt>
                      <c:pt idx="223">
                        <c:v>44145</c:v>
                      </c:pt>
                      <c:pt idx="224">
                        <c:v>44146</c:v>
                      </c:pt>
                      <c:pt idx="225">
                        <c:v>44147</c:v>
                      </c:pt>
                      <c:pt idx="226">
                        <c:v>44148</c:v>
                      </c:pt>
                      <c:pt idx="227">
                        <c:v>44149</c:v>
                      </c:pt>
                      <c:pt idx="228">
                        <c:v>44150</c:v>
                      </c:pt>
                      <c:pt idx="229">
                        <c:v>44151</c:v>
                      </c:pt>
                      <c:pt idx="230">
                        <c:v>44152</c:v>
                      </c:pt>
                      <c:pt idx="231">
                        <c:v>44153</c:v>
                      </c:pt>
                      <c:pt idx="232">
                        <c:v>44154</c:v>
                      </c:pt>
                      <c:pt idx="233">
                        <c:v>44155</c:v>
                      </c:pt>
                      <c:pt idx="234">
                        <c:v>44156</c:v>
                      </c:pt>
                      <c:pt idx="235">
                        <c:v>44157</c:v>
                      </c:pt>
                      <c:pt idx="236">
                        <c:v>44158</c:v>
                      </c:pt>
                      <c:pt idx="237">
                        <c:v>44159</c:v>
                      </c:pt>
                      <c:pt idx="238">
                        <c:v>44160</c:v>
                      </c:pt>
                      <c:pt idx="239">
                        <c:v>44161</c:v>
                      </c:pt>
                      <c:pt idx="240">
                        <c:v>44162</c:v>
                      </c:pt>
                      <c:pt idx="241">
                        <c:v>44163</c:v>
                      </c:pt>
                      <c:pt idx="242">
                        <c:v>44164</c:v>
                      </c:pt>
                      <c:pt idx="243">
                        <c:v>44165</c:v>
                      </c:pt>
                      <c:pt idx="244">
                        <c:v>44166</c:v>
                      </c:pt>
                      <c:pt idx="245">
                        <c:v>44167</c:v>
                      </c:pt>
                      <c:pt idx="246">
                        <c:v>44168</c:v>
                      </c:pt>
                      <c:pt idx="247">
                        <c:v>44169</c:v>
                      </c:pt>
                      <c:pt idx="248">
                        <c:v>44170</c:v>
                      </c:pt>
                      <c:pt idx="249">
                        <c:v>44171</c:v>
                      </c:pt>
                      <c:pt idx="250">
                        <c:v>44172</c:v>
                      </c:pt>
                      <c:pt idx="251">
                        <c:v>44173</c:v>
                      </c:pt>
                      <c:pt idx="252">
                        <c:v>44174</c:v>
                      </c:pt>
                      <c:pt idx="253">
                        <c:v>44175</c:v>
                      </c:pt>
                      <c:pt idx="254">
                        <c:v>44176</c:v>
                      </c:pt>
                      <c:pt idx="255">
                        <c:v>44177</c:v>
                      </c:pt>
                      <c:pt idx="256">
                        <c:v>44178</c:v>
                      </c:pt>
                      <c:pt idx="257">
                        <c:v>44179</c:v>
                      </c:pt>
                      <c:pt idx="258">
                        <c:v>44180</c:v>
                      </c:pt>
                      <c:pt idx="259">
                        <c:v>44181</c:v>
                      </c:pt>
                      <c:pt idx="260">
                        <c:v>44182</c:v>
                      </c:pt>
                      <c:pt idx="261">
                        <c:v>44183</c:v>
                      </c:pt>
                      <c:pt idx="262">
                        <c:v>44184</c:v>
                      </c:pt>
                      <c:pt idx="263">
                        <c:v>44185</c:v>
                      </c:pt>
                      <c:pt idx="264">
                        <c:v>44186</c:v>
                      </c:pt>
                      <c:pt idx="265">
                        <c:v>44187</c:v>
                      </c:pt>
                      <c:pt idx="266">
                        <c:v>44188</c:v>
                      </c:pt>
                      <c:pt idx="267">
                        <c:v>44189</c:v>
                      </c:pt>
                      <c:pt idx="268">
                        <c:v>44190</c:v>
                      </c:pt>
                      <c:pt idx="269">
                        <c:v>44191</c:v>
                      </c:pt>
                      <c:pt idx="270">
                        <c:v>44192</c:v>
                      </c:pt>
                      <c:pt idx="271">
                        <c:v>44193</c:v>
                      </c:pt>
                      <c:pt idx="272">
                        <c:v>44194</c:v>
                      </c:pt>
                      <c:pt idx="273">
                        <c:v>44195</c:v>
                      </c:pt>
                      <c:pt idx="274">
                        <c:v>44196</c:v>
                      </c:pt>
                      <c:pt idx="275">
                        <c:v>44197</c:v>
                      </c:pt>
                      <c:pt idx="276">
                        <c:v>44198</c:v>
                      </c:pt>
                      <c:pt idx="277">
                        <c:v>44199</c:v>
                      </c:pt>
                      <c:pt idx="278">
                        <c:v>44200</c:v>
                      </c:pt>
                      <c:pt idx="279">
                        <c:v>44201</c:v>
                      </c:pt>
                      <c:pt idx="280">
                        <c:v>44202</c:v>
                      </c:pt>
                      <c:pt idx="281">
                        <c:v>44203</c:v>
                      </c:pt>
                      <c:pt idx="282">
                        <c:v>44204</c:v>
                      </c:pt>
                      <c:pt idx="283">
                        <c:v>44205</c:v>
                      </c:pt>
                      <c:pt idx="284">
                        <c:v>44206</c:v>
                      </c:pt>
                      <c:pt idx="285">
                        <c:v>44207</c:v>
                      </c:pt>
                      <c:pt idx="286">
                        <c:v>44208</c:v>
                      </c:pt>
                      <c:pt idx="287">
                        <c:v>44209</c:v>
                      </c:pt>
                      <c:pt idx="288">
                        <c:v>44210</c:v>
                      </c:pt>
                      <c:pt idx="289">
                        <c:v>44211</c:v>
                      </c:pt>
                      <c:pt idx="290">
                        <c:v>44212</c:v>
                      </c:pt>
                      <c:pt idx="291">
                        <c:v>44213</c:v>
                      </c:pt>
                      <c:pt idx="292">
                        <c:v>44214</c:v>
                      </c:pt>
                      <c:pt idx="293">
                        <c:v>44215</c:v>
                      </c:pt>
                      <c:pt idx="294">
                        <c:v>44216</c:v>
                      </c:pt>
                      <c:pt idx="295">
                        <c:v>44217</c:v>
                      </c:pt>
                      <c:pt idx="296">
                        <c:v>44218</c:v>
                      </c:pt>
                      <c:pt idx="297">
                        <c:v>44219</c:v>
                      </c:pt>
                      <c:pt idx="298">
                        <c:v>44220</c:v>
                      </c:pt>
                      <c:pt idx="299">
                        <c:v>44221</c:v>
                      </c:pt>
                      <c:pt idx="300">
                        <c:v>44222</c:v>
                      </c:pt>
                      <c:pt idx="301">
                        <c:v>44223</c:v>
                      </c:pt>
                      <c:pt idx="302">
                        <c:v>44224</c:v>
                      </c:pt>
                      <c:pt idx="303">
                        <c:v>44225</c:v>
                      </c:pt>
                      <c:pt idx="304">
                        <c:v>44226</c:v>
                      </c:pt>
                      <c:pt idx="305">
                        <c:v>44227</c:v>
                      </c:pt>
                      <c:pt idx="306">
                        <c:v>44228</c:v>
                      </c:pt>
                      <c:pt idx="307">
                        <c:v>44229</c:v>
                      </c:pt>
                      <c:pt idx="308">
                        <c:v>44230</c:v>
                      </c:pt>
                      <c:pt idx="309">
                        <c:v>44231</c:v>
                      </c:pt>
                      <c:pt idx="310">
                        <c:v>44232</c:v>
                      </c:pt>
                      <c:pt idx="311">
                        <c:v>44233</c:v>
                      </c:pt>
                      <c:pt idx="312">
                        <c:v>44234</c:v>
                      </c:pt>
                      <c:pt idx="313">
                        <c:v>44235</c:v>
                      </c:pt>
                      <c:pt idx="314">
                        <c:v>44236</c:v>
                      </c:pt>
                      <c:pt idx="315">
                        <c:v>44237</c:v>
                      </c:pt>
                      <c:pt idx="316">
                        <c:v>44238</c:v>
                      </c:pt>
                      <c:pt idx="317">
                        <c:v>44239</c:v>
                      </c:pt>
                      <c:pt idx="318">
                        <c:v>44240</c:v>
                      </c:pt>
                      <c:pt idx="319">
                        <c:v>44241</c:v>
                      </c:pt>
                      <c:pt idx="320">
                        <c:v>44242</c:v>
                      </c:pt>
                      <c:pt idx="321">
                        <c:v>44243</c:v>
                      </c:pt>
                      <c:pt idx="322">
                        <c:v>44244</c:v>
                      </c:pt>
                      <c:pt idx="323">
                        <c:v>44245</c:v>
                      </c:pt>
                      <c:pt idx="324">
                        <c:v>44246</c:v>
                      </c:pt>
                      <c:pt idx="325">
                        <c:v>44247</c:v>
                      </c:pt>
                      <c:pt idx="326">
                        <c:v>44248</c:v>
                      </c:pt>
                      <c:pt idx="327">
                        <c:v>44249</c:v>
                      </c:pt>
                      <c:pt idx="328">
                        <c:v>44250</c:v>
                      </c:pt>
                      <c:pt idx="329">
                        <c:v>44251</c:v>
                      </c:pt>
                      <c:pt idx="330">
                        <c:v>44252</c:v>
                      </c:pt>
                      <c:pt idx="331">
                        <c:v>44253</c:v>
                      </c:pt>
                      <c:pt idx="332">
                        <c:v>44254</c:v>
                      </c:pt>
                      <c:pt idx="333">
                        <c:v>44255</c:v>
                      </c:pt>
                      <c:pt idx="334">
                        <c:v>44256</c:v>
                      </c:pt>
                      <c:pt idx="335">
                        <c:v>44257</c:v>
                      </c:pt>
                      <c:pt idx="336">
                        <c:v>44258</c:v>
                      </c:pt>
                      <c:pt idx="337">
                        <c:v>44259</c:v>
                      </c:pt>
                      <c:pt idx="338">
                        <c:v>44260</c:v>
                      </c:pt>
                      <c:pt idx="339">
                        <c:v>44261</c:v>
                      </c:pt>
                      <c:pt idx="340">
                        <c:v>44262</c:v>
                      </c:pt>
                      <c:pt idx="341">
                        <c:v>44263</c:v>
                      </c:pt>
                      <c:pt idx="342">
                        <c:v>44264</c:v>
                      </c:pt>
                      <c:pt idx="343">
                        <c:v>44265</c:v>
                      </c:pt>
                      <c:pt idx="344">
                        <c:v>44266</c:v>
                      </c:pt>
                      <c:pt idx="345">
                        <c:v>44267</c:v>
                      </c:pt>
                      <c:pt idx="346">
                        <c:v>44268</c:v>
                      </c:pt>
                      <c:pt idx="347">
                        <c:v>44269</c:v>
                      </c:pt>
                      <c:pt idx="348">
                        <c:v>44270</c:v>
                      </c:pt>
                      <c:pt idx="349">
                        <c:v>44271</c:v>
                      </c:pt>
                      <c:pt idx="350">
                        <c:v>44272</c:v>
                      </c:pt>
                      <c:pt idx="351">
                        <c:v>44273</c:v>
                      </c:pt>
                      <c:pt idx="352">
                        <c:v>44274</c:v>
                      </c:pt>
                      <c:pt idx="353">
                        <c:v>44275</c:v>
                      </c:pt>
                      <c:pt idx="354">
                        <c:v>44276</c:v>
                      </c:pt>
                      <c:pt idx="355">
                        <c:v>44277</c:v>
                      </c:pt>
                      <c:pt idx="356">
                        <c:v>44278</c:v>
                      </c:pt>
                      <c:pt idx="357">
                        <c:v>44279</c:v>
                      </c:pt>
                      <c:pt idx="358">
                        <c:v>44280</c:v>
                      </c:pt>
                      <c:pt idx="359">
                        <c:v>44281</c:v>
                      </c:pt>
                      <c:pt idx="360">
                        <c:v>44282</c:v>
                      </c:pt>
                      <c:pt idx="361">
                        <c:v>44283</c:v>
                      </c:pt>
                      <c:pt idx="362">
                        <c:v>44284</c:v>
                      </c:pt>
                      <c:pt idx="363">
                        <c:v>44285</c:v>
                      </c:pt>
                      <c:pt idx="364">
                        <c:v>44286</c:v>
                      </c:pt>
                    </c:numCache>
                  </c:numRef>
                </c:cat>
                <c:val>
                  <c:numRef>
                    <c:extLst xmlns:c15="http://schemas.microsoft.com/office/drawing/2012/chart">
                      <c:ext xmlns:c15="http://schemas.microsoft.com/office/drawing/2012/chart" uri="{02D57815-91ED-43cb-92C2-25804820EDAC}">
                        <c15:formulaRef>
                          <c15:sqref>'Figure 1.6 data'!$AA$3:$AA$367</c15:sqref>
                        </c15:formulaRef>
                      </c:ext>
                    </c:extLst>
                    <c:numCache>
                      <c:formatCode>General</c:formatCode>
                      <c:ptCount val="365"/>
                      <c:pt idx="0">
                        <c:v>26.12450909090909</c:v>
                      </c:pt>
                      <c:pt idx="1">
                        <c:v>26.24139090909091</c:v>
                      </c:pt>
                      <c:pt idx="2">
                        <c:v>26.386109090909091</c:v>
                      </c:pt>
                      <c:pt idx="3">
                        <c:v>26.498436363636362</c:v>
                      </c:pt>
                      <c:pt idx="4">
                        <c:v>26.61301818181818</c:v>
                      </c:pt>
                      <c:pt idx="5">
                        <c:v>26.745418181818181</c:v>
                      </c:pt>
                      <c:pt idx="6">
                        <c:v>26.880836363636366</c:v>
                      </c:pt>
                      <c:pt idx="7">
                        <c:v>27.047309090909092</c:v>
                      </c:pt>
                      <c:pt idx="8">
                        <c:v>27.216809090909091</c:v>
                      </c:pt>
                      <c:pt idx="9">
                        <c:v>27.391763636363635</c:v>
                      </c:pt>
                      <c:pt idx="10">
                        <c:v>27.54816363636364</c:v>
                      </c:pt>
                      <c:pt idx="11">
                        <c:v>27.697263636363633</c:v>
                      </c:pt>
                      <c:pt idx="12">
                        <c:v>27.923936363636361</c:v>
                      </c:pt>
                      <c:pt idx="13">
                        <c:v>28.042554545454546</c:v>
                      </c:pt>
                      <c:pt idx="14">
                        <c:v>28.135836363636361</c:v>
                      </c:pt>
                      <c:pt idx="15">
                        <c:v>28.280172727272728</c:v>
                      </c:pt>
                      <c:pt idx="16">
                        <c:v>28.459236363636364</c:v>
                      </c:pt>
                      <c:pt idx="17">
                        <c:v>28.614972727272729</c:v>
                      </c:pt>
                      <c:pt idx="18">
                        <c:v>28.780172727272728</c:v>
                      </c:pt>
                      <c:pt idx="19">
                        <c:v>28.958045454545456</c:v>
                      </c:pt>
                      <c:pt idx="20">
                        <c:v>29.148181818181818</c:v>
                      </c:pt>
                      <c:pt idx="21">
                        <c:v>29.364845454545456</c:v>
                      </c:pt>
                      <c:pt idx="22">
                        <c:v>29.585645454545453</c:v>
                      </c:pt>
                      <c:pt idx="23">
                        <c:v>29.825690909090909</c:v>
                      </c:pt>
                      <c:pt idx="24">
                        <c:v>30.069918181818181</c:v>
                      </c:pt>
                      <c:pt idx="25">
                        <c:v>30.255536363636363</c:v>
                      </c:pt>
                      <c:pt idx="26">
                        <c:v>30.445945454545452</c:v>
                      </c:pt>
                      <c:pt idx="27">
                        <c:v>30.60770909090909</c:v>
                      </c:pt>
                      <c:pt idx="28">
                        <c:v>30.78831818181818</c:v>
                      </c:pt>
                      <c:pt idx="29">
                        <c:v>30.999218181818183</c:v>
                      </c:pt>
                      <c:pt idx="30">
                        <c:v>31.189445454545456</c:v>
                      </c:pt>
                      <c:pt idx="31">
                        <c:v>31.391263636363636</c:v>
                      </c:pt>
                      <c:pt idx="32">
                        <c:v>31.539254545454547</c:v>
                      </c:pt>
                      <c:pt idx="33">
                        <c:v>31.682672727272731</c:v>
                      </c:pt>
                      <c:pt idx="34">
                        <c:v>31.819600000000001</c:v>
                      </c:pt>
                      <c:pt idx="35">
                        <c:v>32.005645454545451</c:v>
                      </c:pt>
                      <c:pt idx="36">
                        <c:v>32.242281818181816</c:v>
                      </c:pt>
                      <c:pt idx="37">
                        <c:v>32.491836363636359</c:v>
                      </c:pt>
                      <c:pt idx="38">
                        <c:v>32.704127272727277</c:v>
                      </c:pt>
                      <c:pt idx="39">
                        <c:v>32.924254545454545</c:v>
                      </c:pt>
                      <c:pt idx="40">
                        <c:v>33.136527272727271</c:v>
                      </c:pt>
                      <c:pt idx="41">
                        <c:v>33.31913636363636</c:v>
                      </c:pt>
                      <c:pt idx="42">
                        <c:v>33.534727272727274</c:v>
                      </c:pt>
                      <c:pt idx="43">
                        <c:v>33.790636363636366</c:v>
                      </c:pt>
                      <c:pt idx="44">
                        <c:v>34.055154545454542</c:v>
                      </c:pt>
                      <c:pt idx="45">
                        <c:v>34.255718181818182</c:v>
                      </c:pt>
                      <c:pt idx="46">
                        <c:v>34.458163636363636</c:v>
                      </c:pt>
                      <c:pt idx="47">
                        <c:v>34.651436363636364</c:v>
                      </c:pt>
                      <c:pt idx="48">
                        <c:v>34.868663636363635</c:v>
                      </c:pt>
                      <c:pt idx="49">
                        <c:v>35.096181818181819</c:v>
                      </c:pt>
                      <c:pt idx="50">
                        <c:v>35.350099999999998</c:v>
                      </c:pt>
                      <c:pt idx="51">
                        <c:v>35.608554545454545</c:v>
                      </c:pt>
                      <c:pt idx="52">
                        <c:v>35.819800000000001</c:v>
                      </c:pt>
                      <c:pt idx="53">
                        <c:v>36.019800000000004</c:v>
                      </c:pt>
                      <c:pt idx="54">
                        <c:v>36.21782727272727</c:v>
                      </c:pt>
                      <c:pt idx="55">
                        <c:v>36.419654545454542</c:v>
                      </c:pt>
                      <c:pt idx="56">
                        <c:v>36.626645454545454</c:v>
                      </c:pt>
                      <c:pt idx="57">
                        <c:v>36.879518181818177</c:v>
                      </c:pt>
                      <c:pt idx="58">
                        <c:v>37.13656363636364</c:v>
                      </c:pt>
                      <c:pt idx="59">
                        <c:v>37.349563636363634</c:v>
                      </c:pt>
                      <c:pt idx="60">
                        <c:v>37.570027272727273</c:v>
                      </c:pt>
                      <c:pt idx="61">
                        <c:v>37.772663636363639</c:v>
                      </c:pt>
                      <c:pt idx="62">
                        <c:v>38.005063636363637</c:v>
                      </c:pt>
                      <c:pt idx="63">
                        <c:v>38.226209090909087</c:v>
                      </c:pt>
                      <c:pt idx="64">
                        <c:v>38.457472727272723</c:v>
                      </c:pt>
                      <c:pt idx="65">
                        <c:v>38.691472727272725</c:v>
                      </c:pt>
                      <c:pt idx="66">
                        <c:v>38.898954545454551</c:v>
                      </c:pt>
                      <c:pt idx="67">
                        <c:v>39.092181818181821</c:v>
                      </c:pt>
                      <c:pt idx="68">
                        <c:v>39.281872727272727</c:v>
                      </c:pt>
                      <c:pt idx="69">
                        <c:v>39.445254545454546</c:v>
                      </c:pt>
                      <c:pt idx="70">
                        <c:v>39.624490909090909</c:v>
                      </c:pt>
                      <c:pt idx="71">
                        <c:v>39.8369</c:v>
                      </c:pt>
                      <c:pt idx="72">
                        <c:v>40.063672727272724</c:v>
                      </c:pt>
                      <c:pt idx="73">
                        <c:v>40.27680909090909</c:v>
                      </c:pt>
                      <c:pt idx="74">
                        <c:v>40.481318181818182</c:v>
                      </c:pt>
                      <c:pt idx="75">
                        <c:v>40.672654545454549</c:v>
                      </c:pt>
                      <c:pt idx="76">
                        <c:v>40.865254545454547</c:v>
                      </c:pt>
                      <c:pt idx="77">
                        <c:v>41.045018181818186</c:v>
                      </c:pt>
                      <c:pt idx="78">
                        <c:v>41.259045454545451</c:v>
                      </c:pt>
                      <c:pt idx="79">
                        <c:v>41.490690909090908</c:v>
                      </c:pt>
                      <c:pt idx="80">
                        <c:v>41.703845454545451</c:v>
                      </c:pt>
                      <c:pt idx="81">
                        <c:v>41.896281818181819</c:v>
                      </c:pt>
                      <c:pt idx="82">
                        <c:v>42.084972727272728</c:v>
                      </c:pt>
                      <c:pt idx="83">
                        <c:v>42.276363636363641</c:v>
                      </c:pt>
                      <c:pt idx="84">
                        <c:v>42.461836363636365</c:v>
                      </c:pt>
                      <c:pt idx="85">
                        <c:v>42.667463636363635</c:v>
                      </c:pt>
                      <c:pt idx="86">
                        <c:v>42.88415454545455</c:v>
                      </c:pt>
                      <c:pt idx="87">
                        <c:v>43.042618181818177</c:v>
                      </c:pt>
                      <c:pt idx="88">
                        <c:v>43.192827272727271</c:v>
                      </c:pt>
                      <c:pt idx="89">
                        <c:v>43.313081818181814</c:v>
                      </c:pt>
                      <c:pt idx="90">
                        <c:v>43.522181818181821</c:v>
                      </c:pt>
                      <c:pt idx="91">
                        <c:v>43.700681818181813</c:v>
                      </c:pt>
                      <c:pt idx="92">
                        <c:v>43.915363636363637</c:v>
                      </c:pt>
                      <c:pt idx="93">
                        <c:v>44.136336363636367</c:v>
                      </c:pt>
                      <c:pt idx="94">
                        <c:v>44.304281818181821</c:v>
                      </c:pt>
                      <c:pt idx="95">
                        <c:v>44.476245454545456</c:v>
                      </c:pt>
                      <c:pt idx="96">
                        <c:v>44.690799999999996</c:v>
                      </c:pt>
                      <c:pt idx="97">
                        <c:v>44.836663636363639</c:v>
                      </c:pt>
                      <c:pt idx="98">
                        <c:v>45.012972727272725</c:v>
                      </c:pt>
                      <c:pt idx="99">
                        <c:v>45.220999999999997</c:v>
                      </c:pt>
                      <c:pt idx="100">
                        <c:v>45.43181818181818</c:v>
                      </c:pt>
                      <c:pt idx="101">
                        <c:v>45.593836363636363</c:v>
                      </c:pt>
                      <c:pt idx="102">
                        <c:v>45.755036363636364</c:v>
                      </c:pt>
                      <c:pt idx="103">
                        <c:v>45.925663636363637</c:v>
                      </c:pt>
                      <c:pt idx="104">
                        <c:v>46.089009090909094</c:v>
                      </c:pt>
                      <c:pt idx="105">
                        <c:v>46.277299999999997</c:v>
                      </c:pt>
                      <c:pt idx="106">
                        <c:v>46.465200000000003</c:v>
                      </c:pt>
                      <c:pt idx="107">
                        <c:v>46.656790909090908</c:v>
                      </c:pt>
                      <c:pt idx="108">
                        <c:v>46.801827272727273</c:v>
                      </c:pt>
                      <c:pt idx="109">
                        <c:v>46.949463636363639</c:v>
                      </c:pt>
                      <c:pt idx="110">
                        <c:v>47.107427272727271</c:v>
                      </c:pt>
                      <c:pt idx="111">
                        <c:v>47.255400000000002</c:v>
                      </c:pt>
                      <c:pt idx="112">
                        <c:v>47.42495454545454</c:v>
                      </c:pt>
                      <c:pt idx="113">
                        <c:v>47.62120909090909</c:v>
                      </c:pt>
                      <c:pt idx="114">
                        <c:v>47.807809090909089</c:v>
                      </c:pt>
                      <c:pt idx="115">
                        <c:v>47.952827272727269</c:v>
                      </c:pt>
                      <c:pt idx="116">
                        <c:v>48.088218181818185</c:v>
                      </c:pt>
                      <c:pt idx="117">
                        <c:v>48.239945454545456</c:v>
                      </c:pt>
                      <c:pt idx="118">
                        <c:v>48.419509090909088</c:v>
                      </c:pt>
                      <c:pt idx="119">
                        <c:v>48.568309090909089</c:v>
                      </c:pt>
                      <c:pt idx="120">
                        <c:v>48.763963636363634</c:v>
                      </c:pt>
                      <c:pt idx="121">
                        <c:v>48.972945454545453</c:v>
                      </c:pt>
                      <c:pt idx="122">
                        <c:v>49.100999999999999</c:v>
                      </c:pt>
                      <c:pt idx="123">
                        <c:v>49.240390909090912</c:v>
                      </c:pt>
                      <c:pt idx="124">
                        <c:v>49.374863636363642</c:v>
                      </c:pt>
                      <c:pt idx="125">
                        <c:v>49.542663636363635</c:v>
                      </c:pt>
                      <c:pt idx="126">
                        <c:v>49.688790909090905</c:v>
                      </c:pt>
                      <c:pt idx="127">
                        <c:v>49.845872727272734</c:v>
                      </c:pt>
                      <c:pt idx="128">
                        <c:v>50.014436363636371</c:v>
                      </c:pt>
                      <c:pt idx="129">
                        <c:v>50.199963636363641</c:v>
                      </c:pt>
                      <c:pt idx="130">
                        <c:v>50.360727272727267</c:v>
                      </c:pt>
                      <c:pt idx="131">
                        <c:v>50.507781818181819</c:v>
                      </c:pt>
                      <c:pt idx="132">
                        <c:v>50.673327272727278</c:v>
                      </c:pt>
                      <c:pt idx="133">
                        <c:v>50.831418181818179</c:v>
                      </c:pt>
                      <c:pt idx="134">
                        <c:v>50.993036363636364</c:v>
                      </c:pt>
                      <c:pt idx="135">
                        <c:v>51.168109090909091</c:v>
                      </c:pt>
                      <c:pt idx="136">
                        <c:v>51.330454545454543</c:v>
                      </c:pt>
                      <c:pt idx="137">
                        <c:v>51.481199999999994</c:v>
                      </c:pt>
                      <c:pt idx="138">
                        <c:v>51.626118181818178</c:v>
                      </c:pt>
                      <c:pt idx="139">
                        <c:v>51.779263636363638</c:v>
                      </c:pt>
                      <c:pt idx="140">
                        <c:v>51.930818181818182</c:v>
                      </c:pt>
                      <c:pt idx="141">
                        <c:v>52.112709090909085</c:v>
                      </c:pt>
                      <c:pt idx="142">
                        <c:v>52.294990909090913</c:v>
                      </c:pt>
                      <c:pt idx="143">
                        <c:v>52.434809090909091</c:v>
                      </c:pt>
                      <c:pt idx="144">
                        <c:v>52.567945454545452</c:v>
                      </c:pt>
                      <c:pt idx="145">
                        <c:v>52.711672727272727</c:v>
                      </c:pt>
                      <c:pt idx="146">
                        <c:v>52.848781818181813</c:v>
                      </c:pt>
                      <c:pt idx="147">
                        <c:v>53.006472727272723</c:v>
                      </c:pt>
                      <c:pt idx="148">
                        <c:v>53.173981818181822</c:v>
                      </c:pt>
                      <c:pt idx="149">
                        <c:v>53.356245454545451</c:v>
                      </c:pt>
                      <c:pt idx="150">
                        <c:v>53.506881818181817</c:v>
                      </c:pt>
                      <c:pt idx="151">
                        <c:v>53.638981818181826</c:v>
                      </c:pt>
                      <c:pt idx="152">
                        <c:v>53.752081818181821</c:v>
                      </c:pt>
                      <c:pt idx="153">
                        <c:v>53.862845454545457</c:v>
                      </c:pt>
                      <c:pt idx="154">
                        <c:v>53.990090909090902</c:v>
                      </c:pt>
                      <c:pt idx="155">
                        <c:v>54.129236363636366</c:v>
                      </c:pt>
                      <c:pt idx="156">
                        <c:v>54.276109090909088</c:v>
                      </c:pt>
                      <c:pt idx="157">
                        <c:v>54.371772727272734</c:v>
                      </c:pt>
                      <c:pt idx="158">
                        <c:v>54.496618181818185</c:v>
                      </c:pt>
                      <c:pt idx="159">
                        <c:v>54.604945454545458</c:v>
                      </c:pt>
                      <c:pt idx="160">
                        <c:v>54.691518181818189</c:v>
                      </c:pt>
                      <c:pt idx="161">
                        <c:v>54.791836363636364</c:v>
                      </c:pt>
                      <c:pt idx="162">
                        <c:v>54.935081818181814</c:v>
                      </c:pt>
                      <c:pt idx="163">
                        <c:v>55.082045454545458</c:v>
                      </c:pt>
                      <c:pt idx="164">
                        <c:v>55.181327272727273</c:v>
                      </c:pt>
                      <c:pt idx="165">
                        <c:v>55.271727272727276</c:v>
                      </c:pt>
                      <c:pt idx="166">
                        <c:v>55.359418181818185</c:v>
                      </c:pt>
                      <c:pt idx="167">
                        <c:v>55.438318181818182</c:v>
                      </c:pt>
                      <c:pt idx="168">
                        <c:v>55.546618181818182</c:v>
                      </c:pt>
                      <c:pt idx="169">
                        <c:v>55.674509090909083</c:v>
                      </c:pt>
                      <c:pt idx="170">
                        <c:v>55.809527272727273</c:v>
                      </c:pt>
                      <c:pt idx="171">
                        <c:v>55.888027272727271</c:v>
                      </c:pt>
                      <c:pt idx="172">
                        <c:v>55.949590909090915</c:v>
                      </c:pt>
                      <c:pt idx="173">
                        <c:v>56.017454545454548</c:v>
                      </c:pt>
                      <c:pt idx="174">
                        <c:v>56.092145454545452</c:v>
                      </c:pt>
                      <c:pt idx="175">
                        <c:v>56.14696363636363</c:v>
                      </c:pt>
                      <c:pt idx="176">
                        <c:v>56.232500000000002</c:v>
                      </c:pt>
                      <c:pt idx="177">
                        <c:v>56.333954545454546</c:v>
                      </c:pt>
                      <c:pt idx="178">
                        <c:v>56.41049090909091</c:v>
                      </c:pt>
                      <c:pt idx="179">
                        <c:v>56.478663636363642</c:v>
                      </c:pt>
                      <c:pt idx="180">
                        <c:v>56.539445454545451</c:v>
                      </c:pt>
                      <c:pt idx="181">
                        <c:v>56.623899999999999</c:v>
                      </c:pt>
                      <c:pt idx="182">
                        <c:v>56.683727272727268</c:v>
                      </c:pt>
                      <c:pt idx="183">
                        <c:v>56.755981818181816</c:v>
                      </c:pt>
                      <c:pt idx="184">
                        <c:v>56.827136363636356</c:v>
                      </c:pt>
                      <c:pt idx="185">
                        <c:v>56.887763636363637</c:v>
                      </c:pt>
                      <c:pt idx="186">
                        <c:v>56.949854545454542</c:v>
                      </c:pt>
                      <c:pt idx="187">
                        <c:v>57.017327272727272</c:v>
                      </c:pt>
                      <c:pt idx="188">
                        <c:v>57.066900000000004</c:v>
                      </c:pt>
                      <c:pt idx="189">
                        <c:v>57.115763636363639</c:v>
                      </c:pt>
                      <c:pt idx="190">
                        <c:v>57.187345454545451</c:v>
                      </c:pt>
                      <c:pt idx="191">
                        <c:v>57.254690909090911</c:v>
                      </c:pt>
                      <c:pt idx="192">
                        <c:v>57.296972727272731</c:v>
                      </c:pt>
                      <c:pt idx="193">
                        <c:v>57.341263636363642</c:v>
                      </c:pt>
                      <c:pt idx="194">
                        <c:v>57.383518181818182</c:v>
                      </c:pt>
                      <c:pt idx="195">
                        <c:v>57.414827272727273</c:v>
                      </c:pt>
                      <c:pt idx="196">
                        <c:v>57.472481818181819</c:v>
                      </c:pt>
                      <c:pt idx="197">
                        <c:v>57.504918181818176</c:v>
                      </c:pt>
                      <c:pt idx="198">
                        <c:v>57.551363636363639</c:v>
                      </c:pt>
                      <c:pt idx="199">
                        <c:v>57.53443636363636</c:v>
                      </c:pt>
                      <c:pt idx="200">
                        <c:v>57.506181818181815</c:v>
                      </c:pt>
                      <c:pt idx="201">
                        <c:v>57.475200000000001</c:v>
                      </c:pt>
                      <c:pt idx="202">
                        <c:v>57.451090909090908</c:v>
                      </c:pt>
                      <c:pt idx="203">
                        <c:v>57.412690909090905</c:v>
                      </c:pt>
                      <c:pt idx="204">
                        <c:v>57.413454545454549</c:v>
                      </c:pt>
                      <c:pt idx="205">
                        <c:v>57.41850909090909</c:v>
                      </c:pt>
                      <c:pt idx="206">
                        <c:v>57.37204545454545</c:v>
                      </c:pt>
                      <c:pt idx="207">
                        <c:v>57.325054545454549</c:v>
                      </c:pt>
                      <c:pt idx="208">
                        <c:v>57.303809090909091</c:v>
                      </c:pt>
                      <c:pt idx="209">
                        <c:v>57.262263636363635</c:v>
                      </c:pt>
                      <c:pt idx="210">
                        <c:v>57.224109090909089</c:v>
                      </c:pt>
                      <c:pt idx="211">
                        <c:v>57.235427272727271</c:v>
                      </c:pt>
                      <c:pt idx="212">
                        <c:v>57.258172727272722</c:v>
                      </c:pt>
                      <c:pt idx="213">
                        <c:v>57.285909090909087</c:v>
                      </c:pt>
                      <c:pt idx="214">
                        <c:v>57.26812727272727</c:v>
                      </c:pt>
                      <c:pt idx="215">
                        <c:v>57.194936363636366</c:v>
                      </c:pt>
                      <c:pt idx="216">
                        <c:v>57.138827272727276</c:v>
                      </c:pt>
                      <c:pt idx="217">
                        <c:v>57.098554545454547</c:v>
                      </c:pt>
                      <c:pt idx="218">
                        <c:v>57.076436363636361</c:v>
                      </c:pt>
                      <c:pt idx="219">
                        <c:v>57.068463636363639</c:v>
                      </c:pt>
                      <c:pt idx="220">
                        <c:v>56.990318181818182</c:v>
                      </c:pt>
                      <c:pt idx="221">
                        <c:v>56.910699999999999</c:v>
                      </c:pt>
                      <c:pt idx="222">
                        <c:v>56.830836363636358</c:v>
                      </c:pt>
                      <c:pt idx="223">
                        <c:v>56.763045454545455</c:v>
                      </c:pt>
                      <c:pt idx="224">
                        <c:v>56.672918181818183</c:v>
                      </c:pt>
                      <c:pt idx="225">
                        <c:v>57.64915454545455</c:v>
                      </c:pt>
                      <c:pt idx="226">
                        <c:v>57.584454545454541</c:v>
                      </c:pt>
                      <c:pt idx="227">
                        <c:v>57.440563636363635</c:v>
                      </c:pt>
                      <c:pt idx="228">
                        <c:v>57.264790909090905</c:v>
                      </c:pt>
                      <c:pt idx="229">
                        <c:v>57.05389090909091</c:v>
                      </c:pt>
                      <c:pt idx="230">
                        <c:v>56.826327272727276</c:v>
                      </c:pt>
                      <c:pt idx="231">
                        <c:v>56.647390909090909</c:v>
                      </c:pt>
                      <c:pt idx="232">
                        <c:v>56.549527272727275</c:v>
                      </c:pt>
                      <c:pt idx="233">
                        <c:v>56.469600000000007</c:v>
                      </c:pt>
                      <c:pt idx="234">
                        <c:v>56.286063636363636</c:v>
                      </c:pt>
                      <c:pt idx="235">
                        <c:v>56.077027272727271</c:v>
                      </c:pt>
                      <c:pt idx="236">
                        <c:v>55.883090909090917</c:v>
                      </c:pt>
                      <c:pt idx="237">
                        <c:v>55.687099999999994</c:v>
                      </c:pt>
                      <c:pt idx="238">
                        <c:v>55.502281818181814</c:v>
                      </c:pt>
                      <c:pt idx="239">
                        <c:v>55.366263636363641</c:v>
                      </c:pt>
                      <c:pt idx="240">
                        <c:v>55.259090909090908</c:v>
                      </c:pt>
                      <c:pt idx="241">
                        <c:v>55.055336363636364</c:v>
                      </c:pt>
                      <c:pt idx="242">
                        <c:v>54.860718181818179</c:v>
                      </c:pt>
                      <c:pt idx="243">
                        <c:v>54.714409090909093</c:v>
                      </c:pt>
                      <c:pt idx="244">
                        <c:v>54.488454545454552</c:v>
                      </c:pt>
                      <c:pt idx="245">
                        <c:v>54.308190909090904</c:v>
                      </c:pt>
                      <c:pt idx="246">
                        <c:v>54.178609090909092</c:v>
                      </c:pt>
                      <c:pt idx="247">
                        <c:v>54.075463636363637</c:v>
                      </c:pt>
                      <c:pt idx="248">
                        <c:v>53.871963636363631</c:v>
                      </c:pt>
                      <c:pt idx="249">
                        <c:v>53.643318181818181</c:v>
                      </c:pt>
                      <c:pt idx="250">
                        <c:v>53.428309090909096</c:v>
                      </c:pt>
                      <c:pt idx="251">
                        <c:v>53.252763636363632</c:v>
                      </c:pt>
                      <c:pt idx="252">
                        <c:v>53.068345454545458</c:v>
                      </c:pt>
                      <c:pt idx="253">
                        <c:v>52.923690909090915</c:v>
                      </c:pt>
                      <c:pt idx="254">
                        <c:v>52.763709090909089</c:v>
                      </c:pt>
                      <c:pt idx="255">
                        <c:v>52.560827272727266</c:v>
                      </c:pt>
                      <c:pt idx="256">
                        <c:v>52.334154545454545</c:v>
                      </c:pt>
                      <c:pt idx="257">
                        <c:v>52.100263636363636</c:v>
                      </c:pt>
                      <c:pt idx="258">
                        <c:v>51.998790909090914</c:v>
                      </c:pt>
                      <c:pt idx="259">
                        <c:v>51.779336363636368</c:v>
                      </c:pt>
                      <c:pt idx="260">
                        <c:v>51.614554545454546</c:v>
                      </c:pt>
                      <c:pt idx="261">
                        <c:v>51.428518181818184</c:v>
                      </c:pt>
                      <c:pt idx="262">
                        <c:v>51.132218181818182</c:v>
                      </c:pt>
                      <c:pt idx="263">
                        <c:v>50.820236363636361</c:v>
                      </c:pt>
                      <c:pt idx="264">
                        <c:v>50.519427272727278</c:v>
                      </c:pt>
                      <c:pt idx="265">
                        <c:v>50.284990909090908</c:v>
                      </c:pt>
                      <c:pt idx="266">
                        <c:v>50.127336363636367</c:v>
                      </c:pt>
                      <c:pt idx="267">
                        <c:v>49.9574</c:v>
                      </c:pt>
                      <c:pt idx="268">
                        <c:v>49.846609090909084</c:v>
                      </c:pt>
                      <c:pt idx="269">
                        <c:v>49.723527272727274</c:v>
                      </c:pt>
                      <c:pt idx="270">
                        <c:v>49.569200000000002</c:v>
                      </c:pt>
                      <c:pt idx="271">
                        <c:v>49.419681818181814</c:v>
                      </c:pt>
                      <c:pt idx="272">
                        <c:v>49.250109090909092</c:v>
                      </c:pt>
                      <c:pt idx="273">
                        <c:v>49.081445454545452</c:v>
                      </c:pt>
                      <c:pt idx="274">
                        <c:v>48.964745454545458</c:v>
                      </c:pt>
                      <c:pt idx="275">
                        <c:v>50.453263636363637</c:v>
                      </c:pt>
                      <c:pt idx="276">
                        <c:v>50.399527272727276</c:v>
                      </c:pt>
                      <c:pt idx="277">
                        <c:v>50.204099999999997</c:v>
                      </c:pt>
                      <c:pt idx="278">
                        <c:v>50.001236363636366</c:v>
                      </c:pt>
                      <c:pt idx="279">
                        <c:v>49.807581818181824</c:v>
                      </c:pt>
                      <c:pt idx="280">
                        <c:v>49.627990909090911</c:v>
                      </c:pt>
                      <c:pt idx="281">
                        <c:v>49.468799999999995</c:v>
                      </c:pt>
                      <c:pt idx="282">
                        <c:v>49.315990909090914</c:v>
                      </c:pt>
                      <c:pt idx="283">
                        <c:v>49.078827272727274</c:v>
                      </c:pt>
                      <c:pt idx="284">
                        <c:v>48.825527272727271</c:v>
                      </c:pt>
                      <c:pt idx="285">
                        <c:v>48.584863636363636</c:v>
                      </c:pt>
                      <c:pt idx="286">
                        <c:v>48.345100000000002</c:v>
                      </c:pt>
                      <c:pt idx="287">
                        <c:v>48.103790909090911</c:v>
                      </c:pt>
                      <c:pt idx="288">
                        <c:v>47.899336363636365</c:v>
                      </c:pt>
                      <c:pt idx="289">
                        <c:v>47.656481818181824</c:v>
                      </c:pt>
                      <c:pt idx="290">
                        <c:v>47.281618181818182</c:v>
                      </c:pt>
                      <c:pt idx="291">
                        <c:v>46.876254545454543</c:v>
                      </c:pt>
                      <c:pt idx="292">
                        <c:v>46.488836363636366</c:v>
                      </c:pt>
                      <c:pt idx="293">
                        <c:v>46.153245454545456</c:v>
                      </c:pt>
                      <c:pt idx="294">
                        <c:v>45.881527272727276</c:v>
                      </c:pt>
                      <c:pt idx="295">
                        <c:v>45.70060909090909</c:v>
                      </c:pt>
                      <c:pt idx="296">
                        <c:v>45.540727272727274</c:v>
                      </c:pt>
                      <c:pt idx="297">
                        <c:v>45.293372727272725</c:v>
                      </c:pt>
                      <c:pt idx="298">
                        <c:v>45.003181818181822</c:v>
                      </c:pt>
                      <c:pt idx="299">
                        <c:v>44.722827272727272</c:v>
                      </c:pt>
                      <c:pt idx="300">
                        <c:v>44.416645454545453</c:v>
                      </c:pt>
                      <c:pt idx="301">
                        <c:v>44.111881818181821</c:v>
                      </c:pt>
                      <c:pt idx="302">
                        <c:v>43.849327272727272</c:v>
                      </c:pt>
                      <c:pt idx="303">
                        <c:v>43.587363636363641</c:v>
                      </c:pt>
                      <c:pt idx="304">
                        <c:v>43.195118181818181</c:v>
                      </c:pt>
                      <c:pt idx="305">
                        <c:v>42.693636363636365</c:v>
                      </c:pt>
                      <c:pt idx="306">
                        <c:v>42.143345454545454</c:v>
                      </c:pt>
                      <c:pt idx="307">
                        <c:v>41.529936363636359</c:v>
                      </c:pt>
                      <c:pt idx="308">
                        <c:v>40.874818181818178</c:v>
                      </c:pt>
                      <c:pt idx="309">
                        <c:v>40.224390909090907</c:v>
                      </c:pt>
                      <c:pt idx="310">
                        <c:v>39.623372727272731</c:v>
                      </c:pt>
                      <c:pt idx="311">
                        <c:v>38.966127272727277</c:v>
                      </c:pt>
                      <c:pt idx="312">
                        <c:v>38.297154545454546</c:v>
                      </c:pt>
                      <c:pt idx="313">
                        <c:v>37.65153636363636</c:v>
                      </c:pt>
                      <c:pt idx="314">
                        <c:v>37.015290909090908</c:v>
                      </c:pt>
                      <c:pt idx="315">
                        <c:v>36.406645454545455</c:v>
                      </c:pt>
                      <c:pt idx="316">
                        <c:v>35.849136363636369</c:v>
                      </c:pt>
                      <c:pt idx="317">
                        <c:v>35.327436363636366</c:v>
                      </c:pt>
                      <c:pt idx="318">
                        <c:v>34.747690909090913</c:v>
                      </c:pt>
                      <c:pt idx="319">
                        <c:v>34.282972727272728</c:v>
                      </c:pt>
                      <c:pt idx="320">
                        <c:v>33.921872727272728</c:v>
                      </c:pt>
                      <c:pt idx="321">
                        <c:v>33.615854545454546</c:v>
                      </c:pt>
                      <c:pt idx="322">
                        <c:v>33.379263636363639</c:v>
                      </c:pt>
                      <c:pt idx="323">
                        <c:v>33.230827272727275</c:v>
                      </c:pt>
                      <c:pt idx="324">
                        <c:v>33.088899999999995</c:v>
                      </c:pt>
                      <c:pt idx="325">
                        <c:v>32.811954545454547</c:v>
                      </c:pt>
                      <c:pt idx="326">
                        <c:v>32.563045454545453</c:v>
                      </c:pt>
                      <c:pt idx="327">
                        <c:v>32.354309090909091</c:v>
                      </c:pt>
                      <c:pt idx="328">
                        <c:v>32.173245454545459</c:v>
                      </c:pt>
                      <c:pt idx="329">
                        <c:v>32.04078181818182</c:v>
                      </c:pt>
                      <c:pt idx="330">
                        <c:v>31.975927272727276</c:v>
                      </c:pt>
                      <c:pt idx="331">
                        <c:v>31.907263636363634</c:v>
                      </c:pt>
                      <c:pt idx="332">
                        <c:v>31.741436363636364</c:v>
                      </c:pt>
                      <c:pt idx="333">
                        <c:v>31.418654545454547</c:v>
                      </c:pt>
                      <c:pt idx="334">
                        <c:v>31.313472727272725</c:v>
                      </c:pt>
                      <c:pt idx="335">
                        <c:v>31.228827272727276</c:v>
                      </c:pt>
                      <c:pt idx="336">
                        <c:v>31.181699999999999</c:v>
                      </c:pt>
                      <c:pt idx="337">
                        <c:v>31.12150909090909</c:v>
                      </c:pt>
                      <c:pt idx="338">
                        <c:v>30.95970909090909</c:v>
                      </c:pt>
                      <c:pt idx="339">
                        <c:v>30.757781818181819</c:v>
                      </c:pt>
                      <c:pt idx="340">
                        <c:v>30.484745454545454</c:v>
                      </c:pt>
                      <c:pt idx="341">
                        <c:v>30.321354545454543</c:v>
                      </c:pt>
                      <c:pt idx="342">
                        <c:v>30.197954545454547</c:v>
                      </c:pt>
                      <c:pt idx="343">
                        <c:v>30.132154545454547</c:v>
                      </c:pt>
                      <c:pt idx="344">
                        <c:v>30.091090909090909</c:v>
                      </c:pt>
                      <c:pt idx="345">
                        <c:v>29.999327272727271</c:v>
                      </c:pt>
                      <c:pt idx="346">
                        <c:v>29.932145454545456</c:v>
                      </c:pt>
                      <c:pt idx="347">
                        <c:v>29.865027272727275</c:v>
                      </c:pt>
                      <c:pt idx="348">
                        <c:v>29.822045454545457</c:v>
                      </c:pt>
                      <c:pt idx="349">
                        <c:v>29.807381818181817</c:v>
                      </c:pt>
                      <c:pt idx="350">
                        <c:v>29.838863636363637</c:v>
                      </c:pt>
                      <c:pt idx="351">
                        <c:v>29.864418181818181</c:v>
                      </c:pt>
                      <c:pt idx="352">
                        <c:v>29.834318181818183</c:v>
                      </c:pt>
                      <c:pt idx="353">
                        <c:v>29.812363636363635</c:v>
                      </c:pt>
                      <c:pt idx="354">
                        <c:v>29.843454545454549</c:v>
                      </c:pt>
                      <c:pt idx="355">
                        <c:v>29.858463636363638</c:v>
                      </c:pt>
                      <c:pt idx="356">
                        <c:v>29.901800000000001</c:v>
                      </c:pt>
                      <c:pt idx="357">
                        <c:v>29.97508181818182</c:v>
                      </c:pt>
                      <c:pt idx="358">
                        <c:v>30.066854545454547</c:v>
                      </c:pt>
                      <c:pt idx="359">
                        <c:v>30.107081818181822</c:v>
                      </c:pt>
                      <c:pt idx="360">
                        <c:v>30.140672727272726</c:v>
                      </c:pt>
                      <c:pt idx="361">
                        <c:v>30.183490909090906</c:v>
                      </c:pt>
                      <c:pt idx="362">
                        <c:v>30.234254545454544</c:v>
                      </c:pt>
                      <c:pt idx="363">
                        <c:v>30.30280909090909</c:v>
                      </c:pt>
                      <c:pt idx="364">
                        <c:v>30.369954545454547</c:v>
                      </c:pt>
                    </c:numCache>
                  </c:numRef>
                </c:val>
                <c:smooth val="0"/>
                <c:extLst xmlns:c15="http://schemas.microsoft.com/office/drawing/2012/chart">
                  <c:ext xmlns:c16="http://schemas.microsoft.com/office/drawing/2014/chart" uri="{C3380CC4-5D6E-409C-BE32-E72D297353CC}">
                    <c16:uniqueId val="{00000009-B3D9-490C-95CC-5C6A373A9880}"/>
                  </c:ext>
                </c:extLst>
              </c15:ser>
            </c15:filteredLineSeries>
          </c:ext>
        </c:extLst>
      </c:lineChart>
      <c:dateAx>
        <c:axId val="803181600"/>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3182912"/>
        <c:crosses val="autoZero"/>
        <c:auto val="1"/>
        <c:lblOffset val="100"/>
        <c:baseTimeUnit val="days"/>
      </c:dateAx>
      <c:valAx>
        <c:axId val="803182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Gas in European storage (bcm)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3181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t>MRS stock levels – historical from October 2015 to March 2021, and projection for summer 2021</a:t>
            </a:r>
          </a:p>
          <a:p>
            <a:pPr>
              <a:defRPr sz="1400"/>
            </a:pPr>
            <a:r>
              <a:rPr lang="en-GB" sz="1400" b="0" i="0" u="none" strike="noStrike" baseline="0"/>
              <a:t>(April to September).</a:t>
            </a:r>
            <a:endParaRPr lang="en-GB" sz="14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825000695014156E-2"/>
          <c:y val="0.11862240260012699"/>
          <c:w val="0.89469413849211665"/>
          <c:h val="0.77489319014909386"/>
        </c:manualLayout>
      </c:layout>
      <c:lineChart>
        <c:grouping val="standard"/>
        <c:varyColors val="0"/>
        <c:ser>
          <c:idx val="1"/>
          <c:order val="0"/>
          <c:tx>
            <c:strRef>
              <c:f>'Figure 1.7 data'!$B$4</c:f>
              <c:strCache>
                <c:ptCount val="1"/>
                <c:pt idx="0">
                  <c:v>2015/16</c:v>
                </c:pt>
              </c:strCache>
            </c:strRef>
          </c:tx>
          <c:spPr>
            <a:ln w="28575" cap="rnd">
              <a:solidFill>
                <a:schemeClr val="accent2">
                  <a:lumMod val="60000"/>
                  <a:lumOff val="40000"/>
                  <a:alpha val="70000"/>
                </a:schemeClr>
              </a:solidFill>
              <a:round/>
            </a:ln>
            <a:effectLst/>
          </c:spPr>
          <c:marker>
            <c:symbol val="none"/>
          </c:marker>
          <c:cat>
            <c:numRef>
              <c:f>'Figure 1.7 data'!$A$5:$A$370</c:f>
              <c:numCache>
                <c:formatCode>d\-mmm</c:formatCode>
                <c:ptCount val="366"/>
                <c:pt idx="0">
                  <c:v>41913</c:v>
                </c:pt>
                <c:pt idx="1">
                  <c:v>41914</c:v>
                </c:pt>
                <c:pt idx="2">
                  <c:v>41915</c:v>
                </c:pt>
                <c:pt idx="3">
                  <c:v>41916</c:v>
                </c:pt>
                <c:pt idx="4">
                  <c:v>41917</c:v>
                </c:pt>
                <c:pt idx="5">
                  <c:v>41918</c:v>
                </c:pt>
                <c:pt idx="6">
                  <c:v>41919</c:v>
                </c:pt>
                <c:pt idx="7">
                  <c:v>41920</c:v>
                </c:pt>
                <c:pt idx="8">
                  <c:v>41921</c:v>
                </c:pt>
                <c:pt idx="9">
                  <c:v>41922</c:v>
                </c:pt>
                <c:pt idx="10">
                  <c:v>41923</c:v>
                </c:pt>
                <c:pt idx="11">
                  <c:v>41924</c:v>
                </c:pt>
                <c:pt idx="12">
                  <c:v>41925</c:v>
                </c:pt>
                <c:pt idx="13">
                  <c:v>41926</c:v>
                </c:pt>
                <c:pt idx="14">
                  <c:v>41927</c:v>
                </c:pt>
                <c:pt idx="15">
                  <c:v>41928</c:v>
                </c:pt>
                <c:pt idx="16">
                  <c:v>41929</c:v>
                </c:pt>
                <c:pt idx="17">
                  <c:v>41930</c:v>
                </c:pt>
                <c:pt idx="18">
                  <c:v>41931</c:v>
                </c:pt>
                <c:pt idx="19">
                  <c:v>41932</c:v>
                </c:pt>
                <c:pt idx="20">
                  <c:v>41933</c:v>
                </c:pt>
                <c:pt idx="21">
                  <c:v>41934</c:v>
                </c:pt>
                <c:pt idx="22">
                  <c:v>41935</c:v>
                </c:pt>
                <c:pt idx="23">
                  <c:v>41936</c:v>
                </c:pt>
                <c:pt idx="24">
                  <c:v>41937</c:v>
                </c:pt>
                <c:pt idx="25">
                  <c:v>41938</c:v>
                </c:pt>
                <c:pt idx="26">
                  <c:v>41939</c:v>
                </c:pt>
                <c:pt idx="27">
                  <c:v>41940</c:v>
                </c:pt>
                <c:pt idx="28">
                  <c:v>41941</c:v>
                </c:pt>
                <c:pt idx="29">
                  <c:v>41942</c:v>
                </c:pt>
                <c:pt idx="30">
                  <c:v>41943</c:v>
                </c:pt>
                <c:pt idx="31">
                  <c:v>41944</c:v>
                </c:pt>
                <c:pt idx="32">
                  <c:v>41945</c:v>
                </c:pt>
                <c:pt idx="33">
                  <c:v>41946</c:v>
                </c:pt>
                <c:pt idx="34">
                  <c:v>41947</c:v>
                </c:pt>
                <c:pt idx="35">
                  <c:v>41948</c:v>
                </c:pt>
                <c:pt idx="36">
                  <c:v>41949</c:v>
                </c:pt>
                <c:pt idx="37">
                  <c:v>41950</c:v>
                </c:pt>
                <c:pt idx="38">
                  <c:v>41951</c:v>
                </c:pt>
                <c:pt idx="39">
                  <c:v>41952</c:v>
                </c:pt>
                <c:pt idx="40">
                  <c:v>41953</c:v>
                </c:pt>
                <c:pt idx="41">
                  <c:v>41954</c:v>
                </c:pt>
                <c:pt idx="42">
                  <c:v>41955</c:v>
                </c:pt>
                <c:pt idx="43">
                  <c:v>41956</c:v>
                </c:pt>
                <c:pt idx="44">
                  <c:v>41957</c:v>
                </c:pt>
                <c:pt idx="45">
                  <c:v>41958</c:v>
                </c:pt>
                <c:pt idx="46">
                  <c:v>41959</c:v>
                </c:pt>
                <c:pt idx="47">
                  <c:v>41960</c:v>
                </c:pt>
                <c:pt idx="48">
                  <c:v>41961</c:v>
                </c:pt>
                <c:pt idx="49">
                  <c:v>41962</c:v>
                </c:pt>
                <c:pt idx="50">
                  <c:v>41963</c:v>
                </c:pt>
                <c:pt idx="51">
                  <c:v>41964</c:v>
                </c:pt>
                <c:pt idx="52">
                  <c:v>41965</c:v>
                </c:pt>
                <c:pt idx="53">
                  <c:v>41966</c:v>
                </c:pt>
                <c:pt idx="54">
                  <c:v>41967</c:v>
                </c:pt>
                <c:pt idx="55">
                  <c:v>41968</c:v>
                </c:pt>
                <c:pt idx="56">
                  <c:v>41969</c:v>
                </c:pt>
                <c:pt idx="57">
                  <c:v>41970</c:v>
                </c:pt>
                <c:pt idx="58">
                  <c:v>41971</c:v>
                </c:pt>
                <c:pt idx="59">
                  <c:v>41972</c:v>
                </c:pt>
                <c:pt idx="60">
                  <c:v>41973</c:v>
                </c:pt>
                <c:pt idx="61">
                  <c:v>41974</c:v>
                </c:pt>
                <c:pt idx="62">
                  <c:v>41975</c:v>
                </c:pt>
                <c:pt idx="63">
                  <c:v>41976</c:v>
                </c:pt>
                <c:pt idx="64">
                  <c:v>41977</c:v>
                </c:pt>
                <c:pt idx="65">
                  <c:v>41978</c:v>
                </c:pt>
                <c:pt idx="66">
                  <c:v>41979</c:v>
                </c:pt>
                <c:pt idx="67">
                  <c:v>41980</c:v>
                </c:pt>
                <c:pt idx="68">
                  <c:v>41981</c:v>
                </c:pt>
                <c:pt idx="69">
                  <c:v>41982</c:v>
                </c:pt>
                <c:pt idx="70">
                  <c:v>41983</c:v>
                </c:pt>
                <c:pt idx="71">
                  <c:v>41984</c:v>
                </c:pt>
                <c:pt idx="72">
                  <c:v>41985</c:v>
                </c:pt>
                <c:pt idx="73">
                  <c:v>41986</c:v>
                </c:pt>
                <c:pt idx="74">
                  <c:v>41987</c:v>
                </c:pt>
                <c:pt idx="75">
                  <c:v>41988</c:v>
                </c:pt>
                <c:pt idx="76">
                  <c:v>41989</c:v>
                </c:pt>
                <c:pt idx="77">
                  <c:v>41990</c:v>
                </c:pt>
                <c:pt idx="78">
                  <c:v>41991</c:v>
                </c:pt>
                <c:pt idx="79">
                  <c:v>41992</c:v>
                </c:pt>
                <c:pt idx="80">
                  <c:v>41993</c:v>
                </c:pt>
                <c:pt idx="81">
                  <c:v>41994</c:v>
                </c:pt>
                <c:pt idx="82">
                  <c:v>41995</c:v>
                </c:pt>
                <c:pt idx="83">
                  <c:v>41996</c:v>
                </c:pt>
                <c:pt idx="84">
                  <c:v>41997</c:v>
                </c:pt>
                <c:pt idx="85">
                  <c:v>41998</c:v>
                </c:pt>
                <c:pt idx="86">
                  <c:v>41999</c:v>
                </c:pt>
                <c:pt idx="87">
                  <c:v>42000</c:v>
                </c:pt>
                <c:pt idx="88">
                  <c:v>42001</c:v>
                </c:pt>
                <c:pt idx="89">
                  <c:v>42002</c:v>
                </c:pt>
                <c:pt idx="90">
                  <c:v>42003</c:v>
                </c:pt>
                <c:pt idx="91">
                  <c:v>42004</c:v>
                </c:pt>
                <c:pt idx="92">
                  <c:v>42005</c:v>
                </c:pt>
                <c:pt idx="93">
                  <c:v>42006</c:v>
                </c:pt>
                <c:pt idx="94">
                  <c:v>42007</c:v>
                </c:pt>
                <c:pt idx="95">
                  <c:v>42008</c:v>
                </c:pt>
                <c:pt idx="96">
                  <c:v>42009</c:v>
                </c:pt>
                <c:pt idx="97">
                  <c:v>42010</c:v>
                </c:pt>
                <c:pt idx="98">
                  <c:v>42011</c:v>
                </c:pt>
                <c:pt idx="99">
                  <c:v>42012</c:v>
                </c:pt>
                <c:pt idx="100">
                  <c:v>42013</c:v>
                </c:pt>
                <c:pt idx="101">
                  <c:v>42014</c:v>
                </c:pt>
                <c:pt idx="102">
                  <c:v>42015</c:v>
                </c:pt>
                <c:pt idx="103">
                  <c:v>42016</c:v>
                </c:pt>
                <c:pt idx="104">
                  <c:v>42017</c:v>
                </c:pt>
                <c:pt idx="105">
                  <c:v>42018</c:v>
                </c:pt>
                <c:pt idx="106">
                  <c:v>42019</c:v>
                </c:pt>
                <c:pt idx="107">
                  <c:v>42020</c:v>
                </c:pt>
                <c:pt idx="108">
                  <c:v>42021</c:v>
                </c:pt>
                <c:pt idx="109">
                  <c:v>42022</c:v>
                </c:pt>
                <c:pt idx="110">
                  <c:v>42023</c:v>
                </c:pt>
                <c:pt idx="111">
                  <c:v>42024</c:v>
                </c:pt>
                <c:pt idx="112">
                  <c:v>42025</c:v>
                </c:pt>
                <c:pt idx="113">
                  <c:v>42026</c:v>
                </c:pt>
                <c:pt idx="114">
                  <c:v>42027</c:v>
                </c:pt>
                <c:pt idx="115">
                  <c:v>42028</c:v>
                </c:pt>
                <c:pt idx="116">
                  <c:v>42029</c:v>
                </c:pt>
                <c:pt idx="117">
                  <c:v>42030</c:v>
                </c:pt>
                <c:pt idx="118">
                  <c:v>42031</c:v>
                </c:pt>
                <c:pt idx="119">
                  <c:v>42032</c:v>
                </c:pt>
                <c:pt idx="120">
                  <c:v>42033</c:v>
                </c:pt>
                <c:pt idx="121">
                  <c:v>42034</c:v>
                </c:pt>
                <c:pt idx="122">
                  <c:v>42035</c:v>
                </c:pt>
                <c:pt idx="123">
                  <c:v>42036</c:v>
                </c:pt>
                <c:pt idx="124">
                  <c:v>42037</c:v>
                </c:pt>
                <c:pt idx="125">
                  <c:v>42038</c:v>
                </c:pt>
                <c:pt idx="126">
                  <c:v>42039</c:v>
                </c:pt>
                <c:pt idx="127">
                  <c:v>42040</c:v>
                </c:pt>
                <c:pt idx="128">
                  <c:v>42041</c:v>
                </c:pt>
                <c:pt idx="129">
                  <c:v>42042</c:v>
                </c:pt>
                <c:pt idx="130">
                  <c:v>42043</c:v>
                </c:pt>
                <c:pt idx="131">
                  <c:v>42044</c:v>
                </c:pt>
                <c:pt idx="132">
                  <c:v>42045</c:v>
                </c:pt>
                <c:pt idx="133">
                  <c:v>42046</c:v>
                </c:pt>
                <c:pt idx="134">
                  <c:v>42047</c:v>
                </c:pt>
                <c:pt idx="135">
                  <c:v>42048</c:v>
                </c:pt>
                <c:pt idx="136">
                  <c:v>42049</c:v>
                </c:pt>
                <c:pt idx="137">
                  <c:v>42050</c:v>
                </c:pt>
                <c:pt idx="138">
                  <c:v>42051</c:v>
                </c:pt>
                <c:pt idx="139">
                  <c:v>42052</c:v>
                </c:pt>
                <c:pt idx="140">
                  <c:v>42053</c:v>
                </c:pt>
                <c:pt idx="141">
                  <c:v>42054</c:v>
                </c:pt>
                <c:pt idx="142">
                  <c:v>42055</c:v>
                </c:pt>
                <c:pt idx="143">
                  <c:v>42056</c:v>
                </c:pt>
                <c:pt idx="144">
                  <c:v>42057</c:v>
                </c:pt>
                <c:pt idx="145">
                  <c:v>42058</c:v>
                </c:pt>
                <c:pt idx="146">
                  <c:v>42059</c:v>
                </c:pt>
                <c:pt idx="147">
                  <c:v>42060</c:v>
                </c:pt>
                <c:pt idx="148">
                  <c:v>42061</c:v>
                </c:pt>
                <c:pt idx="149">
                  <c:v>42062</c:v>
                </c:pt>
                <c:pt idx="150">
                  <c:v>42063</c:v>
                </c:pt>
                <c:pt idx="151">
                  <c:v>42064</c:v>
                </c:pt>
                <c:pt idx="152">
                  <c:v>42065</c:v>
                </c:pt>
                <c:pt idx="153">
                  <c:v>42066</c:v>
                </c:pt>
                <c:pt idx="154">
                  <c:v>42067</c:v>
                </c:pt>
                <c:pt idx="155">
                  <c:v>42068</c:v>
                </c:pt>
                <c:pt idx="156">
                  <c:v>42069</c:v>
                </c:pt>
                <c:pt idx="157">
                  <c:v>42070</c:v>
                </c:pt>
                <c:pt idx="158">
                  <c:v>42071</c:v>
                </c:pt>
                <c:pt idx="159">
                  <c:v>42072</c:v>
                </c:pt>
                <c:pt idx="160">
                  <c:v>42073</c:v>
                </c:pt>
                <c:pt idx="161">
                  <c:v>42074</c:v>
                </c:pt>
                <c:pt idx="162">
                  <c:v>42075</c:v>
                </c:pt>
                <c:pt idx="163">
                  <c:v>42076</c:v>
                </c:pt>
                <c:pt idx="164">
                  <c:v>42077</c:v>
                </c:pt>
                <c:pt idx="165">
                  <c:v>42078</c:v>
                </c:pt>
                <c:pt idx="166">
                  <c:v>42079</c:v>
                </c:pt>
                <c:pt idx="167">
                  <c:v>42080</c:v>
                </c:pt>
                <c:pt idx="168">
                  <c:v>42081</c:v>
                </c:pt>
                <c:pt idx="169">
                  <c:v>42082</c:v>
                </c:pt>
                <c:pt idx="170">
                  <c:v>42083</c:v>
                </c:pt>
                <c:pt idx="171">
                  <c:v>42084</c:v>
                </c:pt>
                <c:pt idx="172">
                  <c:v>42085</c:v>
                </c:pt>
                <c:pt idx="173">
                  <c:v>42086</c:v>
                </c:pt>
                <c:pt idx="174">
                  <c:v>42087</c:v>
                </c:pt>
                <c:pt idx="175">
                  <c:v>42088</c:v>
                </c:pt>
                <c:pt idx="176">
                  <c:v>42089</c:v>
                </c:pt>
                <c:pt idx="177">
                  <c:v>42090</c:v>
                </c:pt>
                <c:pt idx="178">
                  <c:v>42091</c:v>
                </c:pt>
                <c:pt idx="179">
                  <c:v>42092</c:v>
                </c:pt>
                <c:pt idx="180">
                  <c:v>42093</c:v>
                </c:pt>
                <c:pt idx="181">
                  <c:v>42094</c:v>
                </c:pt>
                <c:pt idx="182">
                  <c:v>42095</c:v>
                </c:pt>
                <c:pt idx="183">
                  <c:v>42096</c:v>
                </c:pt>
                <c:pt idx="184">
                  <c:v>42097</c:v>
                </c:pt>
                <c:pt idx="185">
                  <c:v>42098</c:v>
                </c:pt>
                <c:pt idx="186">
                  <c:v>42099</c:v>
                </c:pt>
                <c:pt idx="187">
                  <c:v>42100</c:v>
                </c:pt>
                <c:pt idx="188">
                  <c:v>42101</c:v>
                </c:pt>
                <c:pt idx="189">
                  <c:v>42102</c:v>
                </c:pt>
                <c:pt idx="190">
                  <c:v>42103</c:v>
                </c:pt>
                <c:pt idx="191">
                  <c:v>42104</c:v>
                </c:pt>
                <c:pt idx="192">
                  <c:v>42105</c:v>
                </c:pt>
                <c:pt idx="193">
                  <c:v>42106</c:v>
                </c:pt>
                <c:pt idx="194">
                  <c:v>42107</c:v>
                </c:pt>
                <c:pt idx="195">
                  <c:v>42108</c:v>
                </c:pt>
                <c:pt idx="196">
                  <c:v>42109</c:v>
                </c:pt>
                <c:pt idx="197">
                  <c:v>42110</c:v>
                </c:pt>
                <c:pt idx="198">
                  <c:v>42111</c:v>
                </c:pt>
                <c:pt idx="199">
                  <c:v>42112</c:v>
                </c:pt>
                <c:pt idx="200">
                  <c:v>42113</c:v>
                </c:pt>
                <c:pt idx="201">
                  <c:v>42114</c:v>
                </c:pt>
                <c:pt idx="202">
                  <c:v>42115</c:v>
                </c:pt>
                <c:pt idx="203">
                  <c:v>42116</c:v>
                </c:pt>
                <c:pt idx="204">
                  <c:v>42117</c:v>
                </c:pt>
                <c:pt idx="205">
                  <c:v>42118</c:v>
                </c:pt>
                <c:pt idx="206">
                  <c:v>42119</c:v>
                </c:pt>
                <c:pt idx="207">
                  <c:v>42120</c:v>
                </c:pt>
                <c:pt idx="208">
                  <c:v>42121</c:v>
                </c:pt>
                <c:pt idx="209">
                  <c:v>42122</c:v>
                </c:pt>
                <c:pt idx="210">
                  <c:v>42123</c:v>
                </c:pt>
                <c:pt idx="211">
                  <c:v>42124</c:v>
                </c:pt>
                <c:pt idx="212">
                  <c:v>42125</c:v>
                </c:pt>
                <c:pt idx="213">
                  <c:v>42126</c:v>
                </c:pt>
                <c:pt idx="214">
                  <c:v>42127</c:v>
                </c:pt>
                <c:pt idx="215">
                  <c:v>42128</c:v>
                </c:pt>
                <c:pt idx="216">
                  <c:v>42129</c:v>
                </c:pt>
                <c:pt idx="217">
                  <c:v>42130</c:v>
                </c:pt>
                <c:pt idx="218">
                  <c:v>42131</c:v>
                </c:pt>
                <c:pt idx="219">
                  <c:v>42132</c:v>
                </c:pt>
                <c:pt idx="220">
                  <c:v>42133</c:v>
                </c:pt>
                <c:pt idx="221">
                  <c:v>42134</c:v>
                </c:pt>
                <c:pt idx="222">
                  <c:v>42135</c:v>
                </c:pt>
                <c:pt idx="223">
                  <c:v>42136</c:v>
                </c:pt>
                <c:pt idx="224">
                  <c:v>42137</c:v>
                </c:pt>
                <c:pt idx="225">
                  <c:v>42138</c:v>
                </c:pt>
                <c:pt idx="226">
                  <c:v>42139</c:v>
                </c:pt>
                <c:pt idx="227">
                  <c:v>42140</c:v>
                </c:pt>
                <c:pt idx="228">
                  <c:v>42141</c:v>
                </c:pt>
                <c:pt idx="229">
                  <c:v>42142</c:v>
                </c:pt>
                <c:pt idx="230">
                  <c:v>42143</c:v>
                </c:pt>
                <c:pt idx="231">
                  <c:v>42144</c:v>
                </c:pt>
                <c:pt idx="232">
                  <c:v>42145</c:v>
                </c:pt>
                <c:pt idx="233">
                  <c:v>42146</c:v>
                </c:pt>
                <c:pt idx="234">
                  <c:v>42147</c:v>
                </c:pt>
                <c:pt idx="235">
                  <c:v>42148</c:v>
                </c:pt>
                <c:pt idx="236">
                  <c:v>42149</c:v>
                </c:pt>
                <c:pt idx="237">
                  <c:v>42150</c:v>
                </c:pt>
                <c:pt idx="238">
                  <c:v>42151</c:v>
                </c:pt>
                <c:pt idx="239">
                  <c:v>42152</c:v>
                </c:pt>
                <c:pt idx="240">
                  <c:v>42153</c:v>
                </c:pt>
                <c:pt idx="241">
                  <c:v>42154</c:v>
                </c:pt>
                <c:pt idx="242">
                  <c:v>42155</c:v>
                </c:pt>
                <c:pt idx="243">
                  <c:v>42156</c:v>
                </c:pt>
                <c:pt idx="244">
                  <c:v>42157</c:v>
                </c:pt>
                <c:pt idx="245">
                  <c:v>42158</c:v>
                </c:pt>
                <c:pt idx="246">
                  <c:v>42159</c:v>
                </c:pt>
                <c:pt idx="247">
                  <c:v>42160</c:v>
                </c:pt>
                <c:pt idx="248">
                  <c:v>42161</c:v>
                </c:pt>
                <c:pt idx="249">
                  <c:v>42162</c:v>
                </c:pt>
                <c:pt idx="250">
                  <c:v>42163</c:v>
                </c:pt>
                <c:pt idx="251">
                  <c:v>42164</c:v>
                </c:pt>
                <c:pt idx="252">
                  <c:v>42165</c:v>
                </c:pt>
                <c:pt idx="253">
                  <c:v>42166</c:v>
                </c:pt>
                <c:pt idx="254">
                  <c:v>42167</c:v>
                </c:pt>
                <c:pt idx="255">
                  <c:v>42168</c:v>
                </c:pt>
                <c:pt idx="256">
                  <c:v>42169</c:v>
                </c:pt>
                <c:pt idx="257">
                  <c:v>42170</c:v>
                </c:pt>
                <c:pt idx="258">
                  <c:v>42171</c:v>
                </c:pt>
                <c:pt idx="259">
                  <c:v>42172</c:v>
                </c:pt>
                <c:pt idx="260">
                  <c:v>42173</c:v>
                </c:pt>
                <c:pt idx="261">
                  <c:v>42174</c:v>
                </c:pt>
                <c:pt idx="262">
                  <c:v>42175</c:v>
                </c:pt>
                <c:pt idx="263">
                  <c:v>42176</c:v>
                </c:pt>
                <c:pt idx="264">
                  <c:v>42177</c:v>
                </c:pt>
                <c:pt idx="265">
                  <c:v>42178</c:v>
                </c:pt>
                <c:pt idx="266">
                  <c:v>42179</c:v>
                </c:pt>
                <c:pt idx="267">
                  <c:v>42180</c:v>
                </c:pt>
                <c:pt idx="268">
                  <c:v>42181</c:v>
                </c:pt>
                <c:pt idx="269">
                  <c:v>42182</c:v>
                </c:pt>
                <c:pt idx="270">
                  <c:v>42183</c:v>
                </c:pt>
                <c:pt idx="271">
                  <c:v>42184</c:v>
                </c:pt>
                <c:pt idx="272">
                  <c:v>42185</c:v>
                </c:pt>
                <c:pt idx="273">
                  <c:v>42186</c:v>
                </c:pt>
                <c:pt idx="274">
                  <c:v>42187</c:v>
                </c:pt>
                <c:pt idx="275">
                  <c:v>42188</c:v>
                </c:pt>
                <c:pt idx="276">
                  <c:v>42189</c:v>
                </c:pt>
                <c:pt idx="277">
                  <c:v>42190</c:v>
                </c:pt>
                <c:pt idx="278">
                  <c:v>42191</c:v>
                </c:pt>
                <c:pt idx="279">
                  <c:v>42192</c:v>
                </c:pt>
                <c:pt idx="280">
                  <c:v>42193</c:v>
                </c:pt>
                <c:pt idx="281">
                  <c:v>42194</c:v>
                </c:pt>
                <c:pt idx="282">
                  <c:v>42195</c:v>
                </c:pt>
                <c:pt idx="283">
                  <c:v>42196</c:v>
                </c:pt>
                <c:pt idx="284">
                  <c:v>42197</c:v>
                </c:pt>
                <c:pt idx="285">
                  <c:v>42198</c:v>
                </c:pt>
                <c:pt idx="286">
                  <c:v>42199</c:v>
                </c:pt>
                <c:pt idx="287">
                  <c:v>42200</c:v>
                </c:pt>
                <c:pt idx="288">
                  <c:v>42201</c:v>
                </c:pt>
                <c:pt idx="289">
                  <c:v>42202</c:v>
                </c:pt>
                <c:pt idx="290">
                  <c:v>42203</c:v>
                </c:pt>
                <c:pt idx="291">
                  <c:v>42204</c:v>
                </c:pt>
                <c:pt idx="292">
                  <c:v>42205</c:v>
                </c:pt>
                <c:pt idx="293">
                  <c:v>42206</c:v>
                </c:pt>
                <c:pt idx="294">
                  <c:v>42207</c:v>
                </c:pt>
                <c:pt idx="295">
                  <c:v>42208</c:v>
                </c:pt>
                <c:pt idx="296">
                  <c:v>42209</c:v>
                </c:pt>
                <c:pt idx="297">
                  <c:v>42210</c:v>
                </c:pt>
                <c:pt idx="298">
                  <c:v>42211</c:v>
                </c:pt>
                <c:pt idx="299">
                  <c:v>42212</c:v>
                </c:pt>
                <c:pt idx="300">
                  <c:v>42213</c:v>
                </c:pt>
                <c:pt idx="301">
                  <c:v>42214</c:v>
                </c:pt>
                <c:pt idx="302">
                  <c:v>42215</c:v>
                </c:pt>
                <c:pt idx="303">
                  <c:v>42216</c:v>
                </c:pt>
                <c:pt idx="304">
                  <c:v>42217</c:v>
                </c:pt>
                <c:pt idx="305">
                  <c:v>42218</c:v>
                </c:pt>
                <c:pt idx="306">
                  <c:v>42219</c:v>
                </c:pt>
                <c:pt idx="307">
                  <c:v>42220</c:v>
                </c:pt>
                <c:pt idx="308">
                  <c:v>42221</c:v>
                </c:pt>
                <c:pt idx="309">
                  <c:v>42222</c:v>
                </c:pt>
                <c:pt idx="310">
                  <c:v>42223</c:v>
                </c:pt>
                <c:pt idx="311">
                  <c:v>42224</c:v>
                </c:pt>
                <c:pt idx="312">
                  <c:v>42225</c:v>
                </c:pt>
                <c:pt idx="313">
                  <c:v>42226</c:v>
                </c:pt>
                <c:pt idx="314">
                  <c:v>42227</c:v>
                </c:pt>
                <c:pt idx="315">
                  <c:v>42228</c:v>
                </c:pt>
                <c:pt idx="316">
                  <c:v>42229</c:v>
                </c:pt>
                <c:pt idx="317">
                  <c:v>42230</c:v>
                </c:pt>
                <c:pt idx="318">
                  <c:v>42231</c:v>
                </c:pt>
                <c:pt idx="319">
                  <c:v>42232</c:v>
                </c:pt>
                <c:pt idx="320">
                  <c:v>42233</c:v>
                </c:pt>
                <c:pt idx="321">
                  <c:v>42234</c:v>
                </c:pt>
                <c:pt idx="322">
                  <c:v>42235</c:v>
                </c:pt>
                <c:pt idx="323">
                  <c:v>42236</c:v>
                </c:pt>
                <c:pt idx="324">
                  <c:v>42237</c:v>
                </c:pt>
                <c:pt idx="325">
                  <c:v>42238</c:v>
                </c:pt>
                <c:pt idx="326">
                  <c:v>42239</c:v>
                </c:pt>
                <c:pt idx="327">
                  <c:v>42240</c:v>
                </c:pt>
                <c:pt idx="328">
                  <c:v>42241</c:v>
                </c:pt>
                <c:pt idx="329">
                  <c:v>42242</c:v>
                </c:pt>
                <c:pt idx="330">
                  <c:v>42243</c:v>
                </c:pt>
                <c:pt idx="331">
                  <c:v>42244</c:v>
                </c:pt>
                <c:pt idx="332">
                  <c:v>42245</c:v>
                </c:pt>
                <c:pt idx="333">
                  <c:v>42246</c:v>
                </c:pt>
                <c:pt idx="334">
                  <c:v>42247</c:v>
                </c:pt>
                <c:pt idx="335">
                  <c:v>42248</c:v>
                </c:pt>
                <c:pt idx="336">
                  <c:v>42249</c:v>
                </c:pt>
                <c:pt idx="337">
                  <c:v>42250</c:v>
                </c:pt>
                <c:pt idx="338">
                  <c:v>42251</c:v>
                </c:pt>
                <c:pt idx="339">
                  <c:v>42252</c:v>
                </c:pt>
                <c:pt idx="340">
                  <c:v>42253</c:v>
                </c:pt>
                <c:pt idx="341">
                  <c:v>42254</c:v>
                </c:pt>
                <c:pt idx="342">
                  <c:v>42255</c:v>
                </c:pt>
                <c:pt idx="343">
                  <c:v>42256</c:v>
                </c:pt>
                <c:pt idx="344">
                  <c:v>42257</c:v>
                </c:pt>
                <c:pt idx="345">
                  <c:v>42258</c:v>
                </c:pt>
                <c:pt idx="346">
                  <c:v>42259</c:v>
                </c:pt>
                <c:pt idx="347">
                  <c:v>42260</c:v>
                </c:pt>
                <c:pt idx="348">
                  <c:v>42261</c:v>
                </c:pt>
                <c:pt idx="349">
                  <c:v>42262</c:v>
                </c:pt>
                <c:pt idx="350">
                  <c:v>42263</c:v>
                </c:pt>
                <c:pt idx="351">
                  <c:v>42264</c:v>
                </c:pt>
                <c:pt idx="352">
                  <c:v>42265</c:v>
                </c:pt>
                <c:pt idx="353">
                  <c:v>42266</c:v>
                </c:pt>
                <c:pt idx="354">
                  <c:v>42267</c:v>
                </c:pt>
                <c:pt idx="355">
                  <c:v>42268</c:v>
                </c:pt>
                <c:pt idx="356">
                  <c:v>42269</c:v>
                </c:pt>
                <c:pt idx="357">
                  <c:v>42270</c:v>
                </c:pt>
                <c:pt idx="358">
                  <c:v>42271</c:v>
                </c:pt>
                <c:pt idx="359">
                  <c:v>42272</c:v>
                </c:pt>
                <c:pt idx="360">
                  <c:v>42273</c:v>
                </c:pt>
                <c:pt idx="361">
                  <c:v>42274</c:v>
                </c:pt>
                <c:pt idx="362">
                  <c:v>42275</c:v>
                </c:pt>
                <c:pt idx="363">
                  <c:v>42276</c:v>
                </c:pt>
                <c:pt idx="364">
                  <c:v>42277</c:v>
                </c:pt>
                <c:pt idx="365">
                  <c:v>42278</c:v>
                </c:pt>
              </c:numCache>
            </c:numRef>
          </c:cat>
          <c:val>
            <c:numRef>
              <c:f>'Figure 1.7 data'!$B$5:$B$370</c:f>
              <c:numCache>
                <c:formatCode>#,##0</c:formatCode>
                <c:ptCount val="366"/>
                <c:pt idx="0">
                  <c:v>999.47404175099996</c:v>
                </c:pt>
                <c:pt idx="1">
                  <c:v>1023.3771376919999</c:v>
                </c:pt>
                <c:pt idx="2">
                  <c:v>1046.8580074020001</c:v>
                </c:pt>
                <c:pt idx="3">
                  <c:v>1074.3938361420001</c:v>
                </c:pt>
                <c:pt idx="4">
                  <c:v>1094.3026774080001</c:v>
                </c:pt>
                <c:pt idx="5">
                  <c:v>1115.8518490469999</c:v>
                </c:pt>
                <c:pt idx="6">
                  <c:v>1147.2599402700002</c:v>
                </c:pt>
                <c:pt idx="7">
                  <c:v>1169.5602977400001</c:v>
                </c:pt>
                <c:pt idx="8">
                  <c:v>1173.6817137330002</c:v>
                </c:pt>
                <c:pt idx="9">
                  <c:v>1187.9180578499997</c:v>
                </c:pt>
                <c:pt idx="10">
                  <c:v>1222.816877103</c:v>
                </c:pt>
                <c:pt idx="11">
                  <c:v>1264.745779419</c:v>
                </c:pt>
                <c:pt idx="12">
                  <c:v>1285.5556913610001</c:v>
                </c:pt>
                <c:pt idx="13">
                  <c:v>1272.250884069</c:v>
                </c:pt>
                <c:pt idx="14">
                  <c:v>1265.5706478479999</c:v>
                </c:pt>
                <c:pt idx="15">
                  <c:v>1249.8700726709999</c:v>
                </c:pt>
                <c:pt idx="16">
                  <c:v>1235.921576574</c:v>
                </c:pt>
                <c:pt idx="17">
                  <c:v>1240.520515575</c:v>
                </c:pt>
                <c:pt idx="18">
                  <c:v>1248.501388788</c:v>
                </c:pt>
                <c:pt idx="19">
                  <c:v>1219.054283382</c:v>
                </c:pt>
                <c:pt idx="20">
                  <c:v>1142.804576343</c:v>
                </c:pt>
                <c:pt idx="21">
                  <c:v>1055.2273903469998</c:v>
                </c:pt>
                <c:pt idx="22">
                  <c:v>1038.868380099</c:v>
                </c:pt>
                <c:pt idx="23">
                  <c:v>1119.5349566909999</c:v>
                </c:pt>
                <c:pt idx="24">
                  <c:v>1138.056190713</c:v>
                </c:pt>
                <c:pt idx="25">
                  <c:v>1135.2011596259999</c:v>
                </c:pt>
                <c:pt idx="26">
                  <c:v>1131.085986351</c:v>
                </c:pt>
                <c:pt idx="27">
                  <c:v>1135.72678707</c:v>
                </c:pt>
                <c:pt idx="28">
                  <c:v>1143.4304148210001</c:v>
                </c:pt>
                <c:pt idx="29">
                  <c:v>1137.7436140860002</c:v>
                </c:pt>
                <c:pt idx="30">
                  <c:v>1144.3351089630003</c:v>
                </c:pt>
                <c:pt idx="31">
                  <c:v>1174.8657807120001</c:v>
                </c:pt>
                <c:pt idx="32">
                  <c:v>1208.6780521349999</c:v>
                </c:pt>
                <c:pt idx="33">
                  <c:v>1207.5604537439999</c:v>
                </c:pt>
                <c:pt idx="34">
                  <c:v>1196.928626226</c:v>
                </c:pt>
                <c:pt idx="35">
                  <c:v>1183.8186583050001</c:v>
                </c:pt>
                <c:pt idx="36">
                  <c:v>1192.58620866</c:v>
                </c:pt>
                <c:pt idx="37">
                  <c:v>1213.2433641959999</c:v>
                </c:pt>
                <c:pt idx="38">
                  <c:v>1221.9270920699998</c:v>
                </c:pt>
                <c:pt idx="39">
                  <c:v>1256.6891498939999</c:v>
                </c:pt>
                <c:pt idx="40">
                  <c:v>1280.1498625049996</c:v>
                </c:pt>
                <c:pt idx="41">
                  <c:v>1283.8866401699997</c:v>
                </c:pt>
                <c:pt idx="42">
                  <c:v>1296.6015765479999</c:v>
                </c:pt>
                <c:pt idx="43">
                  <c:v>1286.7558430619999</c:v>
                </c:pt>
                <c:pt idx="44">
                  <c:v>1281.5951963369998</c:v>
                </c:pt>
                <c:pt idx="45">
                  <c:v>1248.0608315129998</c:v>
                </c:pt>
                <c:pt idx="46">
                  <c:v>1265.1530378580001</c:v>
                </c:pt>
                <c:pt idx="47">
                  <c:v>1266.7554952830001</c:v>
                </c:pt>
                <c:pt idx="48">
                  <c:v>1272.0335245620001</c:v>
                </c:pt>
                <c:pt idx="49">
                  <c:v>1273.541688729</c:v>
                </c:pt>
                <c:pt idx="50">
                  <c:v>1287.903096735</c:v>
                </c:pt>
                <c:pt idx="51">
                  <c:v>1299.5554802129998</c:v>
                </c:pt>
                <c:pt idx="52">
                  <c:v>1299.6131305409999</c:v>
                </c:pt>
                <c:pt idx="53">
                  <c:v>1296.2276316389998</c:v>
                </c:pt>
                <c:pt idx="54">
                  <c:v>1268.3085917489998</c:v>
                </c:pt>
                <c:pt idx="55">
                  <c:v>1260.8209989059999</c:v>
                </c:pt>
                <c:pt idx="56">
                  <c:v>1250.74096029</c:v>
                </c:pt>
                <c:pt idx="57">
                  <c:v>1220.9017872509999</c:v>
                </c:pt>
                <c:pt idx="58">
                  <c:v>1232.5765689419998</c:v>
                </c:pt>
                <c:pt idx="59">
                  <c:v>1225.536285918</c:v>
                </c:pt>
                <c:pt idx="60">
                  <c:v>1224.3197093009999</c:v>
                </c:pt>
                <c:pt idx="61">
                  <c:v>1204.504260123</c:v>
                </c:pt>
                <c:pt idx="62">
                  <c:v>1203.0757509210002</c:v>
                </c:pt>
                <c:pt idx="63">
                  <c:v>1200.7101540959998</c:v>
                </c:pt>
                <c:pt idx="64">
                  <c:v>1196.277235068</c:v>
                </c:pt>
                <c:pt idx="65">
                  <c:v>1184.444474184</c:v>
                </c:pt>
                <c:pt idx="66">
                  <c:v>1202.8134076859999</c:v>
                </c:pt>
                <c:pt idx="67">
                  <c:v>1223.6005935899998</c:v>
                </c:pt>
                <c:pt idx="68">
                  <c:v>1244.9391662639998</c:v>
                </c:pt>
                <c:pt idx="69">
                  <c:v>1245.2048626139999</c:v>
                </c:pt>
                <c:pt idx="70">
                  <c:v>1246.7506112429999</c:v>
                </c:pt>
                <c:pt idx="71">
                  <c:v>1238.6096743349997</c:v>
                </c:pt>
                <c:pt idx="72">
                  <c:v>1222.3852006769998</c:v>
                </c:pt>
                <c:pt idx="73">
                  <c:v>1227.568071426</c:v>
                </c:pt>
                <c:pt idx="74">
                  <c:v>1229.5415886209998</c:v>
                </c:pt>
                <c:pt idx="75">
                  <c:v>1196.4630388380001</c:v>
                </c:pt>
                <c:pt idx="76">
                  <c:v>1175.8772457360001</c:v>
                </c:pt>
                <c:pt idx="77">
                  <c:v>1149.305533581</c:v>
                </c:pt>
                <c:pt idx="78">
                  <c:v>1156.301404176</c:v>
                </c:pt>
                <c:pt idx="79">
                  <c:v>1160.9015478060003</c:v>
                </c:pt>
                <c:pt idx="80">
                  <c:v>1190.874039042</c:v>
                </c:pt>
                <c:pt idx="81">
                  <c:v>1218.261802017</c:v>
                </c:pt>
                <c:pt idx="82">
                  <c:v>1196.5489377299998</c:v>
                </c:pt>
                <c:pt idx="83">
                  <c:v>1196.5482948209999</c:v>
                </c:pt>
                <c:pt idx="84">
                  <c:v>1199.892564498</c:v>
                </c:pt>
                <c:pt idx="85">
                  <c:v>1211.583098436</c:v>
                </c:pt>
                <c:pt idx="86">
                  <c:v>1211.6778685980003</c:v>
                </c:pt>
                <c:pt idx="87">
                  <c:v>1243.2310995270002</c:v>
                </c:pt>
                <c:pt idx="88">
                  <c:v>1254.8826178259999</c:v>
                </c:pt>
                <c:pt idx="89">
                  <c:v>1271.4919672409999</c:v>
                </c:pt>
                <c:pt idx="90">
                  <c:v>1291.3335145439999</c:v>
                </c:pt>
                <c:pt idx="91">
                  <c:v>1290.7909680749999</c:v>
                </c:pt>
                <c:pt idx="92">
                  <c:v>1301.4253725299998</c:v>
                </c:pt>
                <c:pt idx="93">
                  <c:v>1312.3521610799999</c:v>
                </c:pt>
                <c:pt idx="94">
                  <c:v>1325.6365024199999</c:v>
                </c:pt>
                <c:pt idx="95">
                  <c:v>1333.17775059</c:v>
                </c:pt>
                <c:pt idx="96">
                  <c:v>1328.371525842</c:v>
                </c:pt>
                <c:pt idx="97">
                  <c:v>1327.2353881800002</c:v>
                </c:pt>
                <c:pt idx="98">
                  <c:v>1325.2094458620002</c:v>
                </c:pt>
                <c:pt idx="99">
                  <c:v>1330.2976565609999</c:v>
                </c:pt>
                <c:pt idx="100">
                  <c:v>1315.2580858589999</c:v>
                </c:pt>
                <c:pt idx="101">
                  <c:v>1305.7131860760001</c:v>
                </c:pt>
                <c:pt idx="102">
                  <c:v>1302.073111578</c:v>
                </c:pt>
                <c:pt idx="103">
                  <c:v>1292.5505335620001</c:v>
                </c:pt>
                <c:pt idx="104">
                  <c:v>1287.3943153110001</c:v>
                </c:pt>
                <c:pt idx="105">
                  <c:v>1257.099448596</c:v>
                </c:pt>
                <c:pt idx="106">
                  <c:v>1226.872668948</c:v>
                </c:pt>
                <c:pt idx="107">
                  <c:v>1177.947932586</c:v>
                </c:pt>
                <c:pt idx="108">
                  <c:v>1121.312422725</c:v>
                </c:pt>
                <c:pt idx="109">
                  <c:v>1079.1556975650001</c:v>
                </c:pt>
                <c:pt idx="110">
                  <c:v>1035.578950476</c:v>
                </c:pt>
                <c:pt idx="111">
                  <c:v>992.27396175600006</c:v>
                </c:pt>
                <c:pt idx="112">
                  <c:v>932.89790157599998</c:v>
                </c:pt>
                <c:pt idx="113">
                  <c:v>891.95504487299991</c:v>
                </c:pt>
                <c:pt idx="114">
                  <c:v>871.85106803100007</c:v>
                </c:pt>
                <c:pt idx="115">
                  <c:v>865.71325691399989</c:v>
                </c:pt>
                <c:pt idx="116">
                  <c:v>888.83597804399994</c:v>
                </c:pt>
                <c:pt idx="117">
                  <c:v>900.68382064499997</c:v>
                </c:pt>
                <c:pt idx="118">
                  <c:v>898.69928787899994</c:v>
                </c:pt>
                <c:pt idx="119">
                  <c:v>904.99103352600002</c:v>
                </c:pt>
                <c:pt idx="120">
                  <c:v>893.24664366000002</c:v>
                </c:pt>
                <c:pt idx="121">
                  <c:v>892.37770215899991</c:v>
                </c:pt>
                <c:pt idx="122">
                  <c:v>890.79365417699978</c:v>
                </c:pt>
                <c:pt idx="123">
                  <c:v>888.57442670399996</c:v>
                </c:pt>
                <c:pt idx="124">
                  <c:v>891.50657692499988</c:v>
                </c:pt>
                <c:pt idx="125">
                  <c:v>890.12945031599997</c:v>
                </c:pt>
                <c:pt idx="126">
                  <c:v>877.91792293799983</c:v>
                </c:pt>
                <c:pt idx="127">
                  <c:v>876.34482877499988</c:v>
                </c:pt>
                <c:pt idx="128">
                  <c:v>872.738199216</c:v>
                </c:pt>
                <c:pt idx="129">
                  <c:v>882.38433731099997</c:v>
                </c:pt>
                <c:pt idx="130">
                  <c:v>888.60252358499986</c:v>
                </c:pt>
                <c:pt idx="131">
                  <c:v>869.80192500299995</c:v>
                </c:pt>
                <c:pt idx="132">
                  <c:v>857.07387636899989</c:v>
                </c:pt>
                <c:pt idx="133">
                  <c:v>837.08032856400007</c:v>
                </c:pt>
                <c:pt idx="134">
                  <c:v>817.61851839600001</c:v>
                </c:pt>
                <c:pt idx="135">
                  <c:v>783.09959196000023</c:v>
                </c:pt>
                <c:pt idx="136">
                  <c:v>768.17870041800006</c:v>
                </c:pt>
                <c:pt idx="137">
                  <c:v>770.80733156100007</c:v>
                </c:pt>
                <c:pt idx="138">
                  <c:v>727.96976939700005</c:v>
                </c:pt>
                <c:pt idx="139">
                  <c:v>700.07594124899992</c:v>
                </c:pt>
                <c:pt idx="140">
                  <c:v>667.65823774800003</c:v>
                </c:pt>
                <c:pt idx="141">
                  <c:v>654.48884031600005</c:v>
                </c:pt>
                <c:pt idx="142">
                  <c:v>649.50515027100005</c:v>
                </c:pt>
                <c:pt idx="143">
                  <c:v>667.97498914499988</c:v>
                </c:pt>
                <c:pt idx="144">
                  <c:v>709.40470726500007</c:v>
                </c:pt>
                <c:pt idx="145">
                  <c:v>717.63074382299999</c:v>
                </c:pt>
                <c:pt idx="146">
                  <c:v>700.87450072199999</c:v>
                </c:pt>
                <c:pt idx="147">
                  <c:v>689.33818059300006</c:v>
                </c:pt>
                <c:pt idx="148">
                  <c:v>676.48360471499996</c:v>
                </c:pt>
                <c:pt idx="149">
                  <c:v>665.7581279640001</c:v>
                </c:pt>
                <c:pt idx="150">
                  <c:v>667.75347783899997</c:v>
                </c:pt>
                <c:pt idx="151">
                  <c:v>668.08447144199999</c:v>
                </c:pt>
                <c:pt idx="152">
                  <c:v>642.50433216900012</c:v>
                </c:pt>
                <c:pt idx="153">
                  <c:v>640.25293153200005</c:v>
                </c:pt>
                <c:pt idx="154">
                  <c:v>631.45079168699999</c:v>
                </c:pt>
                <c:pt idx="155">
                  <c:v>618.07010727599993</c:v>
                </c:pt>
                <c:pt idx="156">
                  <c:v>597.13550158500004</c:v>
                </c:pt>
                <c:pt idx="157">
                  <c:v>581.45838891300002</c:v>
                </c:pt>
                <c:pt idx="158">
                  <c:v>579.19925002499997</c:v>
                </c:pt>
                <c:pt idx="159">
                  <c:v>559.72226885999999</c:v>
                </c:pt>
                <c:pt idx="160">
                  <c:v>546.53094360900002</c:v>
                </c:pt>
                <c:pt idx="161">
                  <c:v>538.55438289900007</c:v>
                </c:pt>
                <c:pt idx="162">
                  <c:v>528.20380858499993</c:v>
                </c:pt>
                <c:pt idx="163">
                  <c:v>531.33294703499996</c:v>
                </c:pt>
                <c:pt idx="164">
                  <c:v>541.42641671099989</c:v>
                </c:pt>
                <c:pt idx="165">
                  <c:v>554.30571701099996</c:v>
                </c:pt>
                <c:pt idx="166">
                  <c:v>564.18578116799995</c:v>
                </c:pt>
                <c:pt idx="167">
                  <c:v>552.93333284400001</c:v>
                </c:pt>
                <c:pt idx="168">
                  <c:v>537.98373164399993</c:v>
                </c:pt>
                <c:pt idx="169">
                  <c:v>535.22691227700011</c:v>
                </c:pt>
                <c:pt idx="170">
                  <c:v>524.66981481599998</c:v>
                </c:pt>
                <c:pt idx="171">
                  <c:v>523.55974589100003</c:v>
                </c:pt>
                <c:pt idx="172">
                  <c:v>530.80903339500003</c:v>
                </c:pt>
                <c:pt idx="173">
                  <c:v>533.45962369800009</c:v>
                </c:pt>
                <c:pt idx="174">
                  <c:v>535.51818883500005</c:v>
                </c:pt>
                <c:pt idx="175">
                  <c:v>527.56645726500005</c:v>
                </c:pt>
                <c:pt idx="176">
                  <c:v>522.28491128400003</c:v>
                </c:pt>
                <c:pt idx="177">
                  <c:v>560.40150245099994</c:v>
                </c:pt>
                <c:pt idx="178">
                  <c:v>596.05249314899993</c:v>
                </c:pt>
                <c:pt idx="179">
                  <c:v>636.65833477800004</c:v>
                </c:pt>
                <c:pt idx="180">
                  <c:v>647.27970277200006</c:v>
                </c:pt>
                <c:pt idx="181">
                  <c:v>644.97884426999997</c:v>
                </c:pt>
                <c:pt idx="182">
                  <c:v>649.02179867399991</c:v>
                </c:pt>
                <c:pt idx="183">
                  <c:v>653.62748156999987</c:v>
                </c:pt>
                <c:pt idx="184">
                  <c:v>628.03862568599993</c:v>
                </c:pt>
                <c:pt idx="185">
                  <c:v>629.40529323599992</c:v>
                </c:pt>
                <c:pt idx="186">
                  <c:v>655.84561843199992</c:v>
                </c:pt>
                <c:pt idx="187">
                  <c:v>661.22490304199994</c:v>
                </c:pt>
                <c:pt idx="188">
                  <c:v>658.88369407200003</c:v>
                </c:pt>
                <c:pt idx="189">
                  <c:v>667.74286002899998</c:v>
                </c:pt>
                <c:pt idx="190">
                  <c:v>635.48853902099995</c:v>
                </c:pt>
                <c:pt idx="191">
                  <c:v>610.75752945900001</c:v>
                </c:pt>
                <c:pt idx="192">
                  <c:v>615.86906967300001</c:v>
                </c:pt>
                <c:pt idx="193">
                  <c:v>634.75698474599994</c:v>
                </c:pt>
                <c:pt idx="194">
                  <c:v>623.50886334000006</c:v>
                </c:pt>
                <c:pt idx="195">
                  <c:v>602.85779818799995</c:v>
                </c:pt>
                <c:pt idx="196">
                  <c:v>584.25853856100002</c:v>
                </c:pt>
                <c:pt idx="197">
                  <c:v>559.13104916700001</c:v>
                </c:pt>
                <c:pt idx="198">
                  <c:v>543.71936119199995</c:v>
                </c:pt>
                <c:pt idx="199">
                  <c:v>525.63338018999991</c:v>
                </c:pt>
                <c:pt idx="200">
                  <c:v>535.81659030899993</c:v>
                </c:pt>
                <c:pt idx="201">
                  <c:v>526.969870356</c:v>
                </c:pt>
                <c:pt idx="202">
                  <c:v>530.35887870600004</c:v>
                </c:pt>
                <c:pt idx="203">
                  <c:v>540.13427396700001</c:v>
                </c:pt>
                <c:pt idx="204">
                  <c:v>535.95124268400002</c:v>
                </c:pt>
                <c:pt idx="205">
                  <c:v>514.94510994899997</c:v>
                </c:pt>
                <c:pt idx="206">
                  <c:v>521.57842832100005</c:v>
                </c:pt>
                <c:pt idx="207">
                  <c:v>527.44584723899993</c:v>
                </c:pt>
                <c:pt idx="208">
                  <c:v>513.02344946099993</c:v>
                </c:pt>
                <c:pt idx="209">
                  <c:v>488.52683830800004</c:v>
                </c:pt>
                <c:pt idx="210">
                  <c:v>481.47657563999991</c:v>
                </c:pt>
                <c:pt idx="211">
                  <c:v>468.00077110799998</c:v>
                </c:pt>
                <c:pt idx="212">
                  <c:v>457.54567055999996</c:v>
                </c:pt>
                <c:pt idx="213">
                  <c:v>453.44564782199996</c:v>
                </c:pt>
                <c:pt idx="214">
                  <c:v>457.63574961599994</c:v>
                </c:pt>
                <c:pt idx="215">
                  <c:v>469.82577288299996</c:v>
                </c:pt>
                <c:pt idx="216">
                  <c:v>468.82600651499996</c:v>
                </c:pt>
                <c:pt idx="217">
                  <c:v>467.67234662999988</c:v>
                </c:pt>
                <c:pt idx="218">
                  <c:v>460.71358173299996</c:v>
                </c:pt>
                <c:pt idx="219">
                  <c:v>455.31681600600001</c:v>
                </c:pt>
                <c:pt idx="220">
                  <c:v>458.772349674</c:v>
                </c:pt>
                <c:pt idx="221">
                  <c:v>465.66968760600002</c:v>
                </c:pt>
                <c:pt idx="222">
                  <c:v>466.66277276100004</c:v>
                </c:pt>
                <c:pt idx="223">
                  <c:v>468.80097891299999</c:v>
                </c:pt>
                <c:pt idx="224">
                  <c:v>464.30214836699997</c:v>
                </c:pt>
                <c:pt idx="225">
                  <c:v>465.07110798600002</c:v>
                </c:pt>
                <c:pt idx="226">
                  <c:v>468.50086530900001</c:v>
                </c:pt>
                <c:pt idx="227">
                  <c:v>465.878143572</c:v>
                </c:pt>
                <c:pt idx="228">
                  <c:v>467.95651854599998</c:v>
                </c:pt>
                <c:pt idx="229">
                  <c:v>464.11600179900006</c:v>
                </c:pt>
                <c:pt idx="230">
                  <c:v>452.49736058100007</c:v>
                </c:pt>
                <c:pt idx="231">
                  <c:v>435.955457835</c:v>
                </c:pt>
                <c:pt idx="232">
                  <c:v>431.534290752</c:v>
                </c:pt>
                <c:pt idx="233">
                  <c:v>431.09620551000006</c:v>
                </c:pt>
                <c:pt idx="234">
                  <c:v>442.30396417200006</c:v>
                </c:pt>
                <c:pt idx="235">
                  <c:v>444.35799444300005</c:v>
                </c:pt>
                <c:pt idx="236">
                  <c:v>443.88279318000008</c:v>
                </c:pt>
                <c:pt idx="237">
                  <c:v>444.24489825899997</c:v>
                </c:pt>
                <c:pt idx="238">
                  <c:v>439.24480412999998</c:v>
                </c:pt>
                <c:pt idx="239">
                  <c:v>434.88268814100002</c:v>
                </c:pt>
                <c:pt idx="240">
                  <c:v>439.100470734</c:v>
                </c:pt>
                <c:pt idx="241">
                  <c:v>442.07703189599999</c:v>
                </c:pt>
                <c:pt idx="242">
                  <c:v>462.15119405399997</c:v>
                </c:pt>
                <c:pt idx="243">
                  <c:v>489.89000096699999</c:v>
                </c:pt>
                <c:pt idx="244">
                  <c:v>488.25983214600001</c:v>
                </c:pt>
                <c:pt idx="245">
                  <c:v>462.05548031400002</c:v>
                </c:pt>
                <c:pt idx="246">
                  <c:v>443.51934127500004</c:v>
                </c:pt>
                <c:pt idx="247">
                  <c:v>430.05323766600003</c:v>
                </c:pt>
                <c:pt idx="248">
                  <c:v>435.24876450600004</c:v>
                </c:pt>
                <c:pt idx="249">
                  <c:v>441.48484258500002</c:v>
                </c:pt>
                <c:pt idx="250">
                  <c:v>424.24688459399999</c:v>
                </c:pt>
                <c:pt idx="251">
                  <c:v>426.58796410799994</c:v>
                </c:pt>
                <c:pt idx="252">
                  <c:v>421.86006042599996</c:v>
                </c:pt>
                <c:pt idx="253">
                  <c:v>406.854932088</c:v>
                </c:pt>
                <c:pt idx="254">
                  <c:v>399.73231160700004</c:v>
                </c:pt>
                <c:pt idx="255">
                  <c:v>415.02516250799994</c:v>
                </c:pt>
                <c:pt idx="256">
                  <c:v>444.16501191000003</c:v>
                </c:pt>
                <c:pt idx="257">
                  <c:v>458.26234539300003</c:v>
                </c:pt>
                <c:pt idx="258">
                  <c:v>474.28630323900001</c:v>
                </c:pt>
                <c:pt idx="259">
                  <c:v>486.66199607699997</c:v>
                </c:pt>
                <c:pt idx="260">
                  <c:v>490.73164492199993</c:v>
                </c:pt>
                <c:pt idx="261">
                  <c:v>527.16001917899996</c:v>
                </c:pt>
                <c:pt idx="262">
                  <c:v>587.95707564899999</c:v>
                </c:pt>
                <c:pt idx="263">
                  <c:v>654.76801069199996</c:v>
                </c:pt>
                <c:pt idx="264">
                  <c:v>685.01306279400001</c:v>
                </c:pt>
                <c:pt idx="265">
                  <c:v>698.73700453200013</c:v>
                </c:pt>
                <c:pt idx="266">
                  <c:v>707.65049262600007</c:v>
                </c:pt>
                <c:pt idx="267">
                  <c:v>711.75304580099998</c:v>
                </c:pt>
                <c:pt idx="268">
                  <c:v>728.73179484299999</c:v>
                </c:pt>
                <c:pt idx="269">
                  <c:v>755.0682568950001</c:v>
                </c:pt>
                <c:pt idx="270">
                  <c:v>786.55043535899995</c:v>
                </c:pt>
                <c:pt idx="271">
                  <c:v>801.44135681399996</c:v>
                </c:pt>
                <c:pt idx="272">
                  <c:v>807.58826909699997</c:v>
                </c:pt>
                <c:pt idx="273">
                  <c:v>799.54283556300004</c:v>
                </c:pt>
                <c:pt idx="274">
                  <c:v>782.83741193999992</c:v>
                </c:pt>
                <c:pt idx="275">
                  <c:v>796.35137148900003</c:v>
                </c:pt>
                <c:pt idx="276">
                  <c:v>836.97348179400001</c:v>
                </c:pt>
                <c:pt idx="277">
                  <c:v>872.87988601800009</c:v>
                </c:pt>
                <c:pt idx="278">
                  <c:v>883.55582622600002</c:v>
                </c:pt>
                <c:pt idx="279">
                  <c:v>888.74083262699992</c:v>
                </c:pt>
                <c:pt idx="280">
                  <c:v>888.11170892399991</c:v>
                </c:pt>
                <c:pt idx="281">
                  <c:v>887.08277617500016</c:v>
                </c:pt>
                <c:pt idx="282">
                  <c:v>903.35809014300003</c:v>
                </c:pt>
                <c:pt idx="283">
                  <c:v>941.26720909799997</c:v>
                </c:pt>
                <c:pt idx="284">
                  <c:v>981.15670967100004</c:v>
                </c:pt>
                <c:pt idx="285">
                  <c:v>1003.4641588559999</c:v>
                </c:pt>
                <c:pt idx="286">
                  <c:v>987.53896673100007</c:v>
                </c:pt>
                <c:pt idx="287">
                  <c:v>986.12521476899997</c:v>
                </c:pt>
                <c:pt idx="288">
                  <c:v>990.20547742500003</c:v>
                </c:pt>
                <c:pt idx="289">
                  <c:v>1004.9826739230002</c:v>
                </c:pt>
                <c:pt idx="290">
                  <c:v>1031.648645019</c:v>
                </c:pt>
                <c:pt idx="291">
                  <c:v>1056.771447864</c:v>
                </c:pt>
                <c:pt idx="292">
                  <c:v>1053.2132129010001</c:v>
                </c:pt>
                <c:pt idx="293">
                  <c:v>1054.081381107</c:v>
                </c:pt>
                <c:pt idx="294">
                  <c:v>1051.6978796430001</c:v>
                </c:pt>
                <c:pt idx="295">
                  <c:v>1047.8025751079999</c:v>
                </c:pt>
                <c:pt idx="296">
                  <c:v>1050.0216057</c:v>
                </c:pt>
                <c:pt idx="297">
                  <c:v>1075.0872861779999</c:v>
                </c:pt>
                <c:pt idx="298">
                  <c:v>1108.219373271</c:v>
                </c:pt>
                <c:pt idx="299">
                  <c:v>1113.0423720570002</c:v>
                </c:pt>
                <c:pt idx="300">
                  <c:v>1119.8616846630002</c:v>
                </c:pt>
                <c:pt idx="301">
                  <c:v>1139.4681222929999</c:v>
                </c:pt>
                <c:pt idx="302">
                  <c:v>1167.1864143359999</c:v>
                </c:pt>
                <c:pt idx="303">
                  <c:v>1177.3916294640001</c:v>
                </c:pt>
                <c:pt idx="304">
                  <c:v>1219.831015941</c:v>
                </c:pt>
                <c:pt idx="305">
                  <c:v>1245.61467567</c:v>
                </c:pt>
                <c:pt idx="306">
                  <c:v>1254.1537141440001</c:v>
                </c:pt>
                <c:pt idx="307">
                  <c:v>1254.0854475870001</c:v>
                </c:pt>
                <c:pt idx="308">
                  <c:v>1258.2619060020002</c:v>
                </c:pt>
                <c:pt idx="309">
                  <c:v>1245.863519304</c:v>
                </c:pt>
                <c:pt idx="310">
                  <c:v>1230.69135162</c:v>
                </c:pt>
                <c:pt idx="311">
                  <c:v>1242.0745335779998</c:v>
                </c:pt>
                <c:pt idx="312">
                  <c:v>1265.2800064799999</c:v>
                </c:pt>
                <c:pt idx="313">
                  <c:v>1260.56373375</c:v>
                </c:pt>
                <c:pt idx="314">
                  <c:v>1243.8814021200001</c:v>
                </c:pt>
                <c:pt idx="315">
                  <c:v>1231.0085589959999</c:v>
                </c:pt>
                <c:pt idx="316">
                  <c:v>1229.8676547119999</c:v>
                </c:pt>
                <c:pt idx="317">
                  <c:v>1238.5108628579999</c:v>
                </c:pt>
                <c:pt idx="318">
                  <c:v>1275.3823288259998</c:v>
                </c:pt>
                <c:pt idx="319">
                  <c:v>1259.2702345079999</c:v>
                </c:pt>
                <c:pt idx="320">
                  <c:v>1267.163523297</c:v>
                </c:pt>
                <c:pt idx="321">
                  <c:v>1302.4981306919999</c:v>
                </c:pt>
                <c:pt idx="322">
                  <c:v>1273.5662557949997</c:v>
                </c:pt>
                <c:pt idx="323">
                  <c:v>1216.754345115</c:v>
                </c:pt>
                <c:pt idx="324">
                  <c:v>1209.997744083</c:v>
                </c:pt>
                <c:pt idx="325">
                  <c:v>1224.9731459939999</c:v>
                </c:pt>
                <c:pt idx="326">
                  <c:v>1243.1066552969999</c:v>
                </c:pt>
                <c:pt idx="327">
                  <c:v>1244.4826325189999</c:v>
                </c:pt>
                <c:pt idx="328">
                  <c:v>1217.6140520879997</c:v>
                </c:pt>
                <c:pt idx="329">
                  <c:v>1216.7466268589999</c:v>
                </c:pt>
                <c:pt idx="330">
                  <c:v>1202.9503964999999</c:v>
                </c:pt>
                <c:pt idx="331">
                  <c:v>1207.7484498029999</c:v>
                </c:pt>
                <c:pt idx="332">
                  <c:v>1216.4857189859999</c:v>
                </c:pt>
                <c:pt idx="333">
                  <c:v>1227.0937550579999</c:v>
                </c:pt>
                <c:pt idx="334">
                  <c:v>1241.9307867329999</c:v>
                </c:pt>
                <c:pt idx="335">
                  <c:v>1243.308052284</c:v>
                </c:pt>
                <c:pt idx="336">
                  <c:v>1227.193421298</c:v>
                </c:pt>
                <c:pt idx="337">
                  <c:v>1215.603964224</c:v>
                </c:pt>
                <c:pt idx="338">
                  <c:v>1213.828373628</c:v>
                </c:pt>
                <c:pt idx="339">
                  <c:v>1215.1982305200002</c:v>
                </c:pt>
                <c:pt idx="340">
                  <c:v>1211.7235761449999</c:v>
                </c:pt>
                <c:pt idx="341">
                  <c:v>1198.4580685139999</c:v>
                </c:pt>
                <c:pt idx="342">
                  <c:v>1192.1461289399999</c:v>
                </c:pt>
                <c:pt idx="343">
                  <c:v>1200.705566499</c:v>
                </c:pt>
                <c:pt idx="344">
                  <c:v>1221.4005572249998</c:v>
                </c:pt>
                <c:pt idx="345">
                  <c:v>1236.8387946539997</c:v>
                </c:pt>
                <c:pt idx="346">
                  <c:v>1256.052889929</c:v>
                </c:pt>
                <c:pt idx="347">
                  <c:v>1278.6008045640001</c:v>
                </c:pt>
                <c:pt idx="348">
                  <c:v>1296.4194968700001</c:v>
                </c:pt>
                <c:pt idx="349">
                  <c:v>1302.1571323350001</c:v>
                </c:pt>
                <c:pt idx="350">
                  <c:v>1305.934808703</c:v>
                </c:pt>
                <c:pt idx="351">
                  <c:v>1303.527272691</c:v>
                </c:pt>
                <c:pt idx="352">
                  <c:v>1290.0994489049999</c:v>
                </c:pt>
                <c:pt idx="353">
                  <c:v>1290.505664256</c:v>
                </c:pt>
                <c:pt idx="354">
                  <c:v>1289.4164823870001</c:v>
                </c:pt>
                <c:pt idx="355">
                  <c:v>1283.2065477240001</c:v>
                </c:pt>
                <c:pt idx="356">
                  <c:v>1282.75232289</c:v>
                </c:pt>
                <c:pt idx="357">
                  <c:v>1271.799698754</c:v>
                </c:pt>
                <c:pt idx="358">
                  <c:v>1259.2873346969998</c:v>
                </c:pt>
                <c:pt idx="359">
                  <c:v>1279.9880780309998</c:v>
                </c:pt>
                <c:pt idx="360">
                  <c:v>1316.1504412260001</c:v>
                </c:pt>
                <c:pt idx="361">
                  <c:v>1330.3529545470001</c:v>
                </c:pt>
                <c:pt idx="362">
                  <c:v>1310.5402934159999</c:v>
                </c:pt>
                <c:pt idx="363">
                  <c:v>1296.7491776850002</c:v>
                </c:pt>
                <c:pt idx="364">
                  <c:v>1301.4588031470003</c:v>
                </c:pt>
                <c:pt idx="365" formatCode="General">
                  <c:v>1297.551640461</c:v>
                </c:pt>
              </c:numCache>
            </c:numRef>
          </c:val>
          <c:smooth val="0"/>
          <c:extLst>
            <c:ext xmlns:c16="http://schemas.microsoft.com/office/drawing/2014/chart" uri="{C3380CC4-5D6E-409C-BE32-E72D297353CC}">
              <c16:uniqueId val="{00000000-FE01-482A-9FA9-E1D96098B702}"/>
            </c:ext>
          </c:extLst>
        </c:ser>
        <c:ser>
          <c:idx val="2"/>
          <c:order val="1"/>
          <c:tx>
            <c:strRef>
              <c:f>'Figure 1.7 data'!$C$4</c:f>
              <c:strCache>
                <c:ptCount val="1"/>
                <c:pt idx="0">
                  <c:v>2016/17</c:v>
                </c:pt>
              </c:strCache>
            </c:strRef>
          </c:tx>
          <c:spPr>
            <a:ln w="28575" cap="rnd">
              <a:solidFill>
                <a:schemeClr val="accent3">
                  <a:lumMod val="60000"/>
                  <a:lumOff val="40000"/>
                  <a:alpha val="70000"/>
                </a:schemeClr>
              </a:solidFill>
              <a:round/>
            </a:ln>
            <a:effectLst/>
          </c:spPr>
          <c:marker>
            <c:symbol val="none"/>
          </c:marker>
          <c:cat>
            <c:numRef>
              <c:f>'Figure 1.7 data'!$A$5:$A$370</c:f>
              <c:numCache>
                <c:formatCode>d\-mmm</c:formatCode>
                <c:ptCount val="366"/>
                <c:pt idx="0">
                  <c:v>41913</c:v>
                </c:pt>
                <c:pt idx="1">
                  <c:v>41914</c:v>
                </c:pt>
                <c:pt idx="2">
                  <c:v>41915</c:v>
                </c:pt>
                <c:pt idx="3">
                  <c:v>41916</c:v>
                </c:pt>
                <c:pt idx="4">
                  <c:v>41917</c:v>
                </c:pt>
                <c:pt idx="5">
                  <c:v>41918</c:v>
                </c:pt>
                <c:pt idx="6">
                  <c:v>41919</c:v>
                </c:pt>
                <c:pt idx="7">
                  <c:v>41920</c:v>
                </c:pt>
                <c:pt idx="8">
                  <c:v>41921</c:v>
                </c:pt>
                <c:pt idx="9">
                  <c:v>41922</c:v>
                </c:pt>
                <c:pt idx="10">
                  <c:v>41923</c:v>
                </c:pt>
                <c:pt idx="11">
                  <c:v>41924</c:v>
                </c:pt>
                <c:pt idx="12">
                  <c:v>41925</c:v>
                </c:pt>
                <c:pt idx="13">
                  <c:v>41926</c:v>
                </c:pt>
                <c:pt idx="14">
                  <c:v>41927</c:v>
                </c:pt>
                <c:pt idx="15">
                  <c:v>41928</c:v>
                </c:pt>
                <c:pt idx="16">
                  <c:v>41929</c:v>
                </c:pt>
                <c:pt idx="17">
                  <c:v>41930</c:v>
                </c:pt>
                <c:pt idx="18">
                  <c:v>41931</c:v>
                </c:pt>
                <c:pt idx="19">
                  <c:v>41932</c:v>
                </c:pt>
                <c:pt idx="20">
                  <c:v>41933</c:v>
                </c:pt>
                <c:pt idx="21">
                  <c:v>41934</c:v>
                </c:pt>
                <c:pt idx="22">
                  <c:v>41935</c:v>
                </c:pt>
                <c:pt idx="23">
                  <c:v>41936</c:v>
                </c:pt>
                <c:pt idx="24">
                  <c:v>41937</c:v>
                </c:pt>
                <c:pt idx="25">
                  <c:v>41938</c:v>
                </c:pt>
                <c:pt idx="26">
                  <c:v>41939</c:v>
                </c:pt>
                <c:pt idx="27">
                  <c:v>41940</c:v>
                </c:pt>
                <c:pt idx="28">
                  <c:v>41941</c:v>
                </c:pt>
                <c:pt idx="29">
                  <c:v>41942</c:v>
                </c:pt>
                <c:pt idx="30">
                  <c:v>41943</c:v>
                </c:pt>
                <c:pt idx="31">
                  <c:v>41944</c:v>
                </c:pt>
                <c:pt idx="32">
                  <c:v>41945</c:v>
                </c:pt>
                <c:pt idx="33">
                  <c:v>41946</c:v>
                </c:pt>
                <c:pt idx="34">
                  <c:v>41947</c:v>
                </c:pt>
                <c:pt idx="35">
                  <c:v>41948</c:v>
                </c:pt>
                <c:pt idx="36">
                  <c:v>41949</c:v>
                </c:pt>
                <c:pt idx="37">
                  <c:v>41950</c:v>
                </c:pt>
                <c:pt idx="38">
                  <c:v>41951</c:v>
                </c:pt>
                <c:pt idx="39">
                  <c:v>41952</c:v>
                </c:pt>
                <c:pt idx="40">
                  <c:v>41953</c:v>
                </c:pt>
                <c:pt idx="41">
                  <c:v>41954</c:v>
                </c:pt>
                <c:pt idx="42">
                  <c:v>41955</c:v>
                </c:pt>
                <c:pt idx="43">
                  <c:v>41956</c:v>
                </c:pt>
                <c:pt idx="44">
                  <c:v>41957</c:v>
                </c:pt>
                <c:pt idx="45">
                  <c:v>41958</c:v>
                </c:pt>
                <c:pt idx="46">
                  <c:v>41959</c:v>
                </c:pt>
                <c:pt idx="47">
                  <c:v>41960</c:v>
                </c:pt>
                <c:pt idx="48">
                  <c:v>41961</c:v>
                </c:pt>
                <c:pt idx="49">
                  <c:v>41962</c:v>
                </c:pt>
                <c:pt idx="50">
                  <c:v>41963</c:v>
                </c:pt>
                <c:pt idx="51">
                  <c:v>41964</c:v>
                </c:pt>
                <c:pt idx="52">
                  <c:v>41965</c:v>
                </c:pt>
                <c:pt idx="53">
                  <c:v>41966</c:v>
                </c:pt>
                <c:pt idx="54">
                  <c:v>41967</c:v>
                </c:pt>
                <c:pt idx="55">
                  <c:v>41968</c:v>
                </c:pt>
                <c:pt idx="56">
                  <c:v>41969</c:v>
                </c:pt>
                <c:pt idx="57">
                  <c:v>41970</c:v>
                </c:pt>
                <c:pt idx="58">
                  <c:v>41971</c:v>
                </c:pt>
                <c:pt idx="59">
                  <c:v>41972</c:v>
                </c:pt>
                <c:pt idx="60">
                  <c:v>41973</c:v>
                </c:pt>
                <c:pt idx="61">
                  <c:v>41974</c:v>
                </c:pt>
                <c:pt idx="62">
                  <c:v>41975</c:v>
                </c:pt>
                <c:pt idx="63">
                  <c:v>41976</c:v>
                </c:pt>
                <c:pt idx="64">
                  <c:v>41977</c:v>
                </c:pt>
                <c:pt idx="65">
                  <c:v>41978</c:v>
                </c:pt>
                <c:pt idx="66">
                  <c:v>41979</c:v>
                </c:pt>
                <c:pt idx="67">
                  <c:v>41980</c:v>
                </c:pt>
                <c:pt idx="68">
                  <c:v>41981</c:v>
                </c:pt>
                <c:pt idx="69">
                  <c:v>41982</c:v>
                </c:pt>
                <c:pt idx="70">
                  <c:v>41983</c:v>
                </c:pt>
                <c:pt idx="71">
                  <c:v>41984</c:v>
                </c:pt>
                <c:pt idx="72">
                  <c:v>41985</c:v>
                </c:pt>
                <c:pt idx="73">
                  <c:v>41986</c:v>
                </c:pt>
                <c:pt idx="74">
                  <c:v>41987</c:v>
                </c:pt>
                <c:pt idx="75">
                  <c:v>41988</c:v>
                </c:pt>
                <c:pt idx="76">
                  <c:v>41989</c:v>
                </c:pt>
                <c:pt idx="77">
                  <c:v>41990</c:v>
                </c:pt>
                <c:pt idx="78">
                  <c:v>41991</c:v>
                </c:pt>
                <c:pt idx="79">
                  <c:v>41992</c:v>
                </c:pt>
                <c:pt idx="80">
                  <c:v>41993</c:v>
                </c:pt>
                <c:pt idx="81">
                  <c:v>41994</c:v>
                </c:pt>
                <c:pt idx="82">
                  <c:v>41995</c:v>
                </c:pt>
                <c:pt idx="83">
                  <c:v>41996</c:v>
                </c:pt>
                <c:pt idx="84">
                  <c:v>41997</c:v>
                </c:pt>
                <c:pt idx="85">
                  <c:v>41998</c:v>
                </c:pt>
                <c:pt idx="86">
                  <c:v>41999</c:v>
                </c:pt>
                <c:pt idx="87">
                  <c:v>42000</c:v>
                </c:pt>
                <c:pt idx="88">
                  <c:v>42001</c:v>
                </c:pt>
                <c:pt idx="89">
                  <c:v>42002</c:v>
                </c:pt>
                <c:pt idx="90">
                  <c:v>42003</c:v>
                </c:pt>
                <c:pt idx="91">
                  <c:v>42004</c:v>
                </c:pt>
                <c:pt idx="92">
                  <c:v>42005</c:v>
                </c:pt>
                <c:pt idx="93">
                  <c:v>42006</c:v>
                </c:pt>
                <c:pt idx="94">
                  <c:v>42007</c:v>
                </c:pt>
                <c:pt idx="95">
                  <c:v>42008</c:v>
                </c:pt>
                <c:pt idx="96">
                  <c:v>42009</c:v>
                </c:pt>
                <c:pt idx="97">
                  <c:v>42010</c:v>
                </c:pt>
                <c:pt idx="98">
                  <c:v>42011</c:v>
                </c:pt>
                <c:pt idx="99">
                  <c:v>42012</c:v>
                </c:pt>
                <c:pt idx="100">
                  <c:v>42013</c:v>
                </c:pt>
                <c:pt idx="101">
                  <c:v>42014</c:v>
                </c:pt>
                <c:pt idx="102">
                  <c:v>42015</c:v>
                </c:pt>
                <c:pt idx="103">
                  <c:v>42016</c:v>
                </c:pt>
                <c:pt idx="104">
                  <c:v>42017</c:v>
                </c:pt>
                <c:pt idx="105">
                  <c:v>42018</c:v>
                </c:pt>
                <c:pt idx="106">
                  <c:v>42019</c:v>
                </c:pt>
                <c:pt idx="107">
                  <c:v>42020</c:v>
                </c:pt>
                <c:pt idx="108">
                  <c:v>42021</c:v>
                </c:pt>
                <c:pt idx="109">
                  <c:v>42022</c:v>
                </c:pt>
                <c:pt idx="110">
                  <c:v>42023</c:v>
                </c:pt>
                <c:pt idx="111">
                  <c:v>42024</c:v>
                </c:pt>
                <c:pt idx="112">
                  <c:v>42025</c:v>
                </c:pt>
                <c:pt idx="113">
                  <c:v>42026</c:v>
                </c:pt>
                <c:pt idx="114">
                  <c:v>42027</c:v>
                </c:pt>
                <c:pt idx="115">
                  <c:v>42028</c:v>
                </c:pt>
                <c:pt idx="116">
                  <c:v>42029</c:v>
                </c:pt>
                <c:pt idx="117">
                  <c:v>42030</c:v>
                </c:pt>
                <c:pt idx="118">
                  <c:v>42031</c:v>
                </c:pt>
                <c:pt idx="119">
                  <c:v>42032</c:v>
                </c:pt>
                <c:pt idx="120">
                  <c:v>42033</c:v>
                </c:pt>
                <c:pt idx="121">
                  <c:v>42034</c:v>
                </c:pt>
                <c:pt idx="122">
                  <c:v>42035</c:v>
                </c:pt>
                <c:pt idx="123">
                  <c:v>42036</c:v>
                </c:pt>
                <c:pt idx="124">
                  <c:v>42037</c:v>
                </c:pt>
                <c:pt idx="125">
                  <c:v>42038</c:v>
                </c:pt>
                <c:pt idx="126">
                  <c:v>42039</c:v>
                </c:pt>
                <c:pt idx="127">
                  <c:v>42040</c:v>
                </c:pt>
                <c:pt idx="128">
                  <c:v>42041</c:v>
                </c:pt>
                <c:pt idx="129">
                  <c:v>42042</c:v>
                </c:pt>
                <c:pt idx="130">
                  <c:v>42043</c:v>
                </c:pt>
                <c:pt idx="131">
                  <c:v>42044</c:v>
                </c:pt>
                <c:pt idx="132">
                  <c:v>42045</c:v>
                </c:pt>
                <c:pt idx="133">
                  <c:v>42046</c:v>
                </c:pt>
                <c:pt idx="134">
                  <c:v>42047</c:v>
                </c:pt>
                <c:pt idx="135">
                  <c:v>42048</c:v>
                </c:pt>
                <c:pt idx="136">
                  <c:v>42049</c:v>
                </c:pt>
                <c:pt idx="137">
                  <c:v>42050</c:v>
                </c:pt>
                <c:pt idx="138">
                  <c:v>42051</c:v>
                </c:pt>
                <c:pt idx="139">
                  <c:v>42052</c:v>
                </c:pt>
                <c:pt idx="140">
                  <c:v>42053</c:v>
                </c:pt>
                <c:pt idx="141">
                  <c:v>42054</c:v>
                </c:pt>
                <c:pt idx="142">
                  <c:v>42055</c:v>
                </c:pt>
                <c:pt idx="143">
                  <c:v>42056</c:v>
                </c:pt>
                <c:pt idx="144">
                  <c:v>42057</c:v>
                </c:pt>
                <c:pt idx="145">
                  <c:v>42058</c:v>
                </c:pt>
                <c:pt idx="146">
                  <c:v>42059</c:v>
                </c:pt>
                <c:pt idx="147">
                  <c:v>42060</c:v>
                </c:pt>
                <c:pt idx="148">
                  <c:v>42061</c:v>
                </c:pt>
                <c:pt idx="149">
                  <c:v>42062</c:v>
                </c:pt>
                <c:pt idx="150">
                  <c:v>42063</c:v>
                </c:pt>
                <c:pt idx="151">
                  <c:v>42064</c:v>
                </c:pt>
                <c:pt idx="152">
                  <c:v>42065</c:v>
                </c:pt>
                <c:pt idx="153">
                  <c:v>42066</c:v>
                </c:pt>
                <c:pt idx="154">
                  <c:v>42067</c:v>
                </c:pt>
                <c:pt idx="155">
                  <c:v>42068</c:v>
                </c:pt>
                <c:pt idx="156">
                  <c:v>42069</c:v>
                </c:pt>
                <c:pt idx="157">
                  <c:v>42070</c:v>
                </c:pt>
                <c:pt idx="158">
                  <c:v>42071</c:v>
                </c:pt>
                <c:pt idx="159">
                  <c:v>42072</c:v>
                </c:pt>
                <c:pt idx="160">
                  <c:v>42073</c:v>
                </c:pt>
                <c:pt idx="161">
                  <c:v>42074</c:v>
                </c:pt>
                <c:pt idx="162">
                  <c:v>42075</c:v>
                </c:pt>
                <c:pt idx="163">
                  <c:v>42076</c:v>
                </c:pt>
                <c:pt idx="164">
                  <c:v>42077</c:v>
                </c:pt>
                <c:pt idx="165">
                  <c:v>42078</c:v>
                </c:pt>
                <c:pt idx="166">
                  <c:v>42079</c:v>
                </c:pt>
                <c:pt idx="167">
                  <c:v>42080</c:v>
                </c:pt>
                <c:pt idx="168">
                  <c:v>42081</c:v>
                </c:pt>
                <c:pt idx="169">
                  <c:v>42082</c:v>
                </c:pt>
                <c:pt idx="170">
                  <c:v>42083</c:v>
                </c:pt>
                <c:pt idx="171">
                  <c:v>42084</c:v>
                </c:pt>
                <c:pt idx="172">
                  <c:v>42085</c:v>
                </c:pt>
                <c:pt idx="173">
                  <c:v>42086</c:v>
                </c:pt>
                <c:pt idx="174">
                  <c:v>42087</c:v>
                </c:pt>
                <c:pt idx="175">
                  <c:v>42088</c:v>
                </c:pt>
                <c:pt idx="176">
                  <c:v>42089</c:v>
                </c:pt>
                <c:pt idx="177">
                  <c:v>42090</c:v>
                </c:pt>
                <c:pt idx="178">
                  <c:v>42091</c:v>
                </c:pt>
                <c:pt idx="179">
                  <c:v>42092</c:v>
                </c:pt>
                <c:pt idx="180">
                  <c:v>42093</c:v>
                </c:pt>
                <c:pt idx="181">
                  <c:v>42094</c:v>
                </c:pt>
                <c:pt idx="182">
                  <c:v>42095</c:v>
                </c:pt>
                <c:pt idx="183">
                  <c:v>42096</c:v>
                </c:pt>
                <c:pt idx="184">
                  <c:v>42097</c:v>
                </c:pt>
                <c:pt idx="185">
                  <c:v>42098</c:v>
                </c:pt>
                <c:pt idx="186">
                  <c:v>42099</c:v>
                </c:pt>
                <c:pt idx="187">
                  <c:v>42100</c:v>
                </c:pt>
                <c:pt idx="188">
                  <c:v>42101</c:v>
                </c:pt>
                <c:pt idx="189">
                  <c:v>42102</c:v>
                </c:pt>
                <c:pt idx="190">
                  <c:v>42103</c:v>
                </c:pt>
                <c:pt idx="191">
                  <c:v>42104</c:v>
                </c:pt>
                <c:pt idx="192">
                  <c:v>42105</c:v>
                </c:pt>
                <c:pt idx="193">
                  <c:v>42106</c:v>
                </c:pt>
                <c:pt idx="194">
                  <c:v>42107</c:v>
                </c:pt>
                <c:pt idx="195">
                  <c:v>42108</c:v>
                </c:pt>
                <c:pt idx="196">
                  <c:v>42109</c:v>
                </c:pt>
                <c:pt idx="197">
                  <c:v>42110</c:v>
                </c:pt>
                <c:pt idx="198">
                  <c:v>42111</c:v>
                </c:pt>
                <c:pt idx="199">
                  <c:v>42112</c:v>
                </c:pt>
                <c:pt idx="200">
                  <c:v>42113</c:v>
                </c:pt>
                <c:pt idx="201">
                  <c:v>42114</c:v>
                </c:pt>
                <c:pt idx="202">
                  <c:v>42115</c:v>
                </c:pt>
                <c:pt idx="203">
                  <c:v>42116</c:v>
                </c:pt>
                <c:pt idx="204">
                  <c:v>42117</c:v>
                </c:pt>
                <c:pt idx="205">
                  <c:v>42118</c:v>
                </c:pt>
                <c:pt idx="206">
                  <c:v>42119</c:v>
                </c:pt>
                <c:pt idx="207">
                  <c:v>42120</c:v>
                </c:pt>
                <c:pt idx="208">
                  <c:v>42121</c:v>
                </c:pt>
                <c:pt idx="209">
                  <c:v>42122</c:v>
                </c:pt>
                <c:pt idx="210">
                  <c:v>42123</c:v>
                </c:pt>
                <c:pt idx="211">
                  <c:v>42124</c:v>
                </c:pt>
                <c:pt idx="212">
                  <c:v>42125</c:v>
                </c:pt>
                <c:pt idx="213">
                  <c:v>42126</c:v>
                </c:pt>
                <c:pt idx="214">
                  <c:v>42127</c:v>
                </c:pt>
                <c:pt idx="215">
                  <c:v>42128</c:v>
                </c:pt>
                <c:pt idx="216">
                  <c:v>42129</c:v>
                </c:pt>
                <c:pt idx="217">
                  <c:v>42130</c:v>
                </c:pt>
                <c:pt idx="218">
                  <c:v>42131</c:v>
                </c:pt>
                <c:pt idx="219">
                  <c:v>42132</c:v>
                </c:pt>
                <c:pt idx="220">
                  <c:v>42133</c:v>
                </c:pt>
                <c:pt idx="221">
                  <c:v>42134</c:v>
                </c:pt>
                <c:pt idx="222">
                  <c:v>42135</c:v>
                </c:pt>
                <c:pt idx="223">
                  <c:v>42136</c:v>
                </c:pt>
                <c:pt idx="224">
                  <c:v>42137</c:v>
                </c:pt>
                <c:pt idx="225">
                  <c:v>42138</c:v>
                </c:pt>
                <c:pt idx="226">
                  <c:v>42139</c:v>
                </c:pt>
                <c:pt idx="227">
                  <c:v>42140</c:v>
                </c:pt>
                <c:pt idx="228">
                  <c:v>42141</c:v>
                </c:pt>
                <c:pt idx="229">
                  <c:v>42142</c:v>
                </c:pt>
                <c:pt idx="230">
                  <c:v>42143</c:v>
                </c:pt>
                <c:pt idx="231">
                  <c:v>42144</c:v>
                </c:pt>
                <c:pt idx="232">
                  <c:v>42145</c:v>
                </c:pt>
                <c:pt idx="233">
                  <c:v>42146</c:v>
                </c:pt>
                <c:pt idx="234">
                  <c:v>42147</c:v>
                </c:pt>
                <c:pt idx="235">
                  <c:v>42148</c:v>
                </c:pt>
                <c:pt idx="236">
                  <c:v>42149</c:v>
                </c:pt>
                <c:pt idx="237">
                  <c:v>42150</c:v>
                </c:pt>
                <c:pt idx="238">
                  <c:v>42151</c:v>
                </c:pt>
                <c:pt idx="239">
                  <c:v>42152</c:v>
                </c:pt>
                <c:pt idx="240">
                  <c:v>42153</c:v>
                </c:pt>
                <c:pt idx="241">
                  <c:v>42154</c:v>
                </c:pt>
                <c:pt idx="242">
                  <c:v>42155</c:v>
                </c:pt>
                <c:pt idx="243">
                  <c:v>42156</c:v>
                </c:pt>
                <c:pt idx="244">
                  <c:v>42157</c:v>
                </c:pt>
                <c:pt idx="245">
                  <c:v>42158</c:v>
                </c:pt>
                <c:pt idx="246">
                  <c:v>42159</c:v>
                </c:pt>
                <c:pt idx="247">
                  <c:v>42160</c:v>
                </c:pt>
                <c:pt idx="248">
                  <c:v>42161</c:v>
                </c:pt>
                <c:pt idx="249">
                  <c:v>42162</c:v>
                </c:pt>
                <c:pt idx="250">
                  <c:v>42163</c:v>
                </c:pt>
                <c:pt idx="251">
                  <c:v>42164</c:v>
                </c:pt>
                <c:pt idx="252">
                  <c:v>42165</c:v>
                </c:pt>
                <c:pt idx="253">
                  <c:v>42166</c:v>
                </c:pt>
                <c:pt idx="254">
                  <c:v>42167</c:v>
                </c:pt>
                <c:pt idx="255">
                  <c:v>42168</c:v>
                </c:pt>
                <c:pt idx="256">
                  <c:v>42169</c:v>
                </c:pt>
                <c:pt idx="257">
                  <c:v>42170</c:v>
                </c:pt>
                <c:pt idx="258">
                  <c:v>42171</c:v>
                </c:pt>
                <c:pt idx="259">
                  <c:v>42172</c:v>
                </c:pt>
                <c:pt idx="260">
                  <c:v>42173</c:v>
                </c:pt>
                <c:pt idx="261">
                  <c:v>42174</c:v>
                </c:pt>
                <c:pt idx="262">
                  <c:v>42175</c:v>
                </c:pt>
                <c:pt idx="263">
                  <c:v>42176</c:v>
                </c:pt>
                <c:pt idx="264">
                  <c:v>42177</c:v>
                </c:pt>
                <c:pt idx="265">
                  <c:v>42178</c:v>
                </c:pt>
                <c:pt idx="266">
                  <c:v>42179</c:v>
                </c:pt>
                <c:pt idx="267">
                  <c:v>42180</c:v>
                </c:pt>
                <c:pt idx="268">
                  <c:v>42181</c:v>
                </c:pt>
                <c:pt idx="269">
                  <c:v>42182</c:v>
                </c:pt>
                <c:pt idx="270">
                  <c:v>42183</c:v>
                </c:pt>
                <c:pt idx="271">
                  <c:v>42184</c:v>
                </c:pt>
                <c:pt idx="272">
                  <c:v>42185</c:v>
                </c:pt>
                <c:pt idx="273">
                  <c:v>42186</c:v>
                </c:pt>
                <c:pt idx="274">
                  <c:v>42187</c:v>
                </c:pt>
                <c:pt idx="275">
                  <c:v>42188</c:v>
                </c:pt>
                <c:pt idx="276">
                  <c:v>42189</c:v>
                </c:pt>
                <c:pt idx="277">
                  <c:v>42190</c:v>
                </c:pt>
                <c:pt idx="278">
                  <c:v>42191</c:v>
                </c:pt>
                <c:pt idx="279">
                  <c:v>42192</c:v>
                </c:pt>
                <c:pt idx="280">
                  <c:v>42193</c:v>
                </c:pt>
                <c:pt idx="281">
                  <c:v>42194</c:v>
                </c:pt>
                <c:pt idx="282">
                  <c:v>42195</c:v>
                </c:pt>
                <c:pt idx="283">
                  <c:v>42196</c:v>
                </c:pt>
                <c:pt idx="284">
                  <c:v>42197</c:v>
                </c:pt>
                <c:pt idx="285">
                  <c:v>42198</c:v>
                </c:pt>
                <c:pt idx="286">
                  <c:v>42199</c:v>
                </c:pt>
                <c:pt idx="287">
                  <c:v>42200</c:v>
                </c:pt>
                <c:pt idx="288">
                  <c:v>42201</c:v>
                </c:pt>
                <c:pt idx="289">
                  <c:v>42202</c:v>
                </c:pt>
                <c:pt idx="290">
                  <c:v>42203</c:v>
                </c:pt>
                <c:pt idx="291">
                  <c:v>42204</c:v>
                </c:pt>
                <c:pt idx="292">
                  <c:v>42205</c:v>
                </c:pt>
                <c:pt idx="293">
                  <c:v>42206</c:v>
                </c:pt>
                <c:pt idx="294">
                  <c:v>42207</c:v>
                </c:pt>
                <c:pt idx="295">
                  <c:v>42208</c:v>
                </c:pt>
                <c:pt idx="296">
                  <c:v>42209</c:v>
                </c:pt>
                <c:pt idx="297">
                  <c:v>42210</c:v>
                </c:pt>
                <c:pt idx="298">
                  <c:v>42211</c:v>
                </c:pt>
                <c:pt idx="299">
                  <c:v>42212</c:v>
                </c:pt>
                <c:pt idx="300">
                  <c:v>42213</c:v>
                </c:pt>
                <c:pt idx="301">
                  <c:v>42214</c:v>
                </c:pt>
                <c:pt idx="302">
                  <c:v>42215</c:v>
                </c:pt>
                <c:pt idx="303">
                  <c:v>42216</c:v>
                </c:pt>
                <c:pt idx="304">
                  <c:v>42217</c:v>
                </c:pt>
                <c:pt idx="305">
                  <c:v>42218</c:v>
                </c:pt>
                <c:pt idx="306">
                  <c:v>42219</c:v>
                </c:pt>
                <c:pt idx="307">
                  <c:v>42220</c:v>
                </c:pt>
                <c:pt idx="308">
                  <c:v>42221</c:v>
                </c:pt>
                <c:pt idx="309">
                  <c:v>42222</c:v>
                </c:pt>
                <c:pt idx="310">
                  <c:v>42223</c:v>
                </c:pt>
                <c:pt idx="311">
                  <c:v>42224</c:v>
                </c:pt>
                <c:pt idx="312">
                  <c:v>42225</c:v>
                </c:pt>
                <c:pt idx="313">
                  <c:v>42226</c:v>
                </c:pt>
                <c:pt idx="314">
                  <c:v>42227</c:v>
                </c:pt>
                <c:pt idx="315">
                  <c:v>42228</c:v>
                </c:pt>
                <c:pt idx="316">
                  <c:v>42229</c:v>
                </c:pt>
                <c:pt idx="317">
                  <c:v>42230</c:v>
                </c:pt>
                <c:pt idx="318">
                  <c:v>42231</c:v>
                </c:pt>
                <c:pt idx="319">
                  <c:v>42232</c:v>
                </c:pt>
                <c:pt idx="320">
                  <c:v>42233</c:v>
                </c:pt>
                <c:pt idx="321">
                  <c:v>42234</c:v>
                </c:pt>
                <c:pt idx="322">
                  <c:v>42235</c:v>
                </c:pt>
                <c:pt idx="323">
                  <c:v>42236</c:v>
                </c:pt>
                <c:pt idx="324">
                  <c:v>42237</c:v>
                </c:pt>
                <c:pt idx="325">
                  <c:v>42238</c:v>
                </c:pt>
                <c:pt idx="326">
                  <c:v>42239</c:v>
                </c:pt>
                <c:pt idx="327">
                  <c:v>42240</c:v>
                </c:pt>
                <c:pt idx="328">
                  <c:v>42241</c:v>
                </c:pt>
                <c:pt idx="329">
                  <c:v>42242</c:v>
                </c:pt>
                <c:pt idx="330">
                  <c:v>42243</c:v>
                </c:pt>
                <c:pt idx="331">
                  <c:v>42244</c:v>
                </c:pt>
                <c:pt idx="332">
                  <c:v>42245</c:v>
                </c:pt>
                <c:pt idx="333">
                  <c:v>42246</c:v>
                </c:pt>
                <c:pt idx="334">
                  <c:v>42247</c:v>
                </c:pt>
                <c:pt idx="335">
                  <c:v>42248</c:v>
                </c:pt>
                <c:pt idx="336">
                  <c:v>42249</c:v>
                </c:pt>
                <c:pt idx="337">
                  <c:v>42250</c:v>
                </c:pt>
                <c:pt idx="338">
                  <c:v>42251</c:v>
                </c:pt>
                <c:pt idx="339">
                  <c:v>42252</c:v>
                </c:pt>
                <c:pt idx="340">
                  <c:v>42253</c:v>
                </c:pt>
                <c:pt idx="341">
                  <c:v>42254</c:v>
                </c:pt>
                <c:pt idx="342">
                  <c:v>42255</c:v>
                </c:pt>
                <c:pt idx="343">
                  <c:v>42256</c:v>
                </c:pt>
                <c:pt idx="344">
                  <c:v>42257</c:v>
                </c:pt>
                <c:pt idx="345">
                  <c:v>42258</c:v>
                </c:pt>
                <c:pt idx="346">
                  <c:v>42259</c:v>
                </c:pt>
                <c:pt idx="347">
                  <c:v>42260</c:v>
                </c:pt>
                <c:pt idx="348">
                  <c:v>42261</c:v>
                </c:pt>
                <c:pt idx="349">
                  <c:v>42262</c:v>
                </c:pt>
                <c:pt idx="350">
                  <c:v>42263</c:v>
                </c:pt>
                <c:pt idx="351">
                  <c:v>42264</c:v>
                </c:pt>
                <c:pt idx="352">
                  <c:v>42265</c:v>
                </c:pt>
                <c:pt idx="353">
                  <c:v>42266</c:v>
                </c:pt>
                <c:pt idx="354">
                  <c:v>42267</c:v>
                </c:pt>
                <c:pt idx="355">
                  <c:v>42268</c:v>
                </c:pt>
                <c:pt idx="356">
                  <c:v>42269</c:v>
                </c:pt>
                <c:pt idx="357">
                  <c:v>42270</c:v>
                </c:pt>
                <c:pt idx="358">
                  <c:v>42271</c:v>
                </c:pt>
                <c:pt idx="359">
                  <c:v>42272</c:v>
                </c:pt>
                <c:pt idx="360">
                  <c:v>42273</c:v>
                </c:pt>
                <c:pt idx="361">
                  <c:v>42274</c:v>
                </c:pt>
                <c:pt idx="362">
                  <c:v>42275</c:v>
                </c:pt>
                <c:pt idx="363">
                  <c:v>42276</c:v>
                </c:pt>
                <c:pt idx="364">
                  <c:v>42277</c:v>
                </c:pt>
                <c:pt idx="365">
                  <c:v>42278</c:v>
                </c:pt>
              </c:numCache>
            </c:numRef>
          </c:cat>
          <c:val>
            <c:numRef>
              <c:f>'Figure 1.7 data'!$C$5:$C$370</c:f>
              <c:numCache>
                <c:formatCode>#,##0</c:formatCode>
                <c:ptCount val="366"/>
                <c:pt idx="0">
                  <c:v>1305.5213644620001</c:v>
                </c:pt>
                <c:pt idx="1">
                  <c:v>1328.7198321390001</c:v>
                </c:pt>
                <c:pt idx="2">
                  <c:v>1346.952734169</c:v>
                </c:pt>
                <c:pt idx="3">
                  <c:v>1355.5779016170002</c:v>
                </c:pt>
                <c:pt idx="4">
                  <c:v>1360.7877627330001</c:v>
                </c:pt>
                <c:pt idx="5">
                  <c:v>1351.6539906540002</c:v>
                </c:pt>
                <c:pt idx="6">
                  <c:v>1346.4132259170001</c:v>
                </c:pt>
                <c:pt idx="7">
                  <c:v>1323.588824979</c:v>
                </c:pt>
                <c:pt idx="8">
                  <c:v>1339.2448105620001</c:v>
                </c:pt>
                <c:pt idx="9">
                  <c:v>1349.4310412279999</c:v>
                </c:pt>
                <c:pt idx="10">
                  <c:v>1349.9257669109998</c:v>
                </c:pt>
                <c:pt idx="11">
                  <c:v>1306.0430814419999</c:v>
                </c:pt>
                <c:pt idx="12">
                  <c:v>1284.7735696379998</c:v>
                </c:pt>
                <c:pt idx="13">
                  <c:v>1260.6498906239997</c:v>
                </c:pt>
                <c:pt idx="14">
                  <c:v>1242.5734410059999</c:v>
                </c:pt>
                <c:pt idx="15">
                  <c:v>1270.9210460069999</c:v>
                </c:pt>
                <c:pt idx="16">
                  <c:v>1317.2976422609997</c:v>
                </c:pt>
                <c:pt idx="17">
                  <c:v>1329.8421965940001</c:v>
                </c:pt>
                <c:pt idx="18">
                  <c:v>1331.8535299139999</c:v>
                </c:pt>
                <c:pt idx="19">
                  <c:v>1314.7296618119999</c:v>
                </c:pt>
                <c:pt idx="20">
                  <c:v>1303.0064500919998</c:v>
                </c:pt>
                <c:pt idx="21">
                  <c:v>1299.9716963189999</c:v>
                </c:pt>
                <c:pt idx="22">
                  <c:v>1306.3344984299999</c:v>
                </c:pt>
                <c:pt idx="23">
                  <c:v>1328.4805779209998</c:v>
                </c:pt>
                <c:pt idx="24">
                  <c:v>1316.832294627</c:v>
                </c:pt>
                <c:pt idx="25">
                  <c:v>1310.8770947759999</c:v>
                </c:pt>
                <c:pt idx="26">
                  <c:v>1322.53817394</c:v>
                </c:pt>
                <c:pt idx="27">
                  <c:v>1329.650108349</c:v>
                </c:pt>
                <c:pt idx="28">
                  <c:v>1327.748112711</c:v>
                </c:pt>
                <c:pt idx="29">
                  <c:v>1343.8613133569997</c:v>
                </c:pt>
                <c:pt idx="30">
                  <c:v>1361.0639025180001</c:v>
                </c:pt>
                <c:pt idx="31">
                  <c:v>1372.544428785</c:v>
                </c:pt>
                <c:pt idx="32">
                  <c:v>1377.0720624539997</c:v>
                </c:pt>
                <c:pt idx="33">
                  <c:v>1373.0694757230001</c:v>
                </c:pt>
                <c:pt idx="34">
                  <c:v>1352.240287485</c:v>
                </c:pt>
                <c:pt idx="35">
                  <c:v>1357.5155378310001</c:v>
                </c:pt>
                <c:pt idx="36">
                  <c:v>1356.2365221300001</c:v>
                </c:pt>
                <c:pt idx="37">
                  <c:v>1356.0994936050001</c:v>
                </c:pt>
                <c:pt idx="38">
                  <c:v>1332.3961474350001</c:v>
                </c:pt>
                <c:pt idx="39">
                  <c:v>1307.4040139609999</c:v>
                </c:pt>
                <c:pt idx="40">
                  <c:v>1278.5283398939998</c:v>
                </c:pt>
                <c:pt idx="41">
                  <c:v>1270.98790287</c:v>
                </c:pt>
                <c:pt idx="42">
                  <c:v>1270.0021114260001</c:v>
                </c:pt>
                <c:pt idx="43">
                  <c:v>1273.917395988</c:v>
                </c:pt>
                <c:pt idx="44">
                  <c:v>1289.6507459459999</c:v>
                </c:pt>
                <c:pt idx="45">
                  <c:v>1305.021260217</c:v>
                </c:pt>
                <c:pt idx="46">
                  <c:v>1329.6259905660002</c:v>
                </c:pt>
                <c:pt idx="47">
                  <c:v>1349.07405552</c:v>
                </c:pt>
                <c:pt idx="48">
                  <c:v>1362.5999140469999</c:v>
                </c:pt>
                <c:pt idx="49">
                  <c:v>1343.0419900529998</c:v>
                </c:pt>
                <c:pt idx="50">
                  <c:v>1343.6013807749998</c:v>
                </c:pt>
                <c:pt idx="51">
                  <c:v>1355.8941204959999</c:v>
                </c:pt>
                <c:pt idx="52">
                  <c:v>1358.2421273009998</c:v>
                </c:pt>
                <c:pt idx="53">
                  <c:v>1334.7522197579999</c:v>
                </c:pt>
                <c:pt idx="54">
                  <c:v>1306.6383848580001</c:v>
                </c:pt>
                <c:pt idx="55">
                  <c:v>1300.3466606009999</c:v>
                </c:pt>
                <c:pt idx="56">
                  <c:v>1275.9340665780001</c:v>
                </c:pt>
                <c:pt idx="57">
                  <c:v>1280.7586377150001</c:v>
                </c:pt>
                <c:pt idx="58">
                  <c:v>1297.6784401950001</c:v>
                </c:pt>
                <c:pt idx="59">
                  <c:v>1285.7378056349999</c:v>
                </c:pt>
                <c:pt idx="60">
                  <c:v>1232.0510949479999</c:v>
                </c:pt>
                <c:pt idx="61">
                  <c:v>1195.3860091859999</c:v>
                </c:pt>
                <c:pt idx="62">
                  <c:v>1148.906791245</c:v>
                </c:pt>
                <c:pt idx="63">
                  <c:v>1121.5956787769999</c:v>
                </c:pt>
                <c:pt idx="64">
                  <c:v>1126.2951508709998</c:v>
                </c:pt>
                <c:pt idx="65">
                  <c:v>1116.3840146699999</c:v>
                </c:pt>
                <c:pt idx="66">
                  <c:v>1058.302719927</c:v>
                </c:pt>
                <c:pt idx="67">
                  <c:v>1020.4280970899998</c:v>
                </c:pt>
                <c:pt idx="68">
                  <c:v>1021.3132929449999</c:v>
                </c:pt>
                <c:pt idx="69">
                  <c:v>1035.7295025029998</c:v>
                </c:pt>
                <c:pt idx="70">
                  <c:v>1050.4507324379999</c:v>
                </c:pt>
                <c:pt idx="71">
                  <c:v>1085.5174812330001</c:v>
                </c:pt>
                <c:pt idx="72">
                  <c:v>1105.4580811619999</c:v>
                </c:pt>
                <c:pt idx="73">
                  <c:v>1077.5439007080001</c:v>
                </c:pt>
                <c:pt idx="74">
                  <c:v>1074.75160863</c:v>
                </c:pt>
                <c:pt idx="75">
                  <c:v>1077.7569195330002</c:v>
                </c:pt>
                <c:pt idx="76">
                  <c:v>1070.761715655</c:v>
                </c:pt>
                <c:pt idx="77">
                  <c:v>1070.2016008349999</c:v>
                </c:pt>
                <c:pt idx="78">
                  <c:v>1080.6097269899999</c:v>
                </c:pt>
                <c:pt idx="79">
                  <c:v>1088.0550510539999</c:v>
                </c:pt>
                <c:pt idx="80">
                  <c:v>1058.9121240960001</c:v>
                </c:pt>
                <c:pt idx="81">
                  <c:v>1024.6351122359999</c:v>
                </c:pt>
                <c:pt idx="82">
                  <c:v>998.78420969400008</c:v>
                </c:pt>
                <c:pt idx="83">
                  <c:v>972.42984411900011</c:v>
                </c:pt>
                <c:pt idx="84">
                  <c:v>976.74146789699989</c:v>
                </c:pt>
                <c:pt idx="85">
                  <c:v>1030.9904869020002</c:v>
                </c:pt>
                <c:pt idx="86">
                  <c:v>1111.1099501669999</c:v>
                </c:pt>
                <c:pt idx="87">
                  <c:v>1150.14711225</c:v>
                </c:pt>
                <c:pt idx="88">
                  <c:v>1151.382710157</c:v>
                </c:pt>
                <c:pt idx="89">
                  <c:v>1129.1075836800001</c:v>
                </c:pt>
                <c:pt idx="90">
                  <c:v>1119.900568149</c:v>
                </c:pt>
                <c:pt idx="91">
                  <c:v>1136.8047855960001</c:v>
                </c:pt>
                <c:pt idx="92">
                  <c:v>1185.8893927710001</c:v>
                </c:pt>
                <c:pt idx="93">
                  <c:v>1237.2372059100001</c:v>
                </c:pt>
                <c:pt idx="94">
                  <c:v>1259.4277426559997</c:v>
                </c:pt>
                <c:pt idx="95">
                  <c:v>1253.8860895319999</c:v>
                </c:pt>
                <c:pt idx="96">
                  <c:v>1244.102825169</c:v>
                </c:pt>
                <c:pt idx="97">
                  <c:v>1216.3091015699999</c:v>
                </c:pt>
                <c:pt idx="98">
                  <c:v>1193.2543320059999</c:v>
                </c:pt>
                <c:pt idx="99">
                  <c:v>1208.5200140729999</c:v>
                </c:pt>
                <c:pt idx="100">
                  <c:v>1239.5216483309998</c:v>
                </c:pt>
                <c:pt idx="101">
                  <c:v>1260.4921894080001</c:v>
                </c:pt>
                <c:pt idx="102">
                  <c:v>1270.4353761989998</c:v>
                </c:pt>
                <c:pt idx="103">
                  <c:v>1292.2201461330001</c:v>
                </c:pt>
                <c:pt idx="104">
                  <c:v>1301.0524138860001</c:v>
                </c:pt>
                <c:pt idx="105">
                  <c:v>1274.5201558650001</c:v>
                </c:pt>
                <c:pt idx="106">
                  <c:v>1259.5397664569998</c:v>
                </c:pt>
                <c:pt idx="107">
                  <c:v>1279.0903414979998</c:v>
                </c:pt>
                <c:pt idx="108">
                  <c:v>1265.424489234</c:v>
                </c:pt>
                <c:pt idx="109">
                  <c:v>1225.2494550389999</c:v>
                </c:pt>
                <c:pt idx="110">
                  <c:v>1195.2617251949998</c:v>
                </c:pt>
                <c:pt idx="111">
                  <c:v>1145.1701813520001</c:v>
                </c:pt>
                <c:pt idx="112">
                  <c:v>1097.7797660580002</c:v>
                </c:pt>
                <c:pt idx="113">
                  <c:v>1069.7802076980001</c:v>
                </c:pt>
                <c:pt idx="114">
                  <c:v>1038.539111181</c:v>
                </c:pt>
                <c:pt idx="115">
                  <c:v>992.94755350200012</c:v>
                </c:pt>
                <c:pt idx="116">
                  <c:v>943.85205649200009</c:v>
                </c:pt>
                <c:pt idx="117">
                  <c:v>901.04788011900007</c:v>
                </c:pt>
                <c:pt idx="118">
                  <c:v>829.28955553499998</c:v>
                </c:pt>
                <c:pt idx="119">
                  <c:v>769.31194215300002</c:v>
                </c:pt>
                <c:pt idx="120">
                  <c:v>758.015258937</c:v>
                </c:pt>
                <c:pt idx="121">
                  <c:v>739.71821843399994</c:v>
                </c:pt>
                <c:pt idx="122">
                  <c:v>726.73862098200004</c:v>
                </c:pt>
                <c:pt idx="123">
                  <c:v>723.61871715299992</c:v>
                </c:pt>
                <c:pt idx="124">
                  <c:v>758.56258188599998</c:v>
                </c:pt>
                <c:pt idx="125">
                  <c:v>818.91661090799994</c:v>
                </c:pt>
                <c:pt idx="126">
                  <c:v>864.09672328800013</c:v>
                </c:pt>
                <c:pt idx="127">
                  <c:v>918.23997162600006</c:v>
                </c:pt>
                <c:pt idx="128">
                  <c:v>956.5447911660001</c:v>
                </c:pt>
                <c:pt idx="129">
                  <c:v>954.66633178199993</c:v>
                </c:pt>
                <c:pt idx="130">
                  <c:v>954.09864508800001</c:v>
                </c:pt>
                <c:pt idx="131">
                  <c:v>936.56906588100003</c:v>
                </c:pt>
                <c:pt idx="132">
                  <c:v>878.87118884099982</c:v>
                </c:pt>
                <c:pt idx="133">
                  <c:v>827.52231215400002</c:v>
                </c:pt>
                <c:pt idx="134">
                  <c:v>795.98626446300011</c:v>
                </c:pt>
                <c:pt idx="135">
                  <c:v>778.54632060899996</c:v>
                </c:pt>
                <c:pt idx="136">
                  <c:v>747.33482608500003</c:v>
                </c:pt>
                <c:pt idx="137">
                  <c:v>722.54187108299993</c:v>
                </c:pt>
                <c:pt idx="138">
                  <c:v>697.78323410400003</c:v>
                </c:pt>
                <c:pt idx="139">
                  <c:v>682.96027360799985</c:v>
                </c:pt>
                <c:pt idx="140">
                  <c:v>693.50612857800002</c:v>
                </c:pt>
                <c:pt idx="141">
                  <c:v>722.50340739900003</c:v>
                </c:pt>
                <c:pt idx="142">
                  <c:v>752.91753647700011</c:v>
                </c:pt>
                <c:pt idx="143">
                  <c:v>783.11738304599999</c:v>
                </c:pt>
                <c:pt idx="144">
                  <c:v>805.34414970900002</c:v>
                </c:pt>
                <c:pt idx="145">
                  <c:v>819.79314595199992</c:v>
                </c:pt>
                <c:pt idx="146">
                  <c:v>808.51830973799997</c:v>
                </c:pt>
                <c:pt idx="147">
                  <c:v>767.31465583199997</c:v>
                </c:pt>
                <c:pt idx="148">
                  <c:v>752.71165651800004</c:v>
                </c:pt>
                <c:pt idx="149">
                  <c:v>772.51130341500004</c:v>
                </c:pt>
                <c:pt idx="150">
                  <c:v>743.66033572800006</c:v>
                </c:pt>
                <c:pt idx="151">
                  <c:v>704.55341732100021</c:v>
                </c:pt>
                <c:pt idx="152">
                  <c:v>670.56314761800002</c:v>
                </c:pt>
                <c:pt idx="153">
                  <c:v>657.44942156699994</c:v>
                </c:pt>
                <c:pt idx="154">
                  <c:v>654.20216428200001</c:v>
                </c:pt>
                <c:pt idx="155">
                  <c:v>677.24942288699992</c:v>
                </c:pt>
                <c:pt idx="156">
                  <c:v>687.37107704999994</c:v>
                </c:pt>
                <c:pt idx="157">
                  <c:v>664.93162729199992</c:v>
                </c:pt>
                <c:pt idx="158">
                  <c:v>638.14286959800006</c:v>
                </c:pt>
                <c:pt idx="159">
                  <c:v>623.3357442119999</c:v>
                </c:pt>
                <c:pt idx="160">
                  <c:v>628.77110865899999</c:v>
                </c:pt>
                <c:pt idx="161">
                  <c:v>620.05890585900011</c:v>
                </c:pt>
                <c:pt idx="162">
                  <c:v>645.57332807700004</c:v>
                </c:pt>
                <c:pt idx="163">
                  <c:v>674.007298644</c:v>
                </c:pt>
                <c:pt idx="164">
                  <c:v>693.75321804600003</c:v>
                </c:pt>
                <c:pt idx="165">
                  <c:v>684.54662715299992</c:v>
                </c:pt>
                <c:pt idx="166">
                  <c:v>691.16182903200013</c:v>
                </c:pt>
                <c:pt idx="167">
                  <c:v>704.40056131199992</c:v>
                </c:pt>
                <c:pt idx="168">
                  <c:v>698.74768065299997</c:v>
                </c:pt>
                <c:pt idx="169">
                  <c:v>721.03987411799994</c:v>
                </c:pt>
                <c:pt idx="170">
                  <c:v>756.47237600999995</c:v>
                </c:pt>
                <c:pt idx="171">
                  <c:v>765.46881164099989</c:v>
                </c:pt>
                <c:pt idx="172">
                  <c:v>736.49805065400005</c:v>
                </c:pt>
                <c:pt idx="173">
                  <c:v>708.59963081699993</c:v>
                </c:pt>
                <c:pt idx="174">
                  <c:v>686.09439509099991</c:v>
                </c:pt>
                <c:pt idx="175">
                  <c:v>660.612521292</c:v>
                </c:pt>
                <c:pt idx="176">
                  <c:v>667.32780856200009</c:v>
                </c:pt>
                <c:pt idx="177">
                  <c:v>680.11201413000015</c:v>
                </c:pt>
                <c:pt idx="178">
                  <c:v>653.33582594399991</c:v>
                </c:pt>
                <c:pt idx="179">
                  <c:v>623.704656054</c:v>
                </c:pt>
                <c:pt idx="180">
                  <c:v>622.29461897700003</c:v>
                </c:pt>
                <c:pt idx="181">
                  <c:v>647.34634713000003</c:v>
                </c:pt>
                <c:pt idx="182">
                  <c:v>696.33845492400008</c:v>
                </c:pt>
                <c:pt idx="183">
                  <c:v>729.10601400900009</c:v>
                </c:pt>
                <c:pt idx="184">
                  <c:v>744.99277509300009</c:v>
                </c:pt>
                <c:pt idx="185">
                  <c:v>742.97934127500014</c:v>
                </c:pt>
                <c:pt idx="186">
                  <c:v>731.85999575999995</c:v>
                </c:pt>
                <c:pt idx="187">
                  <c:v>704.16902683800004</c:v>
                </c:pt>
                <c:pt idx="188">
                  <c:v>682.56454977299995</c:v>
                </c:pt>
                <c:pt idx="189">
                  <c:v>657.89593502700006</c:v>
                </c:pt>
                <c:pt idx="190">
                  <c:v>648.47754872400003</c:v>
                </c:pt>
                <c:pt idx="191">
                  <c:v>678.71799360600005</c:v>
                </c:pt>
                <c:pt idx="192">
                  <c:v>672.38246541900003</c:v>
                </c:pt>
                <c:pt idx="193">
                  <c:v>676.171834956</c:v>
                </c:pt>
                <c:pt idx="194">
                  <c:v>676.4766378060001</c:v>
                </c:pt>
                <c:pt idx="195">
                  <c:v>653.52827521500001</c:v>
                </c:pt>
                <c:pt idx="196">
                  <c:v>654.69265688400003</c:v>
                </c:pt>
                <c:pt idx="197">
                  <c:v>680.76400281299993</c:v>
                </c:pt>
                <c:pt idx="198">
                  <c:v>682.02805937099993</c:v>
                </c:pt>
                <c:pt idx="199">
                  <c:v>602.89255126499995</c:v>
                </c:pt>
                <c:pt idx="200">
                  <c:v>648.16743566700006</c:v>
                </c:pt>
                <c:pt idx="201">
                  <c:v>610.15940814300006</c:v>
                </c:pt>
                <c:pt idx="202">
                  <c:v>587.90599326000006</c:v>
                </c:pt>
                <c:pt idx="203">
                  <c:v>578.39793496200002</c:v>
                </c:pt>
                <c:pt idx="204">
                  <c:v>577.70219089500006</c:v>
                </c:pt>
                <c:pt idx="205">
                  <c:v>592.51338382200004</c:v>
                </c:pt>
                <c:pt idx="206">
                  <c:v>583.320751578</c:v>
                </c:pt>
                <c:pt idx="207">
                  <c:v>530.35751021099998</c:v>
                </c:pt>
                <c:pt idx="208">
                  <c:v>465.82518369899998</c:v>
                </c:pt>
                <c:pt idx="209">
                  <c:v>421.036091865</c:v>
                </c:pt>
                <c:pt idx="210">
                  <c:v>394.53457108799995</c:v>
                </c:pt>
                <c:pt idx="211">
                  <c:v>417.42074495099996</c:v>
                </c:pt>
                <c:pt idx="212">
                  <c:v>465.08160619799997</c:v>
                </c:pt>
                <c:pt idx="213">
                  <c:v>478.05747648899995</c:v>
                </c:pt>
                <c:pt idx="214">
                  <c:v>461.82102071100002</c:v>
                </c:pt>
                <c:pt idx="215">
                  <c:v>468.40616898899998</c:v>
                </c:pt>
                <c:pt idx="216">
                  <c:v>474.35763293700001</c:v>
                </c:pt>
                <c:pt idx="217">
                  <c:v>484.20581325300003</c:v>
                </c:pt>
                <c:pt idx="218">
                  <c:v>485.58605015399996</c:v>
                </c:pt>
                <c:pt idx="219">
                  <c:v>499.54261046700003</c:v>
                </c:pt>
                <c:pt idx="220">
                  <c:v>485.86838978399999</c:v>
                </c:pt>
                <c:pt idx="221">
                  <c:v>455.72023903200005</c:v>
                </c:pt>
                <c:pt idx="222">
                  <c:v>438.301757904</c:v>
                </c:pt>
                <c:pt idx="223">
                  <c:v>426.11315725800006</c:v>
                </c:pt>
                <c:pt idx="224">
                  <c:v>409.72456547700006</c:v>
                </c:pt>
                <c:pt idx="225">
                  <c:v>409.16893995300006</c:v>
                </c:pt>
                <c:pt idx="226">
                  <c:v>411.879454248</c:v>
                </c:pt>
                <c:pt idx="227">
                  <c:v>403.41324705</c:v>
                </c:pt>
                <c:pt idx="228">
                  <c:v>401.42388609600005</c:v>
                </c:pt>
                <c:pt idx="229">
                  <c:v>397.14521835599999</c:v>
                </c:pt>
                <c:pt idx="230">
                  <c:v>391.401616569</c:v>
                </c:pt>
                <c:pt idx="231">
                  <c:v>380.61666241200004</c:v>
                </c:pt>
                <c:pt idx="232">
                  <c:v>375.02392383</c:v>
                </c:pt>
                <c:pt idx="233">
                  <c:v>384.90075642300002</c:v>
                </c:pt>
                <c:pt idx="234">
                  <c:v>390.67833269099998</c:v>
                </c:pt>
                <c:pt idx="235">
                  <c:v>393.77338766400004</c:v>
                </c:pt>
                <c:pt idx="236">
                  <c:v>394.29454032000007</c:v>
                </c:pt>
                <c:pt idx="237">
                  <c:v>395.08579455</c:v>
                </c:pt>
                <c:pt idx="238">
                  <c:v>411.87156031499995</c:v>
                </c:pt>
                <c:pt idx="239">
                  <c:v>442.15654085099993</c:v>
                </c:pt>
                <c:pt idx="240">
                  <c:v>472.13438070299998</c:v>
                </c:pt>
                <c:pt idx="241">
                  <c:v>482.40146101199997</c:v>
                </c:pt>
                <c:pt idx="242">
                  <c:v>484.66313926499998</c:v>
                </c:pt>
                <c:pt idx="243">
                  <c:v>496.52161967100005</c:v>
                </c:pt>
                <c:pt idx="244">
                  <c:v>492.99475649099998</c:v>
                </c:pt>
                <c:pt idx="245">
                  <c:v>492.65447162999999</c:v>
                </c:pt>
                <c:pt idx="246">
                  <c:v>515.25755274900007</c:v>
                </c:pt>
                <c:pt idx="247">
                  <c:v>540.75895617600008</c:v>
                </c:pt>
                <c:pt idx="248">
                  <c:v>527.96156888100006</c:v>
                </c:pt>
                <c:pt idx="249">
                  <c:v>513.71509538999999</c:v>
                </c:pt>
                <c:pt idx="250">
                  <c:v>496.62258446999999</c:v>
                </c:pt>
                <c:pt idx="251">
                  <c:v>470.23951732800003</c:v>
                </c:pt>
                <c:pt idx="252">
                  <c:v>447.86654862</c:v>
                </c:pt>
                <c:pt idx="253">
                  <c:v>460.68055389899996</c:v>
                </c:pt>
                <c:pt idx="254">
                  <c:v>466.33380451200003</c:v>
                </c:pt>
                <c:pt idx="255">
                  <c:v>474.03094049099997</c:v>
                </c:pt>
                <c:pt idx="256">
                  <c:v>457.44266989799996</c:v>
                </c:pt>
                <c:pt idx="257">
                  <c:v>495.53393660699999</c:v>
                </c:pt>
                <c:pt idx="258">
                  <c:v>539.48720451899999</c:v>
                </c:pt>
                <c:pt idx="259">
                  <c:v>571.20420816900003</c:v>
                </c:pt>
                <c:pt idx="260">
                  <c:v>604.79511345900005</c:v>
                </c:pt>
                <c:pt idx="261">
                  <c:v>636.33834474900016</c:v>
                </c:pt>
                <c:pt idx="262">
                  <c:v>653.81022071100006</c:v>
                </c:pt>
                <c:pt idx="263">
                  <c:v>685.44027828899993</c:v>
                </c:pt>
                <c:pt idx="264">
                  <c:v>702.01834752600007</c:v>
                </c:pt>
                <c:pt idx="265">
                  <c:v>713.76705380099997</c:v>
                </c:pt>
                <c:pt idx="266">
                  <c:v>756.53309803499997</c:v>
                </c:pt>
                <c:pt idx="267">
                  <c:v>788.72976592500004</c:v>
                </c:pt>
                <c:pt idx="268">
                  <c:v>811.09047100199996</c:v>
                </c:pt>
                <c:pt idx="269">
                  <c:v>812.93125273800013</c:v>
                </c:pt>
                <c:pt idx="270">
                  <c:v>816.87451160699993</c:v>
                </c:pt>
                <c:pt idx="271">
                  <c:v>827.58014745900005</c:v>
                </c:pt>
                <c:pt idx="272">
                  <c:v>794.89047485100002</c:v>
                </c:pt>
                <c:pt idx="273">
                  <c:v>782.64684889500006</c:v>
                </c:pt>
                <c:pt idx="274">
                  <c:v>793.06671983400008</c:v>
                </c:pt>
                <c:pt idx="275">
                  <c:v>810.82419656399998</c:v>
                </c:pt>
                <c:pt idx="276">
                  <c:v>803.61163271400005</c:v>
                </c:pt>
                <c:pt idx="277">
                  <c:v>794.29005578400006</c:v>
                </c:pt>
                <c:pt idx="278">
                  <c:v>779.55081026100004</c:v>
                </c:pt>
                <c:pt idx="279">
                  <c:v>775.83483557999989</c:v>
                </c:pt>
                <c:pt idx="280">
                  <c:v>786.13266801300006</c:v>
                </c:pt>
                <c:pt idx="281">
                  <c:v>823.10494821300006</c:v>
                </c:pt>
                <c:pt idx="282">
                  <c:v>860.26056628800006</c:v>
                </c:pt>
                <c:pt idx="283">
                  <c:v>860.64945350700009</c:v>
                </c:pt>
                <c:pt idx="284">
                  <c:v>847.51829079300012</c:v>
                </c:pt>
                <c:pt idx="285">
                  <c:v>827.34197222700004</c:v>
                </c:pt>
                <c:pt idx="286">
                  <c:v>845.94399227999997</c:v>
                </c:pt>
                <c:pt idx="287">
                  <c:v>863.52818090100004</c:v>
                </c:pt>
                <c:pt idx="288">
                  <c:v>899.92417934700006</c:v>
                </c:pt>
                <c:pt idx="289">
                  <c:v>931.81292963099986</c:v>
                </c:pt>
                <c:pt idx="290">
                  <c:v>944.47399501500001</c:v>
                </c:pt>
                <c:pt idx="291">
                  <c:v>948.98878194300005</c:v>
                </c:pt>
                <c:pt idx="292">
                  <c:v>959.88756605399999</c:v>
                </c:pt>
                <c:pt idx="293">
                  <c:v>944.62947288000009</c:v>
                </c:pt>
                <c:pt idx="294">
                  <c:v>943.26202301399996</c:v>
                </c:pt>
                <c:pt idx="295">
                  <c:v>954.28079953800011</c:v>
                </c:pt>
                <c:pt idx="296">
                  <c:v>959.20015962299999</c:v>
                </c:pt>
                <c:pt idx="297">
                  <c:v>954.35410176599999</c:v>
                </c:pt>
                <c:pt idx="298">
                  <c:v>947.05112945399992</c:v>
                </c:pt>
                <c:pt idx="299">
                  <c:v>950.36099647799995</c:v>
                </c:pt>
                <c:pt idx="300">
                  <c:v>955.74339110100004</c:v>
                </c:pt>
                <c:pt idx="301">
                  <c:v>965.83609706099992</c:v>
                </c:pt>
                <c:pt idx="302">
                  <c:v>988.31030547600005</c:v>
                </c:pt>
                <c:pt idx="303">
                  <c:v>1009.5802208069999</c:v>
                </c:pt>
                <c:pt idx="304">
                  <c:v>1002.343095099</c:v>
                </c:pt>
                <c:pt idx="305">
                  <c:v>877.63050123000005</c:v>
                </c:pt>
                <c:pt idx="306">
                  <c:v>977.51482353300003</c:v>
                </c:pt>
                <c:pt idx="307">
                  <c:v>962.18889866999996</c:v>
                </c:pt>
                <c:pt idx="308">
                  <c:v>953.00375134500007</c:v>
                </c:pt>
                <c:pt idx="309">
                  <c:v>944.39419497000006</c:v>
                </c:pt>
                <c:pt idx="310">
                  <c:v>947.3068691310001</c:v>
                </c:pt>
                <c:pt idx="311">
                  <c:v>931.74701141699984</c:v>
                </c:pt>
                <c:pt idx="312">
                  <c:v>915.71559571500006</c:v>
                </c:pt>
                <c:pt idx="313">
                  <c:v>895.88766565800006</c:v>
                </c:pt>
                <c:pt idx="314">
                  <c:v>894.28404006000005</c:v>
                </c:pt>
                <c:pt idx="315">
                  <c:v>892.49921456400011</c:v>
                </c:pt>
                <c:pt idx="316">
                  <c:v>919.54457720699997</c:v>
                </c:pt>
                <c:pt idx="317">
                  <c:v>945.71549907300005</c:v>
                </c:pt>
                <c:pt idx="318">
                  <c:v>955.35974443200007</c:v>
                </c:pt>
                <c:pt idx="319">
                  <c:v>964.82148677700002</c:v>
                </c:pt>
                <c:pt idx="320">
                  <c:v>973.84583487000009</c:v>
                </c:pt>
                <c:pt idx="321">
                  <c:v>975.14456694299997</c:v>
                </c:pt>
                <c:pt idx="322">
                  <c:v>984.56416987200009</c:v>
                </c:pt>
                <c:pt idx="323">
                  <c:v>1003.1144456549999</c:v>
                </c:pt>
                <c:pt idx="324">
                  <c:v>1001.182943628</c:v>
                </c:pt>
                <c:pt idx="325">
                  <c:v>966.36352107899995</c:v>
                </c:pt>
                <c:pt idx="326">
                  <c:v>960.60303477000002</c:v>
                </c:pt>
                <c:pt idx="327">
                  <c:v>961.39549790700005</c:v>
                </c:pt>
                <c:pt idx="328">
                  <c:v>971.86121449800009</c:v>
                </c:pt>
                <c:pt idx="329">
                  <c:v>990.34639623300006</c:v>
                </c:pt>
                <c:pt idx="330">
                  <c:v>1026.3601314779999</c:v>
                </c:pt>
                <c:pt idx="331">
                  <c:v>1073.9491178610001</c:v>
                </c:pt>
                <c:pt idx="332">
                  <c:v>1115.9201741940001</c:v>
                </c:pt>
                <c:pt idx="333">
                  <c:v>1126.1606490629999</c:v>
                </c:pt>
                <c:pt idx="334">
                  <c:v>1131.4285241370001</c:v>
                </c:pt>
                <c:pt idx="335">
                  <c:v>1132.4944837200001</c:v>
                </c:pt>
                <c:pt idx="336">
                  <c:v>1141.3876659150001</c:v>
                </c:pt>
                <c:pt idx="337">
                  <c:v>1166.5601857230001</c:v>
                </c:pt>
                <c:pt idx="338">
                  <c:v>1185.946453386</c:v>
                </c:pt>
                <c:pt idx="339">
                  <c:v>1184.3718118890001</c:v>
                </c:pt>
                <c:pt idx="340">
                  <c:v>1175.7211350990001</c:v>
                </c:pt>
                <c:pt idx="341">
                  <c:v>1175.4685220820002</c:v>
                </c:pt>
                <c:pt idx="342">
                  <c:v>1167.2075588160001</c:v>
                </c:pt>
                <c:pt idx="343">
                  <c:v>1161.4771916730001</c:v>
                </c:pt>
                <c:pt idx="344">
                  <c:v>1164.215168961</c:v>
                </c:pt>
                <c:pt idx="345">
                  <c:v>1174.660885344</c:v>
                </c:pt>
                <c:pt idx="346">
                  <c:v>1164.1419139770001</c:v>
                </c:pt>
                <c:pt idx="347">
                  <c:v>1117.5189893670001</c:v>
                </c:pt>
                <c:pt idx="348">
                  <c:v>1065.9726792599999</c:v>
                </c:pt>
                <c:pt idx="349">
                  <c:v>1027.4138514240001</c:v>
                </c:pt>
                <c:pt idx="350">
                  <c:v>985.88197680300004</c:v>
                </c:pt>
                <c:pt idx="351">
                  <c:v>952.19751844200005</c:v>
                </c:pt>
                <c:pt idx="352">
                  <c:v>912.27587465099998</c:v>
                </c:pt>
                <c:pt idx="353">
                  <c:v>862.96614739799998</c:v>
                </c:pt>
                <c:pt idx="354">
                  <c:v>839.64310147800006</c:v>
                </c:pt>
                <c:pt idx="355">
                  <c:v>820.56527426699995</c:v>
                </c:pt>
                <c:pt idx="356">
                  <c:v>785.80842974400002</c:v>
                </c:pt>
                <c:pt idx="357">
                  <c:v>786.28230891900012</c:v>
                </c:pt>
                <c:pt idx="358">
                  <c:v>813.65807414999995</c:v>
                </c:pt>
                <c:pt idx="359">
                  <c:v>837.54535069799999</c:v>
                </c:pt>
                <c:pt idx="360">
                  <c:v>826.09935979499994</c:v>
                </c:pt>
                <c:pt idx="361">
                  <c:v>825.10907161499995</c:v>
                </c:pt>
                <c:pt idx="362">
                  <c:v>818.50682417100006</c:v>
                </c:pt>
                <c:pt idx="363">
                  <c:v>819.89895856200008</c:v>
                </c:pt>
                <c:pt idx="364">
                  <c:v>844.46614676400009</c:v>
                </c:pt>
                <c:pt idx="365" formatCode="General">
                  <c:v>844.46614676400009</c:v>
                </c:pt>
              </c:numCache>
            </c:numRef>
          </c:val>
          <c:smooth val="0"/>
          <c:extLst>
            <c:ext xmlns:c16="http://schemas.microsoft.com/office/drawing/2014/chart" uri="{C3380CC4-5D6E-409C-BE32-E72D297353CC}">
              <c16:uniqueId val="{00000001-FE01-482A-9FA9-E1D96098B702}"/>
            </c:ext>
          </c:extLst>
        </c:ser>
        <c:ser>
          <c:idx val="3"/>
          <c:order val="2"/>
          <c:tx>
            <c:strRef>
              <c:f>'Figure 1.7 data'!$D$4</c:f>
              <c:strCache>
                <c:ptCount val="1"/>
                <c:pt idx="0">
                  <c:v>2017/18</c:v>
                </c:pt>
              </c:strCache>
            </c:strRef>
          </c:tx>
          <c:spPr>
            <a:ln w="28575" cap="rnd">
              <a:solidFill>
                <a:schemeClr val="accent5">
                  <a:alpha val="70000"/>
                </a:schemeClr>
              </a:solidFill>
              <a:round/>
            </a:ln>
            <a:effectLst/>
          </c:spPr>
          <c:marker>
            <c:symbol val="none"/>
          </c:marker>
          <c:cat>
            <c:numRef>
              <c:f>'Figure 1.7 data'!$A$5:$A$370</c:f>
              <c:numCache>
                <c:formatCode>d\-mmm</c:formatCode>
                <c:ptCount val="366"/>
                <c:pt idx="0">
                  <c:v>41913</c:v>
                </c:pt>
                <c:pt idx="1">
                  <c:v>41914</c:v>
                </c:pt>
                <c:pt idx="2">
                  <c:v>41915</c:v>
                </c:pt>
                <c:pt idx="3">
                  <c:v>41916</c:v>
                </c:pt>
                <c:pt idx="4">
                  <c:v>41917</c:v>
                </c:pt>
                <c:pt idx="5">
                  <c:v>41918</c:v>
                </c:pt>
                <c:pt idx="6">
                  <c:v>41919</c:v>
                </c:pt>
                <c:pt idx="7">
                  <c:v>41920</c:v>
                </c:pt>
                <c:pt idx="8">
                  <c:v>41921</c:v>
                </c:pt>
                <c:pt idx="9">
                  <c:v>41922</c:v>
                </c:pt>
                <c:pt idx="10">
                  <c:v>41923</c:v>
                </c:pt>
                <c:pt idx="11">
                  <c:v>41924</c:v>
                </c:pt>
                <c:pt idx="12">
                  <c:v>41925</c:v>
                </c:pt>
                <c:pt idx="13">
                  <c:v>41926</c:v>
                </c:pt>
                <c:pt idx="14">
                  <c:v>41927</c:v>
                </c:pt>
                <c:pt idx="15">
                  <c:v>41928</c:v>
                </c:pt>
                <c:pt idx="16">
                  <c:v>41929</c:v>
                </c:pt>
                <c:pt idx="17">
                  <c:v>41930</c:v>
                </c:pt>
                <c:pt idx="18">
                  <c:v>41931</c:v>
                </c:pt>
                <c:pt idx="19">
                  <c:v>41932</c:v>
                </c:pt>
                <c:pt idx="20">
                  <c:v>41933</c:v>
                </c:pt>
                <c:pt idx="21">
                  <c:v>41934</c:v>
                </c:pt>
                <c:pt idx="22">
                  <c:v>41935</c:v>
                </c:pt>
                <c:pt idx="23">
                  <c:v>41936</c:v>
                </c:pt>
                <c:pt idx="24">
                  <c:v>41937</c:v>
                </c:pt>
                <c:pt idx="25">
                  <c:v>41938</c:v>
                </c:pt>
                <c:pt idx="26">
                  <c:v>41939</c:v>
                </c:pt>
                <c:pt idx="27">
                  <c:v>41940</c:v>
                </c:pt>
                <c:pt idx="28">
                  <c:v>41941</c:v>
                </c:pt>
                <c:pt idx="29">
                  <c:v>41942</c:v>
                </c:pt>
                <c:pt idx="30">
                  <c:v>41943</c:v>
                </c:pt>
                <c:pt idx="31">
                  <c:v>41944</c:v>
                </c:pt>
                <c:pt idx="32">
                  <c:v>41945</c:v>
                </c:pt>
                <c:pt idx="33">
                  <c:v>41946</c:v>
                </c:pt>
                <c:pt idx="34">
                  <c:v>41947</c:v>
                </c:pt>
                <c:pt idx="35">
                  <c:v>41948</c:v>
                </c:pt>
                <c:pt idx="36">
                  <c:v>41949</c:v>
                </c:pt>
                <c:pt idx="37">
                  <c:v>41950</c:v>
                </c:pt>
                <c:pt idx="38">
                  <c:v>41951</c:v>
                </c:pt>
                <c:pt idx="39">
                  <c:v>41952</c:v>
                </c:pt>
                <c:pt idx="40">
                  <c:v>41953</c:v>
                </c:pt>
                <c:pt idx="41">
                  <c:v>41954</c:v>
                </c:pt>
                <c:pt idx="42">
                  <c:v>41955</c:v>
                </c:pt>
                <c:pt idx="43">
                  <c:v>41956</c:v>
                </c:pt>
                <c:pt idx="44">
                  <c:v>41957</c:v>
                </c:pt>
                <c:pt idx="45">
                  <c:v>41958</c:v>
                </c:pt>
                <c:pt idx="46">
                  <c:v>41959</c:v>
                </c:pt>
                <c:pt idx="47">
                  <c:v>41960</c:v>
                </c:pt>
                <c:pt idx="48">
                  <c:v>41961</c:v>
                </c:pt>
                <c:pt idx="49">
                  <c:v>41962</c:v>
                </c:pt>
                <c:pt idx="50">
                  <c:v>41963</c:v>
                </c:pt>
                <c:pt idx="51">
                  <c:v>41964</c:v>
                </c:pt>
                <c:pt idx="52">
                  <c:v>41965</c:v>
                </c:pt>
                <c:pt idx="53">
                  <c:v>41966</c:v>
                </c:pt>
                <c:pt idx="54">
                  <c:v>41967</c:v>
                </c:pt>
                <c:pt idx="55">
                  <c:v>41968</c:v>
                </c:pt>
                <c:pt idx="56">
                  <c:v>41969</c:v>
                </c:pt>
                <c:pt idx="57">
                  <c:v>41970</c:v>
                </c:pt>
                <c:pt idx="58">
                  <c:v>41971</c:v>
                </c:pt>
                <c:pt idx="59">
                  <c:v>41972</c:v>
                </c:pt>
                <c:pt idx="60">
                  <c:v>41973</c:v>
                </c:pt>
                <c:pt idx="61">
                  <c:v>41974</c:v>
                </c:pt>
                <c:pt idx="62">
                  <c:v>41975</c:v>
                </c:pt>
                <c:pt idx="63">
                  <c:v>41976</c:v>
                </c:pt>
                <c:pt idx="64">
                  <c:v>41977</c:v>
                </c:pt>
                <c:pt idx="65">
                  <c:v>41978</c:v>
                </c:pt>
                <c:pt idx="66">
                  <c:v>41979</c:v>
                </c:pt>
                <c:pt idx="67">
                  <c:v>41980</c:v>
                </c:pt>
                <c:pt idx="68">
                  <c:v>41981</c:v>
                </c:pt>
                <c:pt idx="69">
                  <c:v>41982</c:v>
                </c:pt>
                <c:pt idx="70">
                  <c:v>41983</c:v>
                </c:pt>
                <c:pt idx="71">
                  <c:v>41984</c:v>
                </c:pt>
                <c:pt idx="72">
                  <c:v>41985</c:v>
                </c:pt>
                <c:pt idx="73">
                  <c:v>41986</c:v>
                </c:pt>
                <c:pt idx="74">
                  <c:v>41987</c:v>
                </c:pt>
                <c:pt idx="75">
                  <c:v>41988</c:v>
                </c:pt>
                <c:pt idx="76">
                  <c:v>41989</c:v>
                </c:pt>
                <c:pt idx="77">
                  <c:v>41990</c:v>
                </c:pt>
                <c:pt idx="78">
                  <c:v>41991</c:v>
                </c:pt>
                <c:pt idx="79">
                  <c:v>41992</c:v>
                </c:pt>
                <c:pt idx="80">
                  <c:v>41993</c:v>
                </c:pt>
                <c:pt idx="81">
                  <c:v>41994</c:v>
                </c:pt>
                <c:pt idx="82">
                  <c:v>41995</c:v>
                </c:pt>
                <c:pt idx="83">
                  <c:v>41996</c:v>
                </c:pt>
                <c:pt idx="84">
                  <c:v>41997</c:v>
                </c:pt>
                <c:pt idx="85">
                  <c:v>41998</c:v>
                </c:pt>
                <c:pt idx="86">
                  <c:v>41999</c:v>
                </c:pt>
                <c:pt idx="87">
                  <c:v>42000</c:v>
                </c:pt>
                <c:pt idx="88">
                  <c:v>42001</c:v>
                </c:pt>
                <c:pt idx="89">
                  <c:v>42002</c:v>
                </c:pt>
                <c:pt idx="90">
                  <c:v>42003</c:v>
                </c:pt>
                <c:pt idx="91">
                  <c:v>42004</c:v>
                </c:pt>
                <c:pt idx="92">
                  <c:v>42005</c:v>
                </c:pt>
                <c:pt idx="93">
                  <c:v>42006</c:v>
                </c:pt>
                <c:pt idx="94">
                  <c:v>42007</c:v>
                </c:pt>
                <c:pt idx="95">
                  <c:v>42008</c:v>
                </c:pt>
                <c:pt idx="96">
                  <c:v>42009</c:v>
                </c:pt>
                <c:pt idx="97">
                  <c:v>42010</c:v>
                </c:pt>
                <c:pt idx="98">
                  <c:v>42011</c:v>
                </c:pt>
                <c:pt idx="99">
                  <c:v>42012</c:v>
                </c:pt>
                <c:pt idx="100">
                  <c:v>42013</c:v>
                </c:pt>
                <c:pt idx="101">
                  <c:v>42014</c:v>
                </c:pt>
                <c:pt idx="102">
                  <c:v>42015</c:v>
                </c:pt>
                <c:pt idx="103">
                  <c:v>42016</c:v>
                </c:pt>
                <c:pt idx="104">
                  <c:v>42017</c:v>
                </c:pt>
                <c:pt idx="105">
                  <c:v>42018</c:v>
                </c:pt>
                <c:pt idx="106">
                  <c:v>42019</c:v>
                </c:pt>
                <c:pt idx="107">
                  <c:v>42020</c:v>
                </c:pt>
                <c:pt idx="108">
                  <c:v>42021</c:v>
                </c:pt>
                <c:pt idx="109">
                  <c:v>42022</c:v>
                </c:pt>
                <c:pt idx="110">
                  <c:v>42023</c:v>
                </c:pt>
                <c:pt idx="111">
                  <c:v>42024</c:v>
                </c:pt>
                <c:pt idx="112">
                  <c:v>42025</c:v>
                </c:pt>
                <c:pt idx="113">
                  <c:v>42026</c:v>
                </c:pt>
                <c:pt idx="114">
                  <c:v>42027</c:v>
                </c:pt>
                <c:pt idx="115">
                  <c:v>42028</c:v>
                </c:pt>
                <c:pt idx="116">
                  <c:v>42029</c:v>
                </c:pt>
                <c:pt idx="117">
                  <c:v>42030</c:v>
                </c:pt>
                <c:pt idx="118">
                  <c:v>42031</c:v>
                </c:pt>
                <c:pt idx="119">
                  <c:v>42032</c:v>
                </c:pt>
                <c:pt idx="120">
                  <c:v>42033</c:v>
                </c:pt>
                <c:pt idx="121">
                  <c:v>42034</c:v>
                </c:pt>
                <c:pt idx="122">
                  <c:v>42035</c:v>
                </c:pt>
                <c:pt idx="123">
                  <c:v>42036</c:v>
                </c:pt>
                <c:pt idx="124">
                  <c:v>42037</c:v>
                </c:pt>
                <c:pt idx="125">
                  <c:v>42038</c:v>
                </c:pt>
                <c:pt idx="126">
                  <c:v>42039</c:v>
                </c:pt>
                <c:pt idx="127">
                  <c:v>42040</c:v>
                </c:pt>
                <c:pt idx="128">
                  <c:v>42041</c:v>
                </c:pt>
                <c:pt idx="129">
                  <c:v>42042</c:v>
                </c:pt>
                <c:pt idx="130">
                  <c:v>42043</c:v>
                </c:pt>
                <c:pt idx="131">
                  <c:v>42044</c:v>
                </c:pt>
                <c:pt idx="132">
                  <c:v>42045</c:v>
                </c:pt>
                <c:pt idx="133">
                  <c:v>42046</c:v>
                </c:pt>
                <c:pt idx="134">
                  <c:v>42047</c:v>
                </c:pt>
                <c:pt idx="135">
                  <c:v>42048</c:v>
                </c:pt>
                <c:pt idx="136">
                  <c:v>42049</c:v>
                </c:pt>
                <c:pt idx="137">
                  <c:v>42050</c:v>
                </c:pt>
                <c:pt idx="138">
                  <c:v>42051</c:v>
                </c:pt>
                <c:pt idx="139">
                  <c:v>42052</c:v>
                </c:pt>
                <c:pt idx="140">
                  <c:v>42053</c:v>
                </c:pt>
                <c:pt idx="141">
                  <c:v>42054</c:v>
                </c:pt>
                <c:pt idx="142">
                  <c:v>42055</c:v>
                </c:pt>
                <c:pt idx="143">
                  <c:v>42056</c:v>
                </c:pt>
                <c:pt idx="144">
                  <c:v>42057</c:v>
                </c:pt>
                <c:pt idx="145">
                  <c:v>42058</c:v>
                </c:pt>
                <c:pt idx="146">
                  <c:v>42059</c:v>
                </c:pt>
                <c:pt idx="147">
                  <c:v>42060</c:v>
                </c:pt>
                <c:pt idx="148">
                  <c:v>42061</c:v>
                </c:pt>
                <c:pt idx="149">
                  <c:v>42062</c:v>
                </c:pt>
                <c:pt idx="150">
                  <c:v>42063</c:v>
                </c:pt>
                <c:pt idx="151">
                  <c:v>42064</c:v>
                </c:pt>
                <c:pt idx="152">
                  <c:v>42065</c:v>
                </c:pt>
                <c:pt idx="153">
                  <c:v>42066</c:v>
                </c:pt>
                <c:pt idx="154">
                  <c:v>42067</c:v>
                </c:pt>
                <c:pt idx="155">
                  <c:v>42068</c:v>
                </c:pt>
                <c:pt idx="156">
                  <c:v>42069</c:v>
                </c:pt>
                <c:pt idx="157">
                  <c:v>42070</c:v>
                </c:pt>
                <c:pt idx="158">
                  <c:v>42071</c:v>
                </c:pt>
                <c:pt idx="159">
                  <c:v>42072</c:v>
                </c:pt>
                <c:pt idx="160">
                  <c:v>42073</c:v>
                </c:pt>
                <c:pt idx="161">
                  <c:v>42074</c:v>
                </c:pt>
                <c:pt idx="162">
                  <c:v>42075</c:v>
                </c:pt>
                <c:pt idx="163">
                  <c:v>42076</c:v>
                </c:pt>
                <c:pt idx="164">
                  <c:v>42077</c:v>
                </c:pt>
                <c:pt idx="165">
                  <c:v>42078</c:v>
                </c:pt>
                <c:pt idx="166">
                  <c:v>42079</c:v>
                </c:pt>
                <c:pt idx="167">
                  <c:v>42080</c:v>
                </c:pt>
                <c:pt idx="168">
                  <c:v>42081</c:v>
                </c:pt>
                <c:pt idx="169">
                  <c:v>42082</c:v>
                </c:pt>
                <c:pt idx="170">
                  <c:v>42083</c:v>
                </c:pt>
                <c:pt idx="171">
                  <c:v>42084</c:v>
                </c:pt>
                <c:pt idx="172">
                  <c:v>42085</c:v>
                </c:pt>
                <c:pt idx="173">
                  <c:v>42086</c:v>
                </c:pt>
                <c:pt idx="174">
                  <c:v>42087</c:v>
                </c:pt>
                <c:pt idx="175">
                  <c:v>42088</c:v>
                </c:pt>
                <c:pt idx="176">
                  <c:v>42089</c:v>
                </c:pt>
                <c:pt idx="177">
                  <c:v>42090</c:v>
                </c:pt>
                <c:pt idx="178">
                  <c:v>42091</c:v>
                </c:pt>
                <c:pt idx="179">
                  <c:v>42092</c:v>
                </c:pt>
                <c:pt idx="180">
                  <c:v>42093</c:v>
                </c:pt>
                <c:pt idx="181">
                  <c:v>42094</c:v>
                </c:pt>
                <c:pt idx="182">
                  <c:v>42095</c:v>
                </c:pt>
                <c:pt idx="183">
                  <c:v>42096</c:v>
                </c:pt>
                <c:pt idx="184">
                  <c:v>42097</c:v>
                </c:pt>
                <c:pt idx="185">
                  <c:v>42098</c:v>
                </c:pt>
                <c:pt idx="186">
                  <c:v>42099</c:v>
                </c:pt>
                <c:pt idx="187">
                  <c:v>42100</c:v>
                </c:pt>
                <c:pt idx="188">
                  <c:v>42101</c:v>
                </c:pt>
                <c:pt idx="189">
                  <c:v>42102</c:v>
                </c:pt>
                <c:pt idx="190">
                  <c:v>42103</c:v>
                </c:pt>
                <c:pt idx="191">
                  <c:v>42104</c:v>
                </c:pt>
                <c:pt idx="192">
                  <c:v>42105</c:v>
                </c:pt>
                <c:pt idx="193">
                  <c:v>42106</c:v>
                </c:pt>
                <c:pt idx="194">
                  <c:v>42107</c:v>
                </c:pt>
                <c:pt idx="195">
                  <c:v>42108</c:v>
                </c:pt>
                <c:pt idx="196">
                  <c:v>42109</c:v>
                </c:pt>
                <c:pt idx="197">
                  <c:v>42110</c:v>
                </c:pt>
                <c:pt idx="198">
                  <c:v>42111</c:v>
                </c:pt>
                <c:pt idx="199">
                  <c:v>42112</c:v>
                </c:pt>
                <c:pt idx="200">
                  <c:v>42113</c:v>
                </c:pt>
                <c:pt idx="201">
                  <c:v>42114</c:v>
                </c:pt>
                <c:pt idx="202">
                  <c:v>42115</c:v>
                </c:pt>
                <c:pt idx="203">
                  <c:v>42116</c:v>
                </c:pt>
                <c:pt idx="204">
                  <c:v>42117</c:v>
                </c:pt>
                <c:pt idx="205">
                  <c:v>42118</c:v>
                </c:pt>
                <c:pt idx="206">
                  <c:v>42119</c:v>
                </c:pt>
                <c:pt idx="207">
                  <c:v>42120</c:v>
                </c:pt>
                <c:pt idx="208">
                  <c:v>42121</c:v>
                </c:pt>
                <c:pt idx="209">
                  <c:v>42122</c:v>
                </c:pt>
                <c:pt idx="210">
                  <c:v>42123</c:v>
                </c:pt>
                <c:pt idx="211">
                  <c:v>42124</c:v>
                </c:pt>
                <c:pt idx="212">
                  <c:v>42125</c:v>
                </c:pt>
                <c:pt idx="213">
                  <c:v>42126</c:v>
                </c:pt>
                <c:pt idx="214">
                  <c:v>42127</c:v>
                </c:pt>
                <c:pt idx="215">
                  <c:v>42128</c:v>
                </c:pt>
                <c:pt idx="216">
                  <c:v>42129</c:v>
                </c:pt>
                <c:pt idx="217">
                  <c:v>42130</c:v>
                </c:pt>
                <c:pt idx="218">
                  <c:v>42131</c:v>
                </c:pt>
                <c:pt idx="219">
                  <c:v>42132</c:v>
                </c:pt>
                <c:pt idx="220">
                  <c:v>42133</c:v>
                </c:pt>
                <c:pt idx="221">
                  <c:v>42134</c:v>
                </c:pt>
                <c:pt idx="222">
                  <c:v>42135</c:v>
                </c:pt>
                <c:pt idx="223">
                  <c:v>42136</c:v>
                </c:pt>
                <c:pt idx="224">
                  <c:v>42137</c:v>
                </c:pt>
                <c:pt idx="225">
                  <c:v>42138</c:v>
                </c:pt>
                <c:pt idx="226">
                  <c:v>42139</c:v>
                </c:pt>
                <c:pt idx="227">
                  <c:v>42140</c:v>
                </c:pt>
                <c:pt idx="228">
                  <c:v>42141</c:v>
                </c:pt>
                <c:pt idx="229">
                  <c:v>42142</c:v>
                </c:pt>
                <c:pt idx="230">
                  <c:v>42143</c:v>
                </c:pt>
                <c:pt idx="231">
                  <c:v>42144</c:v>
                </c:pt>
                <c:pt idx="232">
                  <c:v>42145</c:v>
                </c:pt>
                <c:pt idx="233">
                  <c:v>42146</c:v>
                </c:pt>
                <c:pt idx="234">
                  <c:v>42147</c:v>
                </c:pt>
                <c:pt idx="235">
                  <c:v>42148</c:v>
                </c:pt>
                <c:pt idx="236">
                  <c:v>42149</c:v>
                </c:pt>
                <c:pt idx="237">
                  <c:v>42150</c:v>
                </c:pt>
                <c:pt idx="238">
                  <c:v>42151</c:v>
                </c:pt>
                <c:pt idx="239">
                  <c:v>42152</c:v>
                </c:pt>
                <c:pt idx="240">
                  <c:v>42153</c:v>
                </c:pt>
                <c:pt idx="241">
                  <c:v>42154</c:v>
                </c:pt>
                <c:pt idx="242">
                  <c:v>42155</c:v>
                </c:pt>
                <c:pt idx="243">
                  <c:v>42156</c:v>
                </c:pt>
                <c:pt idx="244">
                  <c:v>42157</c:v>
                </c:pt>
                <c:pt idx="245">
                  <c:v>42158</c:v>
                </c:pt>
                <c:pt idx="246">
                  <c:v>42159</c:v>
                </c:pt>
                <c:pt idx="247">
                  <c:v>42160</c:v>
                </c:pt>
                <c:pt idx="248">
                  <c:v>42161</c:v>
                </c:pt>
                <c:pt idx="249">
                  <c:v>42162</c:v>
                </c:pt>
                <c:pt idx="250">
                  <c:v>42163</c:v>
                </c:pt>
                <c:pt idx="251">
                  <c:v>42164</c:v>
                </c:pt>
                <c:pt idx="252">
                  <c:v>42165</c:v>
                </c:pt>
                <c:pt idx="253">
                  <c:v>42166</c:v>
                </c:pt>
                <c:pt idx="254">
                  <c:v>42167</c:v>
                </c:pt>
                <c:pt idx="255">
                  <c:v>42168</c:v>
                </c:pt>
                <c:pt idx="256">
                  <c:v>42169</c:v>
                </c:pt>
                <c:pt idx="257">
                  <c:v>42170</c:v>
                </c:pt>
                <c:pt idx="258">
                  <c:v>42171</c:v>
                </c:pt>
                <c:pt idx="259">
                  <c:v>42172</c:v>
                </c:pt>
                <c:pt idx="260">
                  <c:v>42173</c:v>
                </c:pt>
                <c:pt idx="261">
                  <c:v>42174</c:v>
                </c:pt>
                <c:pt idx="262">
                  <c:v>42175</c:v>
                </c:pt>
                <c:pt idx="263">
                  <c:v>42176</c:v>
                </c:pt>
                <c:pt idx="264">
                  <c:v>42177</c:v>
                </c:pt>
                <c:pt idx="265">
                  <c:v>42178</c:v>
                </c:pt>
                <c:pt idx="266">
                  <c:v>42179</c:v>
                </c:pt>
                <c:pt idx="267">
                  <c:v>42180</c:v>
                </c:pt>
                <c:pt idx="268">
                  <c:v>42181</c:v>
                </c:pt>
                <c:pt idx="269">
                  <c:v>42182</c:v>
                </c:pt>
                <c:pt idx="270">
                  <c:v>42183</c:v>
                </c:pt>
                <c:pt idx="271">
                  <c:v>42184</c:v>
                </c:pt>
                <c:pt idx="272">
                  <c:v>42185</c:v>
                </c:pt>
                <c:pt idx="273">
                  <c:v>42186</c:v>
                </c:pt>
                <c:pt idx="274">
                  <c:v>42187</c:v>
                </c:pt>
                <c:pt idx="275">
                  <c:v>42188</c:v>
                </c:pt>
                <c:pt idx="276">
                  <c:v>42189</c:v>
                </c:pt>
                <c:pt idx="277">
                  <c:v>42190</c:v>
                </c:pt>
                <c:pt idx="278">
                  <c:v>42191</c:v>
                </c:pt>
                <c:pt idx="279">
                  <c:v>42192</c:v>
                </c:pt>
                <c:pt idx="280">
                  <c:v>42193</c:v>
                </c:pt>
                <c:pt idx="281">
                  <c:v>42194</c:v>
                </c:pt>
                <c:pt idx="282">
                  <c:v>42195</c:v>
                </c:pt>
                <c:pt idx="283">
                  <c:v>42196</c:v>
                </c:pt>
                <c:pt idx="284">
                  <c:v>42197</c:v>
                </c:pt>
                <c:pt idx="285">
                  <c:v>42198</c:v>
                </c:pt>
                <c:pt idx="286">
                  <c:v>42199</c:v>
                </c:pt>
                <c:pt idx="287">
                  <c:v>42200</c:v>
                </c:pt>
                <c:pt idx="288">
                  <c:v>42201</c:v>
                </c:pt>
                <c:pt idx="289">
                  <c:v>42202</c:v>
                </c:pt>
                <c:pt idx="290">
                  <c:v>42203</c:v>
                </c:pt>
                <c:pt idx="291">
                  <c:v>42204</c:v>
                </c:pt>
                <c:pt idx="292">
                  <c:v>42205</c:v>
                </c:pt>
                <c:pt idx="293">
                  <c:v>42206</c:v>
                </c:pt>
                <c:pt idx="294">
                  <c:v>42207</c:v>
                </c:pt>
                <c:pt idx="295">
                  <c:v>42208</c:v>
                </c:pt>
                <c:pt idx="296">
                  <c:v>42209</c:v>
                </c:pt>
                <c:pt idx="297">
                  <c:v>42210</c:v>
                </c:pt>
                <c:pt idx="298">
                  <c:v>42211</c:v>
                </c:pt>
                <c:pt idx="299">
                  <c:v>42212</c:v>
                </c:pt>
                <c:pt idx="300">
                  <c:v>42213</c:v>
                </c:pt>
                <c:pt idx="301">
                  <c:v>42214</c:v>
                </c:pt>
                <c:pt idx="302">
                  <c:v>42215</c:v>
                </c:pt>
                <c:pt idx="303">
                  <c:v>42216</c:v>
                </c:pt>
                <c:pt idx="304">
                  <c:v>42217</c:v>
                </c:pt>
                <c:pt idx="305">
                  <c:v>42218</c:v>
                </c:pt>
                <c:pt idx="306">
                  <c:v>42219</c:v>
                </c:pt>
                <c:pt idx="307">
                  <c:v>42220</c:v>
                </c:pt>
                <c:pt idx="308">
                  <c:v>42221</c:v>
                </c:pt>
                <c:pt idx="309">
                  <c:v>42222</c:v>
                </c:pt>
                <c:pt idx="310">
                  <c:v>42223</c:v>
                </c:pt>
                <c:pt idx="311">
                  <c:v>42224</c:v>
                </c:pt>
                <c:pt idx="312">
                  <c:v>42225</c:v>
                </c:pt>
                <c:pt idx="313">
                  <c:v>42226</c:v>
                </c:pt>
                <c:pt idx="314">
                  <c:v>42227</c:v>
                </c:pt>
                <c:pt idx="315">
                  <c:v>42228</c:v>
                </c:pt>
                <c:pt idx="316">
                  <c:v>42229</c:v>
                </c:pt>
                <c:pt idx="317">
                  <c:v>42230</c:v>
                </c:pt>
                <c:pt idx="318">
                  <c:v>42231</c:v>
                </c:pt>
                <c:pt idx="319">
                  <c:v>42232</c:v>
                </c:pt>
                <c:pt idx="320">
                  <c:v>42233</c:v>
                </c:pt>
                <c:pt idx="321">
                  <c:v>42234</c:v>
                </c:pt>
                <c:pt idx="322">
                  <c:v>42235</c:v>
                </c:pt>
                <c:pt idx="323">
                  <c:v>42236</c:v>
                </c:pt>
                <c:pt idx="324">
                  <c:v>42237</c:v>
                </c:pt>
                <c:pt idx="325">
                  <c:v>42238</c:v>
                </c:pt>
                <c:pt idx="326">
                  <c:v>42239</c:v>
                </c:pt>
                <c:pt idx="327">
                  <c:v>42240</c:v>
                </c:pt>
                <c:pt idx="328">
                  <c:v>42241</c:v>
                </c:pt>
                <c:pt idx="329">
                  <c:v>42242</c:v>
                </c:pt>
                <c:pt idx="330">
                  <c:v>42243</c:v>
                </c:pt>
                <c:pt idx="331">
                  <c:v>42244</c:v>
                </c:pt>
                <c:pt idx="332">
                  <c:v>42245</c:v>
                </c:pt>
                <c:pt idx="333">
                  <c:v>42246</c:v>
                </c:pt>
                <c:pt idx="334">
                  <c:v>42247</c:v>
                </c:pt>
                <c:pt idx="335">
                  <c:v>42248</c:v>
                </c:pt>
                <c:pt idx="336">
                  <c:v>42249</c:v>
                </c:pt>
                <c:pt idx="337">
                  <c:v>42250</c:v>
                </c:pt>
                <c:pt idx="338">
                  <c:v>42251</c:v>
                </c:pt>
                <c:pt idx="339">
                  <c:v>42252</c:v>
                </c:pt>
                <c:pt idx="340">
                  <c:v>42253</c:v>
                </c:pt>
                <c:pt idx="341">
                  <c:v>42254</c:v>
                </c:pt>
                <c:pt idx="342">
                  <c:v>42255</c:v>
                </c:pt>
                <c:pt idx="343">
                  <c:v>42256</c:v>
                </c:pt>
                <c:pt idx="344">
                  <c:v>42257</c:v>
                </c:pt>
                <c:pt idx="345">
                  <c:v>42258</c:v>
                </c:pt>
                <c:pt idx="346">
                  <c:v>42259</c:v>
                </c:pt>
                <c:pt idx="347">
                  <c:v>42260</c:v>
                </c:pt>
                <c:pt idx="348">
                  <c:v>42261</c:v>
                </c:pt>
                <c:pt idx="349">
                  <c:v>42262</c:v>
                </c:pt>
                <c:pt idx="350">
                  <c:v>42263</c:v>
                </c:pt>
                <c:pt idx="351">
                  <c:v>42264</c:v>
                </c:pt>
                <c:pt idx="352">
                  <c:v>42265</c:v>
                </c:pt>
                <c:pt idx="353">
                  <c:v>42266</c:v>
                </c:pt>
                <c:pt idx="354">
                  <c:v>42267</c:v>
                </c:pt>
                <c:pt idx="355">
                  <c:v>42268</c:v>
                </c:pt>
                <c:pt idx="356">
                  <c:v>42269</c:v>
                </c:pt>
                <c:pt idx="357">
                  <c:v>42270</c:v>
                </c:pt>
                <c:pt idx="358">
                  <c:v>42271</c:v>
                </c:pt>
                <c:pt idx="359">
                  <c:v>42272</c:v>
                </c:pt>
                <c:pt idx="360">
                  <c:v>42273</c:v>
                </c:pt>
                <c:pt idx="361">
                  <c:v>42274</c:v>
                </c:pt>
                <c:pt idx="362">
                  <c:v>42275</c:v>
                </c:pt>
                <c:pt idx="363">
                  <c:v>42276</c:v>
                </c:pt>
                <c:pt idx="364">
                  <c:v>42277</c:v>
                </c:pt>
                <c:pt idx="365">
                  <c:v>42278</c:v>
                </c:pt>
              </c:numCache>
            </c:numRef>
          </c:cat>
          <c:val>
            <c:numRef>
              <c:f>'Figure 1.7 data'!$D$5:$D$370</c:f>
              <c:numCache>
                <c:formatCode>#,##0</c:formatCode>
                <c:ptCount val="366"/>
                <c:pt idx="0">
                  <c:v>870.92303721300004</c:v>
                </c:pt>
                <c:pt idx="1">
                  <c:v>935.10347590499998</c:v>
                </c:pt>
                <c:pt idx="2">
                  <c:v>980.06646072000001</c:v>
                </c:pt>
                <c:pt idx="3">
                  <c:v>1014.862209003</c:v>
                </c:pt>
                <c:pt idx="4">
                  <c:v>1031.158684563</c:v>
                </c:pt>
                <c:pt idx="5">
                  <c:v>1059.8295833249999</c:v>
                </c:pt>
                <c:pt idx="6">
                  <c:v>1089.2656985489998</c:v>
                </c:pt>
                <c:pt idx="7">
                  <c:v>1126.834088475</c:v>
                </c:pt>
                <c:pt idx="8">
                  <c:v>1150.172815032</c:v>
                </c:pt>
                <c:pt idx="9">
                  <c:v>1145.4294289890001</c:v>
                </c:pt>
                <c:pt idx="10">
                  <c:v>1130.2520067119999</c:v>
                </c:pt>
                <c:pt idx="11">
                  <c:v>1099.9672005510001</c:v>
                </c:pt>
                <c:pt idx="12">
                  <c:v>1091.3023974329999</c:v>
                </c:pt>
                <c:pt idx="13">
                  <c:v>1105.0123951229998</c:v>
                </c:pt>
                <c:pt idx="14">
                  <c:v>1250</c:v>
                </c:pt>
                <c:pt idx="15">
                  <c:v>1212.4559586780001</c:v>
                </c:pt>
                <c:pt idx="16">
                  <c:v>1252.1891655900001</c:v>
                </c:pt>
                <c:pt idx="17">
                  <c:v>1252.6395124170003</c:v>
                </c:pt>
                <c:pt idx="18">
                  <c:v>1231.0322654399999</c:v>
                </c:pt>
                <c:pt idx="19">
                  <c:v>1240.80774933</c:v>
                </c:pt>
                <c:pt idx="20">
                  <c:v>1232.5184654250002</c:v>
                </c:pt>
                <c:pt idx="21">
                  <c:v>1266.6529886369999</c:v>
                </c:pt>
                <c:pt idx="22">
                  <c:v>1299.4592322810001</c:v>
                </c:pt>
                <c:pt idx="23">
                  <c:v>1288.1998619670001</c:v>
                </c:pt>
                <c:pt idx="24">
                  <c:v>1288.2980460660001</c:v>
                </c:pt>
                <c:pt idx="25">
                  <c:v>1298.0676273390002</c:v>
                </c:pt>
                <c:pt idx="26">
                  <c:v>1286.6267053080001</c:v>
                </c:pt>
                <c:pt idx="27">
                  <c:v>1279.073986053</c:v>
                </c:pt>
                <c:pt idx="28">
                  <c:v>1300.7585933130001</c:v>
                </c:pt>
                <c:pt idx="29">
                  <c:v>1311.0242739720002</c:v>
                </c:pt>
                <c:pt idx="30">
                  <c:v>1279.1882762639998</c:v>
                </c:pt>
                <c:pt idx="31">
                  <c:v>1276.8961556700001</c:v>
                </c:pt>
                <c:pt idx="32">
                  <c:v>1286.265421605</c:v>
                </c:pt>
                <c:pt idx="33">
                  <c:v>1296.7700116380001</c:v>
                </c:pt>
                <c:pt idx="34">
                  <c:v>1306.4930526419998</c:v>
                </c:pt>
                <c:pt idx="35">
                  <c:v>1331.5609686540001</c:v>
                </c:pt>
                <c:pt idx="36">
                  <c:v>1334.87194275</c:v>
                </c:pt>
                <c:pt idx="37">
                  <c:v>1316.2153746629999</c:v>
                </c:pt>
                <c:pt idx="38">
                  <c:v>1308.09207474</c:v>
                </c:pt>
                <c:pt idx="39">
                  <c:v>1288.855829283</c:v>
                </c:pt>
                <c:pt idx="40">
                  <c:v>1284.0754486769999</c:v>
                </c:pt>
                <c:pt idx="41">
                  <c:v>1295.9345718059999</c:v>
                </c:pt>
                <c:pt idx="42">
                  <c:v>1312.321869027</c:v>
                </c:pt>
                <c:pt idx="43">
                  <c:v>1326.2818248629999</c:v>
                </c:pt>
                <c:pt idx="44">
                  <c:v>1298.5464474179998</c:v>
                </c:pt>
                <c:pt idx="45">
                  <c:v>1293.862945656</c:v>
                </c:pt>
                <c:pt idx="46">
                  <c:v>1303.9883856629999</c:v>
                </c:pt>
                <c:pt idx="47">
                  <c:v>1307.6778210270002</c:v>
                </c:pt>
                <c:pt idx="48">
                  <c:v>1290.9726891449998</c:v>
                </c:pt>
                <c:pt idx="49">
                  <c:v>1297.3156685849999</c:v>
                </c:pt>
                <c:pt idx="50">
                  <c:v>1291.0031553869999</c:v>
                </c:pt>
                <c:pt idx="51">
                  <c:v>1278.6442603950002</c:v>
                </c:pt>
                <c:pt idx="52">
                  <c:v>1291.430654067</c:v>
                </c:pt>
                <c:pt idx="53">
                  <c:v>1302.6478545539999</c:v>
                </c:pt>
                <c:pt idx="54">
                  <c:v>1316.4258007409999</c:v>
                </c:pt>
                <c:pt idx="55">
                  <c:v>1318.437716055</c:v>
                </c:pt>
                <c:pt idx="56">
                  <c:v>1324.126070262</c:v>
                </c:pt>
                <c:pt idx="57">
                  <c:v>1328.2081460459999</c:v>
                </c:pt>
                <c:pt idx="58">
                  <c:v>1329.7749508979998</c:v>
                </c:pt>
                <c:pt idx="59">
                  <c:v>1305.6149955599999</c:v>
                </c:pt>
                <c:pt idx="60">
                  <c:v>1265.794415892</c:v>
                </c:pt>
                <c:pt idx="61">
                  <c:v>1223.7358449780002</c:v>
                </c:pt>
                <c:pt idx="62">
                  <c:v>1172.4345268170002</c:v>
                </c:pt>
                <c:pt idx="63">
                  <c:v>1175.1577194300003</c:v>
                </c:pt>
                <c:pt idx="64">
                  <c:v>1200.7553814840001</c:v>
                </c:pt>
                <c:pt idx="65">
                  <c:v>1216.0052052840001</c:v>
                </c:pt>
                <c:pt idx="66">
                  <c:v>1242.9532464959998</c:v>
                </c:pt>
                <c:pt idx="67">
                  <c:v>1268.6274243</c:v>
                </c:pt>
                <c:pt idx="68">
                  <c:v>1267.3418008559997</c:v>
                </c:pt>
                <c:pt idx="69">
                  <c:v>1248.3222972929998</c:v>
                </c:pt>
                <c:pt idx="70">
                  <c:v>1206.869528379</c:v>
                </c:pt>
                <c:pt idx="71">
                  <c:v>1155.9700130910001</c:v>
                </c:pt>
                <c:pt idx="72">
                  <c:v>1076.4554477729998</c:v>
                </c:pt>
                <c:pt idx="73">
                  <c:v>992.21358057599991</c:v>
                </c:pt>
                <c:pt idx="74">
                  <c:v>923.43879159599999</c:v>
                </c:pt>
                <c:pt idx="75">
                  <c:v>892.47090359700007</c:v>
                </c:pt>
                <c:pt idx="76">
                  <c:v>858.82116074099997</c:v>
                </c:pt>
                <c:pt idx="77">
                  <c:v>817.30841761500005</c:v>
                </c:pt>
                <c:pt idx="78">
                  <c:v>802.45618239300006</c:v>
                </c:pt>
                <c:pt idx="79">
                  <c:v>755.7034642860001</c:v>
                </c:pt>
                <c:pt idx="80">
                  <c:v>727.22540883600016</c:v>
                </c:pt>
                <c:pt idx="81">
                  <c:v>710.92949880900005</c:v>
                </c:pt>
                <c:pt idx="82">
                  <c:v>723.20679318300006</c:v>
                </c:pt>
                <c:pt idx="83">
                  <c:v>753.98356525200018</c:v>
                </c:pt>
                <c:pt idx="84">
                  <c:v>812.40441043500016</c:v>
                </c:pt>
                <c:pt idx="85">
                  <c:v>876.57831197100006</c:v>
                </c:pt>
                <c:pt idx="86">
                  <c:v>939.88703925000004</c:v>
                </c:pt>
                <c:pt idx="87">
                  <c:v>970.54841375700016</c:v>
                </c:pt>
                <c:pt idx="88">
                  <c:v>968.53515952200019</c:v>
                </c:pt>
                <c:pt idx="89">
                  <c:v>947.58428050500004</c:v>
                </c:pt>
                <c:pt idx="90">
                  <c:v>967.21313039100005</c:v>
                </c:pt>
                <c:pt idx="91">
                  <c:v>1021.625339658</c:v>
                </c:pt>
                <c:pt idx="92">
                  <c:v>1085.243886021</c:v>
                </c:pt>
                <c:pt idx="93">
                  <c:v>1127.2033998449999</c:v>
                </c:pt>
                <c:pt idx="94">
                  <c:v>1151.7180927089998</c:v>
                </c:pt>
                <c:pt idx="95">
                  <c:v>1180.917865824</c:v>
                </c:pt>
                <c:pt idx="96">
                  <c:v>1193.3143720619998</c:v>
                </c:pt>
                <c:pt idx="97">
                  <c:v>1200.7831295219999</c:v>
                </c:pt>
                <c:pt idx="98">
                  <c:v>1204.4362631729998</c:v>
                </c:pt>
                <c:pt idx="99">
                  <c:v>1181.5871810579999</c:v>
                </c:pt>
                <c:pt idx="100">
                  <c:v>1140.8353519350001</c:v>
                </c:pt>
                <c:pt idx="101">
                  <c:v>1141.639910931</c:v>
                </c:pt>
                <c:pt idx="102">
                  <c:v>1153.930804137</c:v>
                </c:pt>
                <c:pt idx="103">
                  <c:v>1145.3016358289999</c:v>
                </c:pt>
                <c:pt idx="104">
                  <c:v>1153.4692606680001</c:v>
                </c:pt>
                <c:pt idx="105">
                  <c:v>1173.0883899149999</c:v>
                </c:pt>
                <c:pt idx="106">
                  <c:v>1194.8046727889998</c:v>
                </c:pt>
                <c:pt idx="107">
                  <c:v>1210.3859203169998</c:v>
                </c:pt>
                <c:pt idx="108">
                  <c:v>1215.1519444199998</c:v>
                </c:pt>
                <c:pt idx="109">
                  <c:v>1193.9664609989998</c:v>
                </c:pt>
                <c:pt idx="110">
                  <c:v>1160.2076188199999</c:v>
                </c:pt>
                <c:pt idx="111">
                  <c:v>1112.7264856530001</c:v>
                </c:pt>
                <c:pt idx="112">
                  <c:v>1077.3705973469998</c:v>
                </c:pt>
                <c:pt idx="113">
                  <c:v>1068.9129295949999</c:v>
                </c:pt>
                <c:pt idx="114">
                  <c:v>1095.5223290699998</c:v>
                </c:pt>
                <c:pt idx="115">
                  <c:v>1103.669008263</c:v>
                </c:pt>
                <c:pt idx="116">
                  <c:v>1081.1114652449999</c:v>
                </c:pt>
                <c:pt idx="117">
                  <c:v>1067.775713412</c:v>
                </c:pt>
                <c:pt idx="118">
                  <c:v>1063.789854312</c:v>
                </c:pt>
                <c:pt idx="119">
                  <c:v>1093.9855892579999</c:v>
                </c:pt>
                <c:pt idx="120">
                  <c:v>1150.0994206409998</c:v>
                </c:pt>
                <c:pt idx="121">
                  <c:v>1175.1616907159998</c:v>
                </c:pt>
                <c:pt idx="122">
                  <c:v>1154.2520513399998</c:v>
                </c:pt>
                <c:pt idx="123">
                  <c:v>1168.2246581519998</c:v>
                </c:pt>
                <c:pt idx="124">
                  <c:v>1186.8258566429997</c:v>
                </c:pt>
                <c:pt idx="125">
                  <c:v>1176.949437621</c:v>
                </c:pt>
                <c:pt idx="126">
                  <c:v>1188.6423444539998</c:v>
                </c:pt>
                <c:pt idx="127">
                  <c:v>1192.637951256</c:v>
                </c:pt>
                <c:pt idx="128">
                  <c:v>1149.6215088000001</c:v>
                </c:pt>
                <c:pt idx="129">
                  <c:v>1072.2626687879999</c:v>
                </c:pt>
                <c:pt idx="130">
                  <c:v>1058.675521587</c:v>
                </c:pt>
                <c:pt idx="131">
                  <c:v>966.22057459199993</c:v>
                </c:pt>
                <c:pt idx="132">
                  <c:v>933.38191393800003</c:v>
                </c:pt>
                <c:pt idx="133">
                  <c:v>939.85967613899993</c:v>
                </c:pt>
                <c:pt idx="134">
                  <c:v>964.84903691099998</c:v>
                </c:pt>
                <c:pt idx="135">
                  <c:v>946.32901188899984</c:v>
                </c:pt>
                <c:pt idx="136">
                  <c:v>924.40595402400015</c:v>
                </c:pt>
                <c:pt idx="137">
                  <c:v>921.43515635100016</c:v>
                </c:pt>
                <c:pt idx="138">
                  <c:v>941.79330870300009</c:v>
                </c:pt>
                <c:pt idx="139">
                  <c:v>941.76845584799992</c:v>
                </c:pt>
                <c:pt idx="140">
                  <c:v>973.91447259000006</c:v>
                </c:pt>
                <c:pt idx="141">
                  <c:v>1008.072506667</c:v>
                </c:pt>
                <c:pt idx="142">
                  <c:v>1011.817670049</c:v>
                </c:pt>
                <c:pt idx="143">
                  <c:v>1028.218051719</c:v>
                </c:pt>
                <c:pt idx="144">
                  <c:v>1031.165638638</c:v>
                </c:pt>
                <c:pt idx="145">
                  <c:v>1015.6238053470001</c:v>
                </c:pt>
                <c:pt idx="146">
                  <c:v>1023.033959694</c:v>
                </c:pt>
                <c:pt idx="147">
                  <c:v>1021.3722250919999</c:v>
                </c:pt>
                <c:pt idx="148">
                  <c:v>1007.693518182</c:v>
                </c:pt>
                <c:pt idx="149">
                  <c:v>879.62035536300004</c:v>
                </c:pt>
                <c:pt idx="150">
                  <c:v>804.38660580599992</c:v>
                </c:pt>
                <c:pt idx="151">
                  <c:v>724.17518972100004</c:v>
                </c:pt>
                <c:pt idx="152">
                  <c:v>639.54870893400005</c:v>
                </c:pt>
                <c:pt idx="153">
                  <c:v>560.83518749099994</c:v>
                </c:pt>
                <c:pt idx="154">
                  <c:v>507.30278575199998</c:v>
                </c:pt>
                <c:pt idx="155">
                  <c:v>497.28550530299998</c:v>
                </c:pt>
                <c:pt idx="156">
                  <c:v>495.11486056500001</c:v>
                </c:pt>
                <c:pt idx="157">
                  <c:v>462.54298947599995</c:v>
                </c:pt>
                <c:pt idx="158">
                  <c:v>428.15706233999998</c:v>
                </c:pt>
                <c:pt idx="159">
                  <c:v>395.37095496299997</c:v>
                </c:pt>
                <c:pt idx="160">
                  <c:v>374.55733687800006</c:v>
                </c:pt>
                <c:pt idx="161">
                  <c:v>413.45053942499999</c:v>
                </c:pt>
                <c:pt idx="162">
                  <c:v>451.67469095100006</c:v>
                </c:pt>
                <c:pt idx="163">
                  <c:v>458.26144664100002</c:v>
                </c:pt>
                <c:pt idx="164">
                  <c:v>500.29781250299999</c:v>
                </c:pt>
                <c:pt idx="165">
                  <c:v>551.20586463300003</c:v>
                </c:pt>
                <c:pt idx="166">
                  <c:v>580.75041302099987</c:v>
                </c:pt>
                <c:pt idx="167">
                  <c:v>624.69343707600001</c:v>
                </c:pt>
                <c:pt idx="168">
                  <c:v>589.18960241699995</c:v>
                </c:pt>
                <c:pt idx="169">
                  <c:v>514.86135024300006</c:v>
                </c:pt>
                <c:pt idx="170">
                  <c:v>447.83094905699994</c:v>
                </c:pt>
                <c:pt idx="171">
                  <c:v>381.444998532</c:v>
                </c:pt>
                <c:pt idx="172">
                  <c:v>347.65020404099999</c:v>
                </c:pt>
                <c:pt idx="173">
                  <c:v>315.18292809900004</c:v>
                </c:pt>
                <c:pt idx="174">
                  <c:v>310.48498111200001</c:v>
                </c:pt>
                <c:pt idx="175">
                  <c:v>322.06086809100003</c:v>
                </c:pt>
                <c:pt idx="176">
                  <c:v>355.78690098600003</c:v>
                </c:pt>
                <c:pt idx="177">
                  <c:v>371.34892541400001</c:v>
                </c:pt>
                <c:pt idx="178">
                  <c:v>339.00742443899998</c:v>
                </c:pt>
                <c:pt idx="179">
                  <c:v>314.66581099200005</c:v>
                </c:pt>
                <c:pt idx="180">
                  <c:v>295.618985796</c:v>
                </c:pt>
                <c:pt idx="181">
                  <c:v>302.49250084800002</c:v>
                </c:pt>
                <c:pt idx="182">
                  <c:v>318.95403234300005</c:v>
                </c:pt>
                <c:pt idx="183">
                  <c:v>293.18981463599999</c:v>
                </c:pt>
                <c:pt idx="184">
                  <c:v>272.97772864199999</c:v>
                </c:pt>
                <c:pt idx="185">
                  <c:v>274.71940297500004</c:v>
                </c:pt>
                <c:pt idx="186">
                  <c:v>270.35286604500004</c:v>
                </c:pt>
                <c:pt idx="187">
                  <c:v>250.48967057399997</c:v>
                </c:pt>
                <c:pt idx="188">
                  <c:v>245.999600163</c:v>
                </c:pt>
                <c:pt idx="189">
                  <c:v>249.713233476</c:v>
                </c:pt>
                <c:pt idx="190">
                  <c:v>257.36155263900002</c:v>
                </c:pt>
                <c:pt idx="191">
                  <c:v>252.58171422299998</c:v>
                </c:pt>
                <c:pt idx="192">
                  <c:v>250.90633679999999</c:v>
                </c:pt>
                <c:pt idx="193">
                  <c:v>246.21178440599999</c:v>
                </c:pt>
                <c:pt idx="194">
                  <c:v>237.81096411299998</c:v>
                </c:pt>
                <c:pt idx="195">
                  <c:v>230.21068121699997</c:v>
                </c:pt>
                <c:pt idx="196">
                  <c:v>253.393723542</c:v>
                </c:pt>
                <c:pt idx="197">
                  <c:v>269.48792186999998</c:v>
                </c:pt>
                <c:pt idx="198">
                  <c:v>270.3060438</c:v>
                </c:pt>
                <c:pt idx="199">
                  <c:v>268.49027785499999</c:v>
                </c:pt>
                <c:pt idx="200">
                  <c:v>304.19442949200004</c:v>
                </c:pt>
                <c:pt idx="201">
                  <c:v>321.98113993499999</c:v>
                </c:pt>
                <c:pt idx="202">
                  <c:v>333.71123505000003</c:v>
                </c:pt>
                <c:pt idx="203">
                  <c:v>380.44965040799997</c:v>
                </c:pt>
                <c:pt idx="204">
                  <c:v>439.07949449100005</c:v>
                </c:pt>
                <c:pt idx="205">
                  <c:v>470.12453538300002</c:v>
                </c:pt>
                <c:pt idx="206">
                  <c:v>469.44019265099996</c:v>
                </c:pt>
                <c:pt idx="207">
                  <c:v>474.85857176399998</c:v>
                </c:pt>
                <c:pt idx="208">
                  <c:v>478.23393692100001</c:v>
                </c:pt>
                <c:pt idx="209">
                  <c:v>456.35780657700008</c:v>
                </c:pt>
                <c:pt idx="210">
                  <c:v>447.77418567000001</c:v>
                </c:pt>
                <c:pt idx="211">
                  <c:v>442.56693683100002</c:v>
                </c:pt>
                <c:pt idx="212">
                  <c:v>404.72855386200001</c:v>
                </c:pt>
                <c:pt idx="213">
                  <c:v>394.821526866</c:v>
                </c:pt>
                <c:pt idx="214">
                  <c:v>362.12715022500004</c:v>
                </c:pt>
                <c:pt idx="215">
                  <c:v>331.64611964400007</c:v>
                </c:pt>
                <c:pt idx="216">
                  <c:v>316.988076234</c:v>
                </c:pt>
                <c:pt idx="217">
                  <c:v>333.54642324000002</c:v>
                </c:pt>
                <c:pt idx="218">
                  <c:v>349.24902209700002</c:v>
                </c:pt>
                <c:pt idx="219">
                  <c:v>366.29105168700005</c:v>
                </c:pt>
                <c:pt idx="220">
                  <c:v>375.19001792400002</c:v>
                </c:pt>
                <c:pt idx="221">
                  <c:v>386.55156836100002</c:v>
                </c:pt>
                <c:pt idx="222">
                  <c:v>391.88607756300001</c:v>
                </c:pt>
                <c:pt idx="223">
                  <c:v>402.70699826100002</c:v>
                </c:pt>
                <c:pt idx="224">
                  <c:v>399.09675462900003</c:v>
                </c:pt>
                <c:pt idx="225">
                  <c:v>403.56140321100003</c:v>
                </c:pt>
                <c:pt idx="226">
                  <c:v>389.48713186799995</c:v>
                </c:pt>
                <c:pt idx="227">
                  <c:v>383.64610569900009</c:v>
                </c:pt>
                <c:pt idx="228">
                  <c:v>357.23409649199999</c:v>
                </c:pt>
                <c:pt idx="229">
                  <c:v>359.88448452000006</c:v>
                </c:pt>
                <c:pt idx="230">
                  <c:v>347.91398310300002</c:v>
                </c:pt>
                <c:pt idx="231">
                  <c:v>339.31036496400003</c:v>
                </c:pt>
                <c:pt idx="232">
                  <c:v>379.846780884</c:v>
                </c:pt>
                <c:pt idx="233">
                  <c:v>384.46617709499998</c:v>
                </c:pt>
                <c:pt idx="234">
                  <c:v>390.46841020799997</c:v>
                </c:pt>
                <c:pt idx="235">
                  <c:v>420.34337643600003</c:v>
                </c:pt>
                <c:pt idx="236">
                  <c:v>398.09741410800001</c:v>
                </c:pt>
                <c:pt idx="237">
                  <c:v>384.43120305000008</c:v>
                </c:pt>
                <c:pt idx="238">
                  <c:v>425.819253264</c:v>
                </c:pt>
                <c:pt idx="239">
                  <c:v>462.53017742400004</c:v>
                </c:pt>
                <c:pt idx="240">
                  <c:v>477.80130501300005</c:v>
                </c:pt>
                <c:pt idx="241">
                  <c:v>474.92603991599998</c:v>
                </c:pt>
                <c:pt idx="242">
                  <c:v>447.06943278599999</c:v>
                </c:pt>
                <c:pt idx="243">
                  <c:v>432.95148706200007</c:v>
                </c:pt>
                <c:pt idx="244">
                  <c:v>428.80353193800005</c:v>
                </c:pt>
                <c:pt idx="245">
                  <c:v>430.48971540299999</c:v>
                </c:pt>
                <c:pt idx="246">
                  <c:v>436.18019921700005</c:v>
                </c:pt>
                <c:pt idx="247">
                  <c:v>419.08004546400002</c:v>
                </c:pt>
                <c:pt idx="248">
                  <c:v>404.17774527300003</c:v>
                </c:pt>
                <c:pt idx="249">
                  <c:v>387.46853738700003</c:v>
                </c:pt>
                <c:pt idx="250">
                  <c:v>378.91985360400002</c:v>
                </c:pt>
                <c:pt idx="251">
                  <c:v>367.30660992000003</c:v>
                </c:pt>
                <c:pt idx="252">
                  <c:v>379.721338764</c:v>
                </c:pt>
                <c:pt idx="253">
                  <c:v>393.45128606999998</c:v>
                </c:pt>
                <c:pt idx="254">
                  <c:v>399.40606723499997</c:v>
                </c:pt>
                <c:pt idx="255">
                  <c:v>384.232570581</c:v>
                </c:pt>
                <c:pt idx="256">
                  <c:v>408.13625595600007</c:v>
                </c:pt>
                <c:pt idx="257">
                  <c:v>448.10815890000003</c:v>
                </c:pt>
                <c:pt idx="258">
                  <c:v>460.33990038599995</c:v>
                </c:pt>
                <c:pt idx="259">
                  <c:v>497.20318263299998</c:v>
                </c:pt>
                <c:pt idx="260">
                  <c:v>528.17441677199997</c:v>
                </c:pt>
                <c:pt idx="261">
                  <c:v>551.32096775699995</c:v>
                </c:pt>
                <c:pt idx="262">
                  <c:v>556.62785605199997</c:v>
                </c:pt>
                <c:pt idx="263">
                  <c:v>564.30055832700009</c:v>
                </c:pt>
                <c:pt idx="264">
                  <c:v>590.24929472999997</c:v>
                </c:pt>
                <c:pt idx="265">
                  <c:v>609.53543626800001</c:v>
                </c:pt>
                <c:pt idx="266">
                  <c:v>647.80343431799997</c:v>
                </c:pt>
                <c:pt idx="267">
                  <c:v>691.08699593100005</c:v>
                </c:pt>
                <c:pt idx="268">
                  <c:v>705.30957269999999</c:v>
                </c:pt>
                <c:pt idx="269">
                  <c:v>724.74953447099995</c:v>
                </c:pt>
                <c:pt idx="270">
                  <c:v>726.9668755319999</c:v>
                </c:pt>
                <c:pt idx="271">
                  <c:v>708.18663223199997</c:v>
                </c:pt>
                <c:pt idx="272">
                  <c:v>707.74638064800001</c:v>
                </c:pt>
                <c:pt idx="273">
                  <c:v>721.22189901899992</c:v>
                </c:pt>
                <c:pt idx="274">
                  <c:v>755.14938962999986</c:v>
                </c:pt>
                <c:pt idx="275">
                  <c:v>767.40975316799995</c:v>
                </c:pt>
                <c:pt idx="276">
                  <c:v>768.88767224699995</c:v>
                </c:pt>
                <c:pt idx="277">
                  <c:v>766.65681642599998</c:v>
                </c:pt>
                <c:pt idx="278">
                  <c:v>764.09567194199997</c:v>
                </c:pt>
                <c:pt idx="279">
                  <c:v>767.24347381799987</c:v>
                </c:pt>
                <c:pt idx="280">
                  <c:v>790.87038068399988</c:v>
                </c:pt>
                <c:pt idx="281">
                  <c:v>814.36132257299994</c:v>
                </c:pt>
                <c:pt idx="282">
                  <c:v>817.07941357799996</c:v>
                </c:pt>
                <c:pt idx="283">
                  <c:v>829.56625759799999</c:v>
                </c:pt>
                <c:pt idx="284">
                  <c:v>839.35127761500007</c:v>
                </c:pt>
                <c:pt idx="285">
                  <c:v>829.00687329300001</c:v>
                </c:pt>
                <c:pt idx="286">
                  <c:v>813.79333753499998</c:v>
                </c:pt>
                <c:pt idx="287">
                  <c:v>846.74947262700005</c:v>
                </c:pt>
                <c:pt idx="288">
                  <c:v>877.390517241</c:v>
                </c:pt>
                <c:pt idx="289">
                  <c:v>885.11611484699995</c:v>
                </c:pt>
                <c:pt idx="290">
                  <c:v>879.20220374099995</c:v>
                </c:pt>
                <c:pt idx="291">
                  <c:v>868.30050649799989</c:v>
                </c:pt>
                <c:pt idx="292">
                  <c:v>868.109464968</c:v>
                </c:pt>
                <c:pt idx="293">
                  <c:v>876.96709688999988</c:v>
                </c:pt>
                <c:pt idx="294">
                  <c:v>912.24900239399994</c:v>
                </c:pt>
                <c:pt idx="295">
                  <c:v>940.63581080100005</c:v>
                </c:pt>
                <c:pt idx="296">
                  <c:v>937.68272879099993</c:v>
                </c:pt>
                <c:pt idx="297">
                  <c:v>912.29127368399998</c:v>
                </c:pt>
                <c:pt idx="298">
                  <c:v>916.98105322499998</c:v>
                </c:pt>
                <c:pt idx="299">
                  <c:v>844.48919579099993</c:v>
                </c:pt>
                <c:pt idx="300">
                  <c:v>850.36545091800008</c:v>
                </c:pt>
                <c:pt idx="301">
                  <c:v>886.16839989599998</c:v>
                </c:pt>
                <c:pt idx="302">
                  <c:v>927.67803012599995</c:v>
                </c:pt>
                <c:pt idx="303">
                  <c:v>932.09097145199996</c:v>
                </c:pt>
                <c:pt idx="304">
                  <c:v>958.75987734900002</c:v>
                </c:pt>
                <c:pt idx="305">
                  <c:v>977.54042615399999</c:v>
                </c:pt>
                <c:pt idx="306">
                  <c:v>969.46106501100007</c:v>
                </c:pt>
                <c:pt idx="307">
                  <c:v>956.31519192900009</c:v>
                </c:pt>
                <c:pt idx="308">
                  <c:v>976.91745681899999</c:v>
                </c:pt>
                <c:pt idx="309">
                  <c:v>1001.3052819659999</c:v>
                </c:pt>
                <c:pt idx="310">
                  <c:v>1007.909831067</c:v>
                </c:pt>
                <c:pt idx="311">
                  <c:v>1014.592752477</c:v>
                </c:pt>
                <c:pt idx="312">
                  <c:v>1023.614402361</c:v>
                </c:pt>
                <c:pt idx="313">
                  <c:v>1047.1056713309999</c:v>
                </c:pt>
                <c:pt idx="314">
                  <c:v>1066.3940176199999</c:v>
                </c:pt>
                <c:pt idx="315">
                  <c:v>1104.5340239549998</c:v>
                </c:pt>
                <c:pt idx="316">
                  <c:v>1134.0911045580001</c:v>
                </c:pt>
                <c:pt idx="317">
                  <c:v>1133.0717591790001</c:v>
                </c:pt>
                <c:pt idx="318">
                  <c:v>1150.9238794979999</c:v>
                </c:pt>
                <c:pt idx="319">
                  <c:v>1175.4368165219998</c:v>
                </c:pt>
                <c:pt idx="320">
                  <c:v>1202.631966081</c:v>
                </c:pt>
                <c:pt idx="321">
                  <c:v>1208.0385591180002</c:v>
                </c:pt>
                <c:pt idx="322">
                  <c:v>1251.3975867900001</c:v>
                </c:pt>
                <c:pt idx="323">
                  <c:v>1270.34720913</c:v>
                </c:pt>
                <c:pt idx="324">
                  <c:v>1246.3162123349998</c:v>
                </c:pt>
                <c:pt idx="325">
                  <c:v>1220.488788294</c:v>
                </c:pt>
                <c:pt idx="326">
                  <c:v>1226.9866987589999</c:v>
                </c:pt>
                <c:pt idx="327">
                  <c:v>1222.789759047</c:v>
                </c:pt>
                <c:pt idx="328">
                  <c:v>1223.6064477540001</c:v>
                </c:pt>
                <c:pt idx="329">
                  <c:v>1229.3585980080002</c:v>
                </c:pt>
                <c:pt idx="330">
                  <c:v>1253.9439928200002</c:v>
                </c:pt>
                <c:pt idx="331">
                  <c:v>1263.2386495049998</c:v>
                </c:pt>
                <c:pt idx="332">
                  <c:v>1244.5624336799999</c:v>
                </c:pt>
                <c:pt idx="333">
                  <c:v>1217.03504376</c:v>
                </c:pt>
                <c:pt idx="334">
                  <c:v>1186.314141999</c:v>
                </c:pt>
                <c:pt idx="335">
                  <c:v>1173.9444086010001</c:v>
                </c:pt>
                <c:pt idx="336">
                  <c:v>1174.4615292419999</c:v>
                </c:pt>
                <c:pt idx="337">
                  <c:v>1179.0470317890001</c:v>
                </c:pt>
                <c:pt idx="338">
                  <c:v>1137.1306138860002</c:v>
                </c:pt>
                <c:pt idx="339">
                  <c:v>1116.88094901</c:v>
                </c:pt>
                <c:pt idx="340">
                  <c:v>1102.7853605790001</c:v>
                </c:pt>
                <c:pt idx="341">
                  <c:v>1077.129124242</c:v>
                </c:pt>
                <c:pt idx="342">
                  <c:v>1069.3081396979999</c:v>
                </c:pt>
                <c:pt idx="343">
                  <c:v>1070.2863206729999</c:v>
                </c:pt>
                <c:pt idx="344">
                  <c:v>1096.2959713319999</c:v>
                </c:pt>
                <c:pt idx="345">
                  <c:v>1084.2043487609999</c:v>
                </c:pt>
                <c:pt idx="346">
                  <c:v>1083.2663160720001</c:v>
                </c:pt>
                <c:pt idx="347">
                  <c:v>1075.1879189669999</c:v>
                </c:pt>
                <c:pt idx="348">
                  <c:v>1048.7220981</c:v>
                </c:pt>
                <c:pt idx="349">
                  <c:v>1042.620238086</c:v>
                </c:pt>
                <c:pt idx="350">
                  <c:v>1048.9361759160001</c:v>
                </c:pt>
                <c:pt idx="351">
                  <c:v>1069.4636873129998</c:v>
                </c:pt>
                <c:pt idx="352">
                  <c:v>1068.7326862949999</c:v>
                </c:pt>
                <c:pt idx="353">
                  <c:v>1077.6665039100001</c:v>
                </c:pt>
                <c:pt idx="354">
                  <c:v>1027.5476747039997</c:v>
                </c:pt>
                <c:pt idx="355">
                  <c:v>1008.1624602659999</c:v>
                </c:pt>
                <c:pt idx="356">
                  <c:v>1002.235935663</c:v>
                </c:pt>
                <c:pt idx="357">
                  <c:v>995.59778938199986</c:v>
                </c:pt>
                <c:pt idx="358">
                  <c:v>1003.9674856439999</c:v>
                </c:pt>
                <c:pt idx="359">
                  <c:v>972.49812778800003</c:v>
                </c:pt>
                <c:pt idx="360">
                  <c:v>951.39756229499994</c:v>
                </c:pt>
                <c:pt idx="361">
                  <c:v>946.74926940299997</c:v>
                </c:pt>
                <c:pt idx="362">
                  <c:v>962.52515421299995</c:v>
                </c:pt>
                <c:pt idx="363">
                  <c:v>940.56415132500001</c:v>
                </c:pt>
                <c:pt idx="364">
                  <c:v>932.19479348999994</c:v>
                </c:pt>
                <c:pt idx="365" formatCode="General">
                  <c:v>932.19479348999994</c:v>
                </c:pt>
              </c:numCache>
            </c:numRef>
          </c:val>
          <c:smooth val="0"/>
          <c:extLst>
            <c:ext xmlns:c16="http://schemas.microsoft.com/office/drawing/2014/chart" uri="{C3380CC4-5D6E-409C-BE32-E72D297353CC}">
              <c16:uniqueId val="{00000002-FE01-482A-9FA9-E1D96098B702}"/>
            </c:ext>
          </c:extLst>
        </c:ser>
        <c:ser>
          <c:idx val="4"/>
          <c:order val="3"/>
          <c:tx>
            <c:strRef>
              <c:f>'Figure 1.7 data'!$E$4</c:f>
              <c:strCache>
                <c:ptCount val="1"/>
                <c:pt idx="0">
                  <c:v>2018/19</c:v>
                </c:pt>
              </c:strCache>
            </c:strRef>
          </c:tx>
          <c:spPr>
            <a:ln w="28575" cap="rnd">
              <a:solidFill>
                <a:schemeClr val="accent6">
                  <a:alpha val="70000"/>
                </a:schemeClr>
              </a:solidFill>
              <a:round/>
            </a:ln>
            <a:effectLst/>
          </c:spPr>
          <c:marker>
            <c:symbol val="none"/>
          </c:marker>
          <c:dPt>
            <c:idx val="200"/>
            <c:marker>
              <c:symbol val="none"/>
            </c:marker>
            <c:bubble3D val="0"/>
            <c:spPr>
              <a:ln w="28575" cap="rnd">
                <a:solidFill>
                  <a:schemeClr val="accent6">
                    <a:alpha val="70000"/>
                  </a:schemeClr>
                </a:solidFill>
                <a:prstDash val="dash"/>
                <a:round/>
              </a:ln>
              <a:effectLst/>
            </c:spPr>
            <c:extLst>
              <c:ext xmlns:c16="http://schemas.microsoft.com/office/drawing/2014/chart" uri="{C3380CC4-5D6E-409C-BE32-E72D297353CC}">
                <c16:uniqueId val="{00000004-FE01-482A-9FA9-E1D96098B702}"/>
              </c:ext>
            </c:extLst>
          </c:dPt>
          <c:dPt>
            <c:idx val="201"/>
            <c:marker>
              <c:symbol val="none"/>
            </c:marker>
            <c:bubble3D val="0"/>
            <c:spPr>
              <a:ln w="28575" cap="rnd">
                <a:solidFill>
                  <a:schemeClr val="accent6">
                    <a:alpha val="70000"/>
                  </a:schemeClr>
                </a:solidFill>
                <a:prstDash val="dash"/>
                <a:round/>
              </a:ln>
              <a:effectLst/>
            </c:spPr>
            <c:extLst>
              <c:ext xmlns:c16="http://schemas.microsoft.com/office/drawing/2014/chart" uri="{C3380CC4-5D6E-409C-BE32-E72D297353CC}">
                <c16:uniqueId val="{00000006-FE01-482A-9FA9-E1D96098B702}"/>
              </c:ext>
            </c:extLst>
          </c:dPt>
          <c:dPt>
            <c:idx val="204"/>
            <c:marker>
              <c:symbol val="none"/>
            </c:marker>
            <c:bubble3D val="0"/>
            <c:spPr>
              <a:ln w="28575" cap="rnd">
                <a:solidFill>
                  <a:schemeClr val="accent6">
                    <a:alpha val="70000"/>
                  </a:schemeClr>
                </a:solidFill>
                <a:prstDash val="dash"/>
                <a:round/>
              </a:ln>
              <a:effectLst/>
            </c:spPr>
            <c:extLst>
              <c:ext xmlns:c16="http://schemas.microsoft.com/office/drawing/2014/chart" uri="{C3380CC4-5D6E-409C-BE32-E72D297353CC}">
                <c16:uniqueId val="{00000008-FE01-482A-9FA9-E1D96098B702}"/>
              </c:ext>
            </c:extLst>
          </c:dPt>
          <c:cat>
            <c:numRef>
              <c:f>'Figure 1.7 data'!$A$5:$A$370</c:f>
              <c:numCache>
                <c:formatCode>d\-mmm</c:formatCode>
                <c:ptCount val="366"/>
                <c:pt idx="0">
                  <c:v>41913</c:v>
                </c:pt>
                <c:pt idx="1">
                  <c:v>41914</c:v>
                </c:pt>
                <c:pt idx="2">
                  <c:v>41915</c:v>
                </c:pt>
                <c:pt idx="3">
                  <c:v>41916</c:v>
                </c:pt>
                <c:pt idx="4">
                  <c:v>41917</c:v>
                </c:pt>
                <c:pt idx="5">
                  <c:v>41918</c:v>
                </c:pt>
                <c:pt idx="6">
                  <c:v>41919</c:v>
                </c:pt>
                <c:pt idx="7">
                  <c:v>41920</c:v>
                </c:pt>
                <c:pt idx="8">
                  <c:v>41921</c:v>
                </c:pt>
                <c:pt idx="9">
                  <c:v>41922</c:v>
                </c:pt>
                <c:pt idx="10">
                  <c:v>41923</c:v>
                </c:pt>
                <c:pt idx="11">
                  <c:v>41924</c:v>
                </c:pt>
                <c:pt idx="12">
                  <c:v>41925</c:v>
                </c:pt>
                <c:pt idx="13">
                  <c:v>41926</c:v>
                </c:pt>
                <c:pt idx="14">
                  <c:v>41927</c:v>
                </c:pt>
                <c:pt idx="15">
                  <c:v>41928</c:v>
                </c:pt>
                <c:pt idx="16">
                  <c:v>41929</c:v>
                </c:pt>
                <c:pt idx="17">
                  <c:v>41930</c:v>
                </c:pt>
                <c:pt idx="18">
                  <c:v>41931</c:v>
                </c:pt>
                <c:pt idx="19">
                  <c:v>41932</c:v>
                </c:pt>
                <c:pt idx="20">
                  <c:v>41933</c:v>
                </c:pt>
                <c:pt idx="21">
                  <c:v>41934</c:v>
                </c:pt>
                <c:pt idx="22">
                  <c:v>41935</c:v>
                </c:pt>
                <c:pt idx="23">
                  <c:v>41936</c:v>
                </c:pt>
                <c:pt idx="24">
                  <c:v>41937</c:v>
                </c:pt>
                <c:pt idx="25">
                  <c:v>41938</c:v>
                </c:pt>
                <c:pt idx="26">
                  <c:v>41939</c:v>
                </c:pt>
                <c:pt idx="27">
                  <c:v>41940</c:v>
                </c:pt>
                <c:pt idx="28">
                  <c:v>41941</c:v>
                </c:pt>
                <c:pt idx="29">
                  <c:v>41942</c:v>
                </c:pt>
                <c:pt idx="30">
                  <c:v>41943</c:v>
                </c:pt>
                <c:pt idx="31">
                  <c:v>41944</c:v>
                </c:pt>
                <c:pt idx="32">
                  <c:v>41945</c:v>
                </c:pt>
                <c:pt idx="33">
                  <c:v>41946</c:v>
                </c:pt>
                <c:pt idx="34">
                  <c:v>41947</c:v>
                </c:pt>
                <c:pt idx="35">
                  <c:v>41948</c:v>
                </c:pt>
                <c:pt idx="36">
                  <c:v>41949</c:v>
                </c:pt>
                <c:pt idx="37">
                  <c:v>41950</c:v>
                </c:pt>
                <c:pt idx="38">
                  <c:v>41951</c:v>
                </c:pt>
                <c:pt idx="39">
                  <c:v>41952</c:v>
                </c:pt>
                <c:pt idx="40">
                  <c:v>41953</c:v>
                </c:pt>
                <c:pt idx="41">
                  <c:v>41954</c:v>
                </c:pt>
                <c:pt idx="42">
                  <c:v>41955</c:v>
                </c:pt>
                <c:pt idx="43">
                  <c:v>41956</c:v>
                </c:pt>
                <c:pt idx="44">
                  <c:v>41957</c:v>
                </c:pt>
                <c:pt idx="45">
                  <c:v>41958</c:v>
                </c:pt>
                <c:pt idx="46">
                  <c:v>41959</c:v>
                </c:pt>
                <c:pt idx="47">
                  <c:v>41960</c:v>
                </c:pt>
                <c:pt idx="48">
                  <c:v>41961</c:v>
                </c:pt>
                <c:pt idx="49">
                  <c:v>41962</c:v>
                </c:pt>
                <c:pt idx="50">
                  <c:v>41963</c:v>
                </c:pt>
                <c:pt idx="51">
                  <c:v>41964</c:v>
                </c:pt>
                <c:pt idx="52">
                  <c:v>41965</c:v>
                </c:pt>
                <c:pt idx="53">
                  <c:v>41966</c:v>
                </c:pt>
                <c:pt idx="54">
                  <c:v>41967</c:v>
                </c:pt>
                <c:pt idx="55">
                  <c:v>41968</c:v>
                </c:pt>
                <c:pt idx="56">
                  <c:v>41969</c:v>
                </c:pt>
                <c:pt idx="57">
                  <c:v>41970</c:v>
                </c:pt>
                <c:pt idx="58">
                  <c:v>41971</c:v>
                </c:pt>
                <c:pt idx="59">
                  <c:v>41972</c:v>
                </c:pt>
                <c:pt idx="60">
                  <c:v>41973</c:v>
                </c:pt>
                <c:pt idx="61">
                  <c:v>41974</c:v>
                </c:pt>
                <c:pt idx="62">
                  <c:v>41975</c:v>
                </c:pt>
                <c:pt idx="63">
                  <c:v>41976</c:v>
                </c:pt>
                <c:pt idx="64">
                  <c:v>41977</c:v>
                </c:pt>
                <c:pt idx="65">
                  <c:v>41978</c:v>
                </c:pt>
                <c:pt idx="66">
                  <c:v>41979</c:v>
                </c:pt>
                <c:pt idx="67">
                  <c:v>41980</c:v>
                </c:pt>
                <c:pt idx="68">
                  <c:v>41981</c:v>
                </c:pt>
                <c:pt idx="69">
                  <c:v>41982</c:v>
                </c:pt>
                <c:pt idx="70">
                  <c:v>41983</c:v>
                </c:pt>
                <c:pt idx="71">
                  <c:v>41984</c:v>
                </c:pt>
                <c:pt idx="72">
                  <c:v>41985</c:v>
                </c:pt>
                <c:pt idx="73">
                  <c:v>41986</c:v>
                </c:pt>
                <c:pt idx="74">
                  <c:v>41987</c:v>
                </c:pt>
                <c:pt idx="75">
                  <c:v>41988</c:v>
                </c:pt>
                <c:pt idx="76">
                  <c:v>41989</c:v>
                </c:pt>
                <c:pt idx="77">
                  <c:v>41990</c:v>
                </c:pt>
                <c:pt idx="78">
                  <c:v>41991</c:v>
                </c:pt>
                <c:pt idx="79">
                  <c:v>41992</c:v>
                </c:pt>
                <c:pt idx="80">
                  <c:v>41993</c:v>
                </c:pt>
                <c:pt idx="81">
                  <c:v>41994</c:v>
                </c:pt>
                <c:pt idx="82">
                  <c:v>41995</c:v>
                </c:pt>
                <c:pt idx="83">
                  <c:v>41996</c:v>
                </c:pt>
                <c:pt idx="84">
                  <c:v>41997</c:v>
                </c:pt>
                <c:pt idx="85">
                  <c:v>41998</c:v>
                </c:pt>
                <c:pt idx="86">
                  <c:v>41999</c:v>
                </c:pt>
                <c:pt idx="87">
                  <c:v>42000</c:v>
                </c:pt>
                <c:pt idx="88">
                  <c:v>42001</c:v>
                </c:pt>
                <c:pt idx="89">
                  <c:v>42002</c:v>
                </c:pt>
                <c:pt idx="90">
                  <c:v>42003</c:v>
                </c:pt>
                <c:pt idx="91">
                  <c:v>42004</c:v>
                </c:pt>
                <c:pt idx="92">
                  <c:v>42005</c:v>
                </c:pt>
                <c:pt idx="93">
                  <c:v>42006</c:v>
                </c:pt>
                <c:pt idx="94">
                  <c:v>42007</c:v>
                </c:pt>
                <c:pt idx="95">
                  <c:v>42008</c:v>
                </c:pt>
                <c:pt idx="96">
                  <c:v>42009</c:v>
                </c:pt>
                <c:pt idx="97">
                  <c:v>42010</c:v>
                </c:pt>
                <c:pt idx="98">
                  <c:v>42011</c:v>
                </c:pt>
                <c:pt idx="99">
                  <c:v>42012</c:v>
                </c:pt>
                <c:pt idx="100">
                  <c:v>42013</c:v>
                </c:pt>
                <c:pt idx="101">
                  <c:v>42014</c:v>
                </c:pt>
                <c:pt idx="102">
                  <c:v>42015</c:v>
                </c:pt>
                <c:pt idx="103">
                  <c:v>42016</c:v>
                </c:pt>
                <c:pt idx="104">
                  <c:v>42017</c:v>
                </c:pt>
                <c:pt idx="105">
                  <c:v>42018</c:v>
                </c:pt>
                <c:pt idx="106">
                  <c:v>42019</c:v>
                </c:pt>
                <c:pt idx="107">
                  <c:v>42020</c:v>
                </c:pt>
                <c:pt idx="108">
                  <c:v>42021</c:v>
                </c:pt>
                <c:pt idx="109">
                  <c:v>42022</c:v>
                </c:pt>
                <c:pt idx="110">
                  <c:v>42023</c:v>
                </c:pt>
                <c:pt idx="111">
                  <c:v>42024</c:v>
                </c:pt>
                <c:pt idx="112">
                  <c:v>42025</c:v>
                </c:pt>
                <c:pt idx="113">
                  <c:v>42026</c:v>
                </c:pt>
                <c:pt idx="114">
                  <c:v>42027</c:v>
                </c:pt>
                <c:pt idx="115">
                  <c:v>42028</c:v>
                </c:pt>
                <c:pt idx="116">
                  <c:v>42029</c:v>
                </c:pt>
                <c:pt idx="117">
                  <c:v>42030</c:v>
                </c:pt>
                <c:pt idx="118">
                  <c:v>42031</c:v>
                </c:pt>
                <c:pt idx="119">
                  <c:v>42032</c:v>
                </c:pt>
                <c:pt idx="120">
                  <c:v>42033</c:v>
                </c:pt>
                <c:pt idx="121">
                  <c:v>42034</c:v>
                </c:pt>
                <c:pt idx="122">
                  <c:v>42035</c:v>
                </c:pt>
                <c:pt idx="123">
                  <c:v>42036</c:v>
                </c:pt>
                <c:pt idx="124">
                  <c:v>42037</c:v>
                </c:pt>
                <c:pt idx="125">
                  <c:v>42038</c:v>
                </c:pt>
                <c:pt idx="126">
                  <c:v>42039</c:v>
                </c:pt>
                <c:pt idx="127">
                  <c:v>42040</c:v>
                </c:pt>
                <c:pt idx="128">
                  <c:v>42041</c:v>
                </c:pt>
                <c:pt idx="129">
                  <c:v>42042</c:v>
                </c:pt>
                <c:pt idx="130">
                  <c:v>42043</c:v>
                </c:pt>
                <c:pt idx="131">
                  <c:v>42044</c:v>
                </c:pt>
                <c:pt idx="132">
                  <c:v>42045</c:v>
                </c:pt>
                <c:pt idx="133">
                  <c:v>42046</c:v>
                </c:pt>
                <c:pt idx="134">
                  <c:v>42047</c:v>
                </c:pt>
                <c:pt idx="135">
                  <c:v>42048</c:v>
                </c:pt>
                <c:pt idx="136">
                  <c:v>42049</c:v>
                </c:pt>
                <c:pt idx="137">
                  <c:v>42050</c:v>
                </c:pt>
                <c:pt idx="138">
                  <c:v>42051</c:v>
                </c:pt>
                <c:pt idx="139">
                  <c:v>42052</c:v>
                </c:pt>
                <c:pt idx="140">
                  <c:v>42053</c:v>
                </c:pt>
                <c:pt idx="141">
                  <c:v>42054</c:v>
                </c:pt>
                <c:pt idx="142">
                  <c:v>42055</c:v>
                </c:pt>
                <c:pt idx="143">
                  <c:v>42056</c:v>
                </c:pt>
                <c:pt idx="144">
                  <c:v>42057</c:v>
                </c:pt>
                <c:pt idx="145">
                  <c:v>42058</c:v>
                </c:pt>
                <c:pt idx="146">
                  <c:v>42059</c:v>
                </c:pt>
                <c:pt idx="147">
                  <c:v>42060</c:v>
                </c:pt>
                <c:pt idx="148">
                  <c:v>42061</c:v>
                </c:pt>
                <c:pt idx="149">
                  <c:v>42062</c:v>
                </c:pt>
                <c:pt idx="150">
                  <c:v>42063</c:v>
                </c:pt>
                <c:pt idx="151">
                  <c:v>42064</c:v>
                </c:pt>
                <c:pt idx="152">
                  <c:v>42065</c:v>
                </c:pt>
                <c:pt idx="153">
                  <c:v>42066</c:v>
                </c:pt>
                <c:pt idx="154">
                  <c:v>42067</c:v>
                </c:pt>
                <c:pt idx="155">
                  <c:v>42068</c:v>
                </c:pt>
                <c:pt idx="156">
                  <c:v>42069</c:v>
                </c:pt>
                <c:pt idx="157">
                  <c:v>42070</c:v>
                </c:pt>
                <c:pt idx="158">
                  <c:v>42071</c:v>
                </c:pt>
                <c:pt idx="159">
                  <c:v>42072</c:v>
                </c:pt>
                <c:pt idx="160">
                  <c:v>42073</c:v>
                </c:pt>
                <c:pt idx="161">
                  <c:v>42074</c:v>
                </c:pt>
                <c:pt idx="162">
                  <c:v>42075</c:v>
                </c:pt>
                <c:pt idx="163">
                  <c:v>42076</c:v>
                </c:pt>
                <c:pt idx="164">
                  <c:v>42077</c:v>
                </c:pt>
                <c:pt idx="165">
                  <c:v>42078</c:v>
                </c:pt>
                <c:pt idx="166">
                  <c:v>42079</c:v>
                </c:pt>
                <c:pt idx="167">
                  <c:v>42080</c:v>
                </c:pt>
                <c:pt idx="168">
                  <c:v>42081</c:v>
                </c:pt>
                <c:pt idx="169">
                  <c:v>42082</c:v>
                </c:pt>
                <c:pt idx="170">
                  <c:v>42083</c:v>
                </c:pt>
                <c:pt idx="171">
                  <c:v>42084</c:v>
                </c:pt>
                <c:pt idx="172">
                  <c:v>42085</c:v>
                </c:pt>
                <c:pt idx="173">
                  <c:v>42086</c:v>
                </c:pt>
                <c:pt idx="174">
                  <c:v>42087</c:v>
                </c:pt>
                <c:pt idx="175">
                  <c:v>42088</c:v>
                </c:pt>
                <c:pt idx="176">
                  <c:v>42089</c:v>
                </c:pt>
                <c:pt idx="177">
                  <c:v>42090</c:v>
                </c:pt>
                <c:pt idx="178">
                  <c:v>42091</c:v>
                </c:pt>
                <c:pt idx="179">
                  <c:v>42092</c:v>
                </c:pt>
                <c:pt idx="180">
                  <c:v>42093</c:v>
                </c:pt>
                <c:pt idx="181">
                  <c:v>42094</c:v>
                </c:pt>
                <c:pt idx="182">
                  <c:v>42095</c:v>
                </c:pt>
                <c:pt idx="183">
                  <c:v>42096</c:v>
                </c:pt>
                <c:pt idx="184">
                  <c:v>42097</c:v>
                </c:pt>
                <c:pt idx="185">
                  <c:v>42098</c:v>
                </c:pt>
                <c:pt idx="186">
                  <c:v>42099</c:v>
                </c:pt>
                <c:pt idx="187">
                  <c:v>42100</c:v>
                </c:pt>
                <c:pt idx="188">
                  <c:v>42101</c:v>
                </c:pt>
                <c:pt idx="189">
                  <c:v>42102</c:v>
                </c:pt>
                <c:pt idx="190">
                  <c:v>42103</c:v>
                </c:pt>
                <c:pt idx="191">
                  <c:v>42104</c:v>
                </c:pt>
                <c:pt idx="192">
                  <c:v>42105</c:v>
                </c:pt>
                <c:pt idx="193">
                  <c:v>42106</c:v>
                </c:pt>
                <c:pt idx="194">
                  <c:v>42107</c:v>
                </c:pt>
                <c:pt idx="195">
                  <c:v>42108</c:v>
                </c:pt>
                <c:pt idx="196">
                  <c:v>42109</c:v>
                </c:pt>
                <c:pt idx="197">
                  <c:v>42110</c:v>
                </c:pt>
                <c:pt idx="198">
                  <c:v>42111</c:v>
                </c:pt>
                <c:pt idx="199">
                  <c:v>42112</c:v>
                </c:pt>
                <c:pt idx="200">
                  <c:v>42113</c:v>
                </c:pt>
                <c:pt idx="201">
                  <c:v>42114</c:v>
                </c:pt>
                <c:pt idx="202">
                  <c:v>42115</c:v>
                </c:pt>
                <c:pt idx="203">
                  <c:v>42116</c:v>
                </c:pt>
                <c:pt idx="204">
                  <c:v>42117</c:v>
                </c:pt>
                <c:pt idx="205">
                  <c:v>42118</c:v>
                </c:pt>
                <c:pt idx="206">
                  <c:v>42119</c:v>
                </c:pt>
                <c:pt idx="207">
                  <c:v>42120</c:v>
                </c:pt>
                <c:pt idx="208">
                  <c:v>42121</c:v>
                </c:pt>
                <c:pt idx="209">
                  <c:v>42122</c:v>
                </c:pt>
                <c:pt idx="210">
                  <c:v>42123</c:v>
                </c:pt>
                <c:pt idx="211">
                  <c:v>42124</c:v>
                </c:pt>
                <c:pt idx="212">
                  <c:v>42125</c:v>
                </c:pt>
                <c:pt idx="213">
                  <c:v>42126</c:v>
                </c:pt>
                <c:pt idx="214">
                  <c:v>42127</c:v>
                </c:pt>
                <c:pt idx="215">
                  <c:v>42128</c:v>
                </c:pt>
                <c:pt idx="216">
                  <c:v>42129</c:v>
                </c:pt>
                <c:pt idx="217">
                  <c:v>42130</c:v>
                </c:pt>
                <c:pt idx="218">
                  <c:v>42131</c:v>
                </c:pt>
                <c:pt idx="219">
                  <c:v>42132</c:v>
                </c:pt>
                <c:pt idx="220">
                  <c:v>42133</c:v>
                </c:pt>
                <c:pt idx="221">
                  <c:v>42134</c:v>
                </c:pt>
                <c:pt idx="222">
                  <c:v>42135</c:v>
                </c:pt>
                <c:pt idx="223">
                  <c:v>42136</c:v>
                </c:pt>
                <c:pt idx="224">
                  <c:v>42137</c:v>
                </c:pt>
                <c:pt idx="225">
                  <c:v>42138</c:v>
                </c:pt>
                <c:pt idx="226">
                  <c:v>42139</c:v>
                </c:pt>
                <c:pt idx="227">
                  <c:v>42140</c:v>
                </c:pt>
                <c:pt idx="228">
                  <c:v>42141</c:v>
                </c:pt>
                <c:pt idx="229">
                  <c:v>42142</c:v>
                </c:pt>
                <c:pt idx="230">
                  <c:v>42143</c:v>
                </c:pt>
                <c:pt idx="231">
                  <c:v>42144</c:v>
                </c:pt>
                <c:pt idx="232">
                  <c:v>42145</c:v>
                </c:pt>
                <c:pt idx="233">
                  <c:v>42146</c:v>
                </c:pt>
                <c:pt idx="234">
                  <c:v>42147</c:v>
                </c:pt>
                <c:pt idx="235">
                  <c:v>42148</c:v>
                </c:pt>
                <c:pt idx="236">
                  <c:v>42149</c:v>
                </c:pt>
                <c:pt idx="237">
                  <c:v>42150</c:v>
                </c:pt>
                <c:pt idx="238">
                  <c:v>42151</c:v>
                </c:pt>
                <c:pt idx="239">
                  <c:v>42152</c:v>
                </c:pt>
                <c:pt idx="240">
                  <c:v>42153</c:v>
                </c:pt>
                <c:pt idx="241">
                  <c:v>42154</c:v>
                </c:pt>
                <c:pt idx="242">
                  <c:v>42155</c:v>
                </c:pt>
                <c:pt idx="243">
                  <c:v>42156</c:v>
                </c:pt>
                <c:pt idx="244">
                  <c:v>42157</c:v>
                </c:pt>
                <c:pt idx="245">
                  <c:v>42158</c:v>
                </c:pt>
                <c:pt idx="246">
                  <c:v>42159</c:v>
                </c:pt>
                <c:pt idx="247">
                  <c:v>42160</c:v>
                </c:pt>
                <c:pt idx="248">
                  <c:v>42161</c:v>
                </c:pt>
                <c:pt idx="249">
                  <c:v>42162</c:v>
                </c:pt>
                <c:pt idx="250">
                  <c:v>42163</c:v>
                </c:pt>
                <c:pt idx="251">
                  <c:v>42164</c:v>
                </c:pt>
                <c:pt idx="252">
                  <c:v>42165</c:v>
                </c:pt>
                <c:pt idx="253">
                  <c:v>42166</c:v>
                </c:pt>
                <c:pt idx="254">
                  <c:v>42167</c:v>
                </c:pt>
                <c:pt idx="255">
                  <c:v>42168</c:v>
                </c:pt>
                <c:pt idx="256">
                  <c:v>42169</c:v>
                </c:pt>
                <c:pt idx="257">
                  <c:v>42170</c:v>
                </c:pt>
                <c:pt idx="258">
                  <c:v>42171</c:v>
                </c:pt>
                <c:pt idx="259">
                  <c:v>42172</c:v>
                </c:pt>
                <c:pt idx="260">
                  <c:v>42173</c:v>
                </c:pt>
                <c:pt idx="261">
                  <c:v>42174</c:v>
                </c:pt>
                <c:pt idx="262">
                  <c:v>42175</c:v>
                </c:pt>
                <c:pt idx="263">
                  <c:v>42176</c:v>
                </c:pt>
                <c:pt idx="264">
                  <c:v>42177</c:v>
                </c:pt>
                <c:pt idx="265">
                  <c:v>42178</c:v>
                </c:pt>
                <c:pt idx="266">
                  <c:v>42179</c:v>
                </c:pt>
                <c:pt idx="267">
                  <c:v>42180</c:v>
                </c:pt>
                <c:pt idx="268">
                  <c:v>42181</c:v>
                </c:pt>
                <c:pt idx="269">
                  <c:v>42182</c:v>
                </c:pt>
                <c:pt idx="270">
                  <c:v>42183</c:v>
                </c:pt>
                <c:pt idx="271">
                  <c:v>42184</c:v>
                </c:pt>
                <c:pt idx="272">
                  <c:v>42185</c:v>
                </c:pt>
                <c:pt idx="273">
                  <c:v>42186</c:v>
                </c:pt>
                <c:pt idx="274">
                  <c:v>42187</c:v>
                </c:pt>
                <c:pt idx="275">
                  <c:v>42188</c:v>
                </c:pt>
                <c:pt idx="276">
                  <c:v>42189</c:v>
                </c:pt>
                <c:pt idx="277">
                  <c:v>42190</c:v>
                </c:pt>
                <c:pt idx="278">
                  <c:v>42191</c:v>
                </c:pt>
                <c:pt idx="279">
                  <c:v>42192</c:v>
                </c:pt>
                <c:pt idx="280">
                  <c:v>42193</c:v>
                </c:pt>
                <c:pt idx="281">
                  <c:v>42194</c:v>
                </c:pt>
                <c:pt idx="282">
                  <c:v>42195</c:v>
                </c:pt>
                <c:pt idx="283">
                  <c:v>42196</c:v>
                </c:pt>
                <c:pt idx="284">
                  <c:v>42197</c:v>
                </c:pt>
                <c:pt idx="285">
                  <c:v>42198</c:v>
                </c:pt>
                <c:pt idx="286">
                  <c:v>42199</c:v>
                </c:pt>
                <c:pt idx="287">
                  <c:v>42200</c:v>
                </c:pt>
                <c:pt idx="288">
                  <c:v>42201</c:v>
                </c:pt>
                <c:pt idx="289">
                  <c:v>42202</c:v>
                </c:pt>
                <c:pt idx="290">
                  <c:v>42203</c:v>
                </c:pt>
                <c:pt idx="291">
                  <c:v>42204</c:v>
                </c:pt>
                <c:pt idx="292">
                  <c:v>42205</c:v>
                </c:pt>
                <c:pt idx="293">
                  <c:v>42206</c:v>
                </c:pt>
                <c:pt idx="294">
                  <c:v>42207</c:v>
                </c:pt>
                <c:pt idx="295">
                  <c:v>42208</c:v>
                </c:pt>
                <c:pt idx="296">
                  <c:v>42209</c:v>
                </c:pt>
                <c:pt idx="297">
                  <c:v>42210</c:v>
                </c:pt>
                <c:pt idx="298">
                  <c:v>42211</c:v>
                </c:pt>
                <c:pt idx="299">
                  <c:v>42212</c:v>
                </c:pt>
                <c:pt idx="300">
                  <c:v>42213</c:v>
                </c:pt>
                <c:pt idx="301">
                  <c:v>42214</c:v>
                </c:pt>
                <c:pt idx="302">
                  <c:v>42215</c:v>
                </c:pt>
                <c:pt idx="303">
                  <c:v>42216</c:v>
                </c:pt>
                <c:pt idx="304">
                  <c:v>42217</c:v>
                </c:pt>
                <c:pt idx="305">
                  <c:v>42218</c:v>
                </c:pt>
                <c:pt idx="306">
                  <c:v>42219</c:v>
                </c:pt>
                <c:pt idx="307">
                  <c:v>42220</c:v>
                </c:pt>
                <c:pt idx="308">
                  <c:v>42221</c:v>
                </c:pt>
                <c:pt idx="309">
                  <c:v>42222</c:v>
                </c:pt>
                <c:pt idx="310">
                  <c:v>42223</c:v>
                </c:pt>
                <c:pt idx="311">
                  <c:v>42224</c:v>
                </c:pt>
                <c:pt idx="312">
                  <c:v>42225</c:v>
                </c:pt>
                <c:pt idx="313">
                  <c:v>42226</c:v>
                </c:pt>
                <c:pt idx="314">
                  <c:v>42227</c:v>
                </c:pt>
                <c:pt idx="315">
                  <c:v>42228</c:v>
                </c:pt>
                <c:pt idx="316">
                  <c:v>42229</c:v>
                </c:pt>
                <c:pt idx="317">
                  <c:v>42230</c:v>
                </c:pt>
                <c:pt idx="318">
                  <c:v>42231</c:v>
                </c:pt>
                <c:pt idx="319">
                  <c:v>42232</c:v>
                </c:pt>
                <c:pt idx="320">
                  <c:v>42233</c:v>
                </c:pt>
                <c:pt idx="321">
                  <c:v>42234</c:v>
                </c:pt>
                <c:pt idx="322">
                  <c:v>42235</c:v>
                </c:pt>
                <c:pt idx="323">
                  <c:v>42236</c:v>
                </c:pt>
                <c:pt idx="324">
                  <c:v>42237</c:v>
                </c:pt>
                <c:pt idx="325">
                  <c:v>42238</c:v>
                </c:pt>
                <c:pt idx="326">
                  <c:v>42239</c:v>
                </c:pt>
                <c:pt idx="327">
                  <c:v>42240</c:v>
                </c:pt>
                <c:pt idx="328">
                  <c:v>42241</c:v>
                </c:pt>
                <c:pt idx="329">
                  <c:v>42242</c:v>
                </c:pt>
                <c:pt idx="330">
                  <c:v>42243</c:v>
                </c:pt>
                <c:pt idx="331">
                  <c:v>42244</c:v>
                </c:pt>
                <c:pt idx="332">
                  <c:v>42245</c:v>
                </c:pt>
                <c:pt idx="333">
                  <c:v>42246</c:v>
                </c:pt>
                <c:pt idx="334">
                  <c:v>42247</c:v>
                </c:pt>
                <c:pt idx="335">
                  <c:v>42248</c:v>
                </c:pt>
                <c:pt idx="336">
                  <c:v>42249</c:v>
                </c:pt>
                <c:pt idx="337">
                  <c:v>42250</c:v>
                </c:pt>
                <c:pt idx="338">
                  <c:v>42251</c:v>
                </c:pt>
                <c:pt idx="339">
                  <c:v>42252</c:v>
                </c:pt>
                <c:pt idx="340">
                  <c:v>42253</c:v>
                </c:pt>
                <c:pt idx="341">
                  <c:v>42254</c:v>
                </c:pt>
                <c:pt idx="342">
                  <c:v>42255</c:v>
                </c:pt>
                <c:pt idx="343">
                  <c:v>42256</c:v>
                </c:pt>
                <c:pt idx="344">
                  <c:v>42257</c:v>
                </c:pt>
                <c:pt idx="345">
                  <c:v>42258</c:v>
                </c:pt>
                <c:pt idx="346">
                  <c:v>42259</c:v>
                </c:pt>
                <c:pt idx="347">
                  <c:v>42260</c:v>
                </c:pt>
                <c:pt idx="348">
                  <c:v>42261</c:v>
                </c:pt>
                <c:pt idx="349">
                  <c:v>42262</c:v>
                </c:pt>
                <c:pt idx="350">
                  <c:v>42263</c:v>
                </c:pt>
                <c:pt idx="351">
                  <c:v>42264</c:v>
                </c:pt>
                <c:pt idx="352">
                  <c:v>42265</c:v>
                </c:pt>
                <c:pt idx="353">
                  <c:v>42266</c:v>
                </c:pt>
                <c:pt idx="354">
                  <c:v>42267</c:v>
                </c:pt>
                <c:pt idx="355">
                  <c:v>42268</c:v>
                </c:pt>
                <c:pt idx="356">
                  <c:v>42269</c:v>
                </c:pt>
                <c:pt idx="357">
                  <c:v>42270</c:v>
                </c:pt>
                <c:pt idx="358">
                  <c:v>42271</c:v>
                </c:pt>
                <c:pt idx="359">
                  <c:v>42272</c:v>
                </c:pt>
                <c:pt idx="360">
                  <c:v>42273</c:v>
                </c:pt>
                <c:pt idx="361">
                  <c:v>42274</c:v>
                </c:pt>
                <c:pt idx="362">
                  <c:v>42275</c:v>
                </c:pt>
                <c:pt idx="363">
                  <c:v>42276</c:v>
                </c:pt>
                <c:pt idx="364">
                  <c:v>42277</c:v>
                </c:pt>
                <c:pt idx="365">
                  <c:v>42278</c:v>
                </c:pt>
              </c:numCache>
            </c:numRef>
          </c:cat>
          <c:val>
            <c:numRef>
              <c:f>'Figure 1.7 data'!$E$5:$E$370</c:f>
              <c:numCache>
                <c:formatCode>#,##0</c:formatCode>
                <c:ptCount val="366"/>
                <c:pt idx="0">
                  <c:v>927</c:v>
                </c:pt>
                <c:pt idx="1">
                  <c:v>1027</c:v>
                </c:pt>
                <c:pt idx="2">
                  <c:v>1038</c:v>
                </c:pt>
                <c:pt idx="3">
                  <c:v>1050</c:v>
                </c:pt>
                <c:pt idx="4">
                  <c:v>1057</c:v>
                </c:pt>
                <c:pt idx="5">
                  <c:v>1058</c:v>
                </c:pt>
                <c:pt idx="6">
                  <c:v>1059</c:v>
                </c:pt>
                <c:pt idx="7">
                  <c:v>1070</c:v>
                </c:pt>
                <c:pt idx="8">
                  <c:v>1080</c:v>
                </c:pt>
                <c:pt idx="9">
                  <c:v>1092</c:v>
                </c:pt>
                <c:pt idx="10">
                  <c:v>1122</c:v>
                </c:pt>
                <c:pt idx="11">
                  <c:v>1156</c:v>
                </c:pt>
                <c:pt idx="12">
                  <c:v>1202</c:v>
                </c:pt>
                <c:pt idx="13">
                  <c:v>1261</c:v>
                </c:pt>
                <c:pt idx="14">
                  <c:v>1272</c:v>
                </c:pt>
                <c:pt idx="15">
                  <c:v>1285</c:v>
                </c:pt>
                <c:pt idx="16">
                  <c:v>1326</c:v>
                </c:pt>
                <c:pt idx="17">
                  <c:v>1349</c:v>
                </c:pt>
                <c:pt idx="18">
                  <c:v>1325</c:v>
                </c:pt>
                <c:pt idx="19">
                  <c:v>1323</c:v>
                </c:pt>
                <c:pt idx="20">
                  <c:v>1355</c:v>
                </c:pt>
                <c:pt idx="21">
                  <c:v>1390</c:v>
                </c:pt>
                <c:pt idx="22">
                  <c:v>1400</c:v>
                </c:pt>
                <c:pt idx="23">
                  <c:v>1404</c:v>
                </c:pt>
                <c:pt idx="24">
                  <c:v>1395</c:v>
                </c:pt>
                <c:pt idx="25">
                  <c:v>1395</c:v>
                </c:pt>
                <c:pt idx="26">
                  <c:v>1394</c:v>
                </c:pt>
                <c:pt idx="27">
                  <c:v>1393</c:v>
                </c:pt>
                <c:pt idx="28">
                  <c:v>1377</c:v>
                </c:pt>
                <c:pt idx="29">
                  <c:v>1353</c:v>
                </c:pt>
                <c:pt idx="30">
                  <c:v>1320</c:v>
                </c:pt>
                <c:pt idx="31">
                  <c:v>1281</c:v>
                </c:pt>
                <c:pt idx="32">
                  <c:v>1262</c:v>
                </c:pt>
                <c:pt idx="33">
                  <c:v>1260</c:v>
                </c:pt>
                <c:pt idx="34">
                  <c:v>1292</c:v>
                </c:pt>
                <c:pt idx="35">
                  <c:v>1314</c:v>
                </c:pt>
                <c:pt idx="36">
                  <c:v>1321</c:v>
                </c:pt>
                <c:pt idx="37">
                  <c:v>1332</c:v>
                </c:pt>
                <c:pt idx="38">
                  <c:v>1340</c:v>
                </c:pt>
                <c:pt idx="39">
                  <c:v>1315</c:v>
                </c:pt>
                <c:pt idx="40">
                  <c:v>1325</c:v>
                </c:pt>
                <c:pt idx="41">
                  <c:v>1353</c:v>
                </c:pt>
                <c:pt idx="42">
                  <c:v>1383</c:v>
                </c:pt>
                <c:pt idx="43">
                  <c:v>1397</c:v>
                </c:pt>
                <c:pt idx="44">
                  <c:v>1390</c:v>
                </c:pt>
                <c:pt idx="45">
                  <c:v>1396</c:v>
                </c:pt>
                <c:pt idx="46">
                  <c:v>1398</c:v>
                </c:pt>
                <c:pt idx="47">
                  <c:v>1404</c:v>
                </c:pt>
                <c:pt idx="48">
                  <c:v>1419</c:v>
                </c:pt>
                <c:pt idx="49">
                  <c:v>1421</c:v>
                </c:pt>
                <c:pt idx="50">
                  <c:v>1423</c:v>
                </c:pt>
                <c:pt idx="51">
                  <c:v>1422</c:v>
                </c:pt>
                <c:pt idx="52">
                  <c:v>1419</c:v>
                </c:pt>
                <c:pt idx="53">
                  <c:v>1400</c:v>
                </c:pt>
                <c:pt idx="54">
                  <c:v>1395</c:v>
                </c:pt>
                <c:pt idx="55">
                  <c:v>1400</c:v>
                </c:pt>
                <c:pt idx="56">
                  <c:v>1404</c:v>
                </c:pt>
                <c:pt idx="57">
                  <c:v>1387</c:v>
                </c:pt>
                <c:pt idx="58">
                  <c:v>1347</c:v>
                </c:pt>
                <c:pt idx="59">
                  <c:v>1351</c:v>
                </c:pt>
                <c:pt idx="60">
                  <c:v>1359</c:v>
                </c:pt>
                <c:pt idx="61">
                  <c:v>1364</c:v>
                </c:pt>
                <c:pt idx="62">
                  <c:v>1354</c:v>
                </c:pt>
                <c:pt idx="63">
                  <c:v>1379</c:v>
                </c:pt>
                <c:pt idx="64">
                  <c:v>1381</c:v>
                </c:pt>
                <c:pt idx="65">
                  <c:v>1357</c:v>
                </c:pt>
                <c:pt idx="66">
                  <c:v>1335</c:v>
                </c:pt>
                <c:pt idx="67">
                  <c:v>1344</c:v>
                </c:pt>
                <c:pt idx="68">
                  <c:v>1362</c:v>
                </c:pt>
                <c:pt idx="69">
                  <c:v>1379</c:v>
                </c:pt>
                <c:pt idx="70">
                  <c:v>1380</c:v>
                </c:pt>
                <c:pt idx="71">
                  <c:v>1365</c:v>
                </c:pt>
                <c:pt idx="72">
                  <c:v>1359</c:v>
                </c:pt>
                <c:pt idx="73">
                  <c:v>1351</c:v>
                </c:pt>
                <c:pt idx="74">
                  <c:v>1332</c:v>
                </c:pt>
                <c:pt idx="75">
                  <c:v>1308</c:v>
                </c:pt>
                <c:pt idx="76">
                  <c:v>1292</c:v>
                </c:pt>
                <c:pt idx="77">
                  <c:v>1286</c:v>
                </c:pt>
                <c:pt idx="78">
                  <c:v>1275</c:v>
                </c:pt>
                <c:pt idx="79">
                  <c:v>1264</c:v>
                </c:pt>
                <c:pt idx="80">
                  <c:v>1254</c:v>
                </c:pt>
                <c:pt idx="81">
                  <c:v>1244</c:v>
                </c:pt>
                <c:pt idx="82">
                  <c:v>1254</c:v>
                </c:pt>
                <c:pt idx="83">
                  <c:v>1293</c:v>
                </c:pt>
                <c:pt idx="84">
                  <c:v>1298</c:v>
                </c:pt>
                <c:pt idx="85">
                  <c:v>1298</c:v>
                </c:pt>
                <c:pt idx="86">
                  <c:v>1329</c:v>
                </c:pt>
                <c:pt idx="87">
                  <c:v>1362</c:v>
                </c:pt>
                <c:pt idx="88">
                  <c:v>1372</c:v>
                </c:pt>
                <c:pt idx="89">
                  <c:v>1377</c:v>
                </c:pt>
                <c:pt idx="90">
                  <c:v>1404</c:v>
                </c:pt>
                <c:pt idx="91">
                  <c:v>1425</c:v>
                </c:pt>
                <c:pt idx="92">
                  <c:v>1435</c:v>
                </c:pt>
                <c:pt idx="93">
                  <c:v>1428</c:v>
                </c:pt>
                <c:pt idx="94">
                  <c:v>1439</c:v>
                </c:pt>
                <c:pt idx="95">
                  <c:v>1418</c:v>
                </c:pt>
                <c:pt idx="96">
                  <c:v>1403</c:v>
                </c:pt>
                <c:pt idx="97">
                  <c:v>1405</c:v>
                </c:pt>
                <c:pt idx="98">
                  <c:v>1425</c:v>
                </c:pt>
                <c:pt idx="99">
                  <c:v>1430</c:v>
                </c:pt>
                <c:pt idx="100">
                  <c:v>1423</c:v>
                </c:pt>
                <c:pt idx="101">
                  <c:v>1387</c:v>
                </c:pt>
                <c:pt idx="102">
                  <c:v>1344</c:v>
                </c:pt>
                <c:pt idx="103">
                  <c:v>1328</c:v>
                </c:pt>
                <c:pt idx="104">
                  <c:v>1337</c:v>
                </c:pt>
                <c:pt idx="105">
                  <c:v>1365</c:v>
                </c:pt>
                <c:pt idx="106">
                  <c:v>1377</c:v>
                </c:pt>
                <c:pt idx="107">
                  <c:v>1378</c:v>
                </c:pt>
                <c:pt idx="108">
                  <c:v>1392</c:v>
                </c:pt>
                <c:pt idx="109">
                  <c:v>1388</c:v>
                </c:pt>
                <c:pt idx="110">
                  <c:v>1377</c:v>
                </c:pt>
                <c:pt idx="111">
                  <c:v>1372</c:v>
                </c:pt>
                <c:pt idx="112">
                  <c:v>1353</c:v>
                </c:pt>
                <c:pt idx="113">
                  <c:v>1360</c:v>
                </c:pt>
                <c:pt idx="114">
                  <c:v>1327</c:v>
                </c:pt>
                <c:pt idx="115">
                  <c:v>1275</c:v>
                </c:pt>
                <c:pt idx="116">
                  <c:v>1220</c:v>
                </c:pt>
                <c:pt idx="117">
                  <c:v>1232</c:v>
                </c:pt>
                <c:pt idx="118">
                  <c:v>1282</c:v>
                </c:pt>
                <c:pt idx="119">
                  <c:v>1307</c:v>
                </c:pt>
                <c:pt idx="120">
                  <c:v>1283</c:v>
                </c:pt>
                <c:pt idx="121">
                  <c:v>1256</c:v>
                </c:pt>
                <c:pt idx="122">
                  <c:v>1216</c:v>
                </c:pt>
                <c:pt idx="123">
                  <c:v>1156</c:v>
                </c:pt>
                <c:pt idx="124">
                  <c:v>1123</c:v>
                </c:pt>
                <c:pt idx="125">
                  <c:v>1088</c:v>
                </c:pt>
                <c:pt idx="126">
                  <c:v>1067</c:v>
                </c:pt>
                <c:pt idx="127">
                  <c:v>1021</c:v>
                </c:pt>
                <c:pt idx="128">
                  <c:v>982</c:v>
                </c:pt>
                <c:pt idx="129">
                  <c:v>968</c:v>
                </c:pt>
                <c:pt idx="130">
                  <c:v>950</c:v>
                </c:pt>
                <c:pt idx="131">
                  <c:v>950</c:v>
                </c:pt>
                <c:pt idx="132">
                  <c:v>957</c:v>
                </c:pt>
                <c:pt idx="133">
                  <c:v>960</c:v>
                </c:pt>
                <c:pt idx="134">
                  <c:v>924</c:v>
                </c:pt>
                <c:pt idx="135">
                  <c:v>891</c:v>
                </c:pt>
                <c:pt idx="136">
                  <c:v>880</c:v>
                </c:pt>
                <c:pt idx="137">
                  <c:v>857</c:v>
                </c:pt>
                <c:pt idx="138">
                  <c:v>858</c:v>
                </c:pt>
                <c:pt idx="139">
                  <c:v>882</c:v>
                </c:pt>
                <c:pt idx="140">
                  <c:v>907</c:v>
                </c:pt>
                <c:pt idx="141">
                  <c:v>903</c:v>
                </c:pt>
                <c:pt idx="142">
                  <c:v>894</c:v>
                </c:pt>
                <c:pt idx="143">
                  <c:v>894</c:v>
                </c:pt>
                <c:pt idx="144">
                  <c:v>906</c:v>
                </c:pt>
                <c:pt idx="145">
                  <c:v>897</c:v>
                </c:pt>
                <c:pt idx="146">
                  <c:v>897</c:v>
                </c:pt>
                <c:pt idx="147">
                  <c:v>903</c:v>
                </c:pt>
                <c:pt idx="148">
                  <c:v>907</c:v>
                </c:pt>
                <c:pt idx="149">
                  <c:v>906</c:v>
                </c:pt>
                <c:pt idx="150">
                  <c:v>901</c:v>
                </c:pt>
                <c:pt idx="151">
                  <c:v>871</c:v>
                </c:pt>
                <c:pt idx="152">
                  <c:v>851</c:v>
                </c:pt>
                <c:pt idx="153">
                  <c:v>877</c:v>
                </c:pt>
                <c:pt idx="154">
                  <c:v>868</c:v>
                </c:pt>
                <c:pt idx="155">
                  <c:v>860</c:v>
                </c:pt>
                <c:pt idx="156">
                  <c:v>842</c:v>
                </c:pt>
                <c:pt idx="157">
                  <c:v>842</c:v>
                </c:pt>
                <c:pt idx="158">
                  <c:v>827</c:v>
                </c:pt>
                <c:pt idx="159">
                  <c:v>793</c:v>
                </c:pt>
                <c:pt idx="160">
                  <c:v>774</c:v>
                </c:pt>
                <c:pt idx="161">
                  <c:v>748</c:v>
                </c:pt>
                <c:pt idx="162">
                  <c:v>720</c:v>
                </c:pt>
                <c:pt idx="163">
                  <c:v>730</c:v>
                </c:pt>
                <c:pt idx="164">
                  <c:v>712</c:v>
                </c:pt>
                <c:pt idx="165">
                  <c:v>705</c:v>
                </c:pt>
                <c:pt idx="166">
                  <c:v>705</c:v>
                </c:pt>
                <c:pt idx="167">
                  <c:v>699</c:v>
                </c:pt>
                <c:pt idx="168">
                  <c:v>684</c:v>
                </c:pt>
                <c:pt idx="169">
                  <c:v>627</c:v>
                </c:pt>
                <c:pt idx="170">
                  <c:v>606</c:v>
                </c:pt>
                <c:pt idx="171">
                  <c:v>601</c:v>
                </c:pt>
                <c:pt idx="172">
                  <c:v>619</c:v>
                </c:pt>
                <c:pt idx="173">
                  <c:v>607</c:v>
                </c:pt>
                <c:pt idx="174">
                  <c:v>619</c:v>
                </c:pt>
                <c:pt idx="175">
                  <c:v>654</c:v>
                </c:pt>
                <c:pt idx="176">
                  <c:v>660</c:v>
                </c:pt>
                <c:pt idx="177">
                  <c:v>655</c:v>
                </c:pt>
                <c:pt idx="178">
                  <c:v>642</c:v>
                </c:pt>
                <c:pt idx="179">
                  <c:v>636</c:v>
                </c:pt>
                <c:pt idx="180">
                  <c:v>649</c:v>
                </c:pt>
                <c:pt idx="181">
                  <c:v>675</c:v>
                </c:pt>
                <c:pt idx="182">
                  <c:v>700</c:v>
                </c:pt>
                <c:pt idx="183">
                  <c:v>697</c:v>
                </c:pt>
                <c:pt idx="184">
                  <c:v>672</c:v>
                </c:pt>
                <c:pt idx="185">
                  <c:v>640</c:v>
                </c:pt>
                <c:pt idx="186">
                  <c:v>590</c:v>
                </c:pt>
                <c:pt idx="187">
                  <c:v>569</c:v>
                </c:pt>
                <c:pt idx="188">
                  <c:v>566</c:v>
                </c:pt>
                <c:pt idx="189">
                  <c:v>566</c:v>
                </c:pt>
                <c:pt idx="190">
                  <c:v>558</c:v>
                </c:pt>
                <c:pt idx="191">
                  <c:v>532</c:v>
                </c:pt>
                <c:pt idx="192">
                  <c:v>492</c:v>
                </c:pt>
                <c:pt idx="193">
                  <c:v>458</c:v>
                </c:pt>
                <c:pt idx="194">
                  <c:v>425</c:v>
                </c:pt>
                <c:pt idx="195">
                  <c:v>416</c:v>
                </c:pt>
                <c:pt idx="196">
                  <c:v>406</c:v>
                </c:pt>
                <c:pt idx="197">
                  <c:v>390</c:v>
                </c:pt>
                <c:pt idx="198">
                  <c:v>354</c:v>
                </c:pt>
                <c:pt idx="199">
                  <c:v>343</c:v>
                </c:pt>
                <c:pt idx="200">
                  <c:v>330</c:v>
                </c:pt>
                <c:pt idx="201">
                  <c:v>354</c:v>
                </c:pt>
                <c:pt idx="202">
                  <c:v>386</c:v>
                </c:pt>
                <c:pt idx="203">
                  <c:v>460</c:v>
                </c:pt>
                <c:pt idx="204">
                  <c:v>536</c:v>
                </c:pt>
                <c:pt idx="205">
                  <c:v>589</c:v>
                </c:pt>
                <c:pt idx="206">
                  <c:v>636</c:v>
                </c:pt>
                <c:pt idx="207">
                  <c:v>676</c:v>
                </c:pt>
                <c:pt idx="208">
                  <c:v>709</c:v>
                </c:pt>
                <c:pt idx="209">
                  <c:v>732</c:v>
                </c:pt>
                <c:pt idx="210">
                  <c:v>739</c:v>
                </c:pt>
                <c:pt idx="211">
                  <c:v>754</c:v>
                </c:pt>
                <c:pt idx="212">
                  <c:v>756</c:v>
                </c:pt>
                <c:pt idx="213">
                  <c:v>764</c:v>
                </c:pt>
                <c:pt idx="214">
                  <c:v>761</c:v>
                </c:pt>
                <c:pt idx="215">
                  <c:v>756</c:v>
                </c:pt>
                <c:pt idx="216">
                  <c:v>762</c:v>
                </c:pt>
                <c:pt idx="217">
                  <c:v>763</c:v>
                </c:pt>
                <c:pt idx="218">
                  <c:v>751</c:v>
                </c:pt>
                <c:pt idx="219">
                  <c:v>730</c:v>
                </c:pt>
                <c:pt idx="220">
                  <c:v>714</c:v>
                </c:pt>
                <c:pt idx="221">
                  <c:v>683</c:v>
                </c:pt>
                <c:pt idx="222">
                  <c:v>652</c:v>
                </c:pt>
                <c:pt idx="223">
                  <c:v>639</c:v>
                </c:pt>
                <c:pt idx="224">
                  <c:v>643</c:v>
                </c:pt>
                <c:pt idx="225">
                  <c:v>653</c:v>
                </c:pt>
                <c:pt idx="226">
                  <c:v>655</c:v>
                </c:pt>
                <c:pt idx="227">
                  <c:v>654</c:v>
                </c:pt>
                <c:pt idx="228">
                  <c:v>666</c:v>
                </c:pt>
                <c:pt idx="229">
                  <c:v>655</c:v>
                </c:pt>
                <c:pt idx="230">
                  <c:v>648</c:v>
                </c:pt>
                <c:pt idx="231">
                  <c:v>638</c:v>
                </c:pt>
                <c:pt idx="232">
                  <c:v>629</c:v>
                </c:pt>
                <c:pt idx="233">
                  <c:v>640</c:v>
                </c:pt>
                <c:pt idx="234">
                  <c:v>653</c:v>
                </c:pt>
                <c:pt idx="235">
                  <c:v>683</c:v>
                </c:pt>
                <c:pt idx="236">
                  <c:v>703</c:v>
                </c:pt>
                <c:pt idx="237">
                  <c:v>728</c:v>
                </c:pt>
                <c:pt idx="238">
                  <c:v>776</c:v>
                </c:pt>
                <c:pt idx="239">
                  <c:v>794</c:v>
                </c:pt>
                <c:pt idx="240">
                  <c:v>805</c:v>
                </c:pt>
                <c:pt idx="241">
                  <c:v>811</c:v>
                </c:pt>
                <c:pt idx="242">
                  <c:v>837</c:v>
                </c:pt>
                <c:pt idx="243">
                  <c:v>858</c:v>
                </c:pt>
                <c:pt idx="244">
                  <c:v>882</c:v>
                </c:pt>
                <c:pt idx="245">
                  <c:v>928</c:v>
                </c:pt>
                <c:pt idx="246">
                  <c:v>953</c:v>
                </c:pt>
                <c:pt idx="247">
                  <c:v>947</c:v>
                </c:pt>
                <c:pt idx="248">
                  <c:v>932</c:v>
                </c:pt>
                <c:pt idx="249">
                  <c:v>923</c:v>
                </c:pt>
                <c:pt idx="250">
                  <c:v>910</c:v>
                </c:pt>
                <c:pt idx="251">
                  <c:v>917</c:v>
                </c:pt>
                <c:pt idx="252">
                  <c:v>916</c:v>
                </c:pt>
                <c:pt idx="253">
                  <c:v>908</c:v>
                </c:pt>
                <c:pt idx="254">
                  <c:v>879</c:v>
                </c:pt>
                <c:pt idx="255">
                  <c:v>842</c:v>
                </c:pt>
                <c:pt idx="256">
                  <c:v>789</c:v>
                </c:pt>
                <c:pt idx="257">
                  <c:v>756</c:v>
                </c:pt>
                <c:pt idx="258">
                  <c:v>749</c:v>
                </c:pt>
                <c:pt idx="259">
                  <c:v>756</c:v>
                </c:pt>
                <c:pt idx="260">
                  <c:v>750</c:v>
                </c:pt>
                <c:pt idx="261">
                  <c:v>731</c:v>
                </c:pt>
                <c:pt idx="262">
                  <c:v>718</c:v>
                </c:pt>
                <c:pt idx="263">
                  <c:v>708</c:v>
                </c:pt>
                <c:pt idx="264">
                  <c:v>718</c:v>
                </c:pt>
                <c:pt idx="265">
                  <c:v>726</c:v>
                </c:pt>
                <c:pt idx="266">
                  <c:v>758</c:v>
                </c:pt>
                <c:pt idx="267">
                  <c:v>756</c:v>
                </c:pt>
                <c:pt idx="268">
                  <c:v>753</c:v>
                </c:pt>
                <c:pt idx="269">
                  <c:v>758</c:v>
                </c:pt>
                <c:pt idx="270">
                  <c:v>766</c:v>
                </c:pt>
                <c:pt idx="271">
                  <c:v>775</c:v>
                </c:pt>
                <c:pt idx="272">
                  <c:v>773</c:v>
                </c:pt>
                <c:pt idx="273">
                  <c:v>793</c:v>
                </c:pt>
                <c:pt idx="274">
                  <c:v>796</c:v>
                </c:pt>
                <c:pt idx="275">
                  <c:v>777</c:v>
                </c:pt>
                <c:pt idx="276">
                  <c:v>759</c:v>
                </c:pt>
                <c:pt idx="277">
                  <c:v>760</c:v>
                </c:pt>
                <c:pt idx="278">
                  <c:v>775</c:v>
                </c:pt>
                <c:pt idx="279">
                  <c:v>796</c:v>
                </c:pt>
                <c:pt idx="280">
                  <c:v>828</c:v>
                </c:pt>
                <c:pt idx="281">
                  <c:v>845</c:v>
                </c:pt>
                <c:pt idx="282">
                  <c:v>840</c:v>
                </c:pt>
                <c:pt idx="283">
                  <c:v>834</c:v>
                </c:pt>
                <c:pt idx="284">
                  <c:v>822</c:v>
                </c:pt>
                <c:pt idx="285">
                  <c:v>845</c:v>
                </c:pt>
                <c:pt idx="286">
                  <c:v>870</c:v>
                </c:pt>
                <c:pt idx="287">
                  <c:v>900</c:v>
                </c:pt>
                <c:pt idx="288">
                  <c:v>911</c:v>
                </c:pt>
                <c:pt idx="289">
                  <c:v>916</c:v>
                </c:pt>
                <c:pt idx="290">
                  <c:v>919</c:v>
                </c:pt>
                <c:pt idx="291">
                  <c:v>929</c:v>
                </c:pt>
                <c:pt idx="292">
                  <c:v>936</c:v>
                </c:pt>
                <c:pt idx="293">
                  <c:v>975</c:v>
                </c:pt>
                <c:pt idx="294">
                  <c:v>1023</c:v>
                </c:pt>
                <c:pt idx="295">
                  <c:v>1051</c:v>
                </c:pt>
                <c:pt idx="296">
                  <c:v>1061</c:v>
                </c:pt>
                <c:pt idx="297">
                  <c:v>1068</c:v>
                </c:pt>
                <c:pt idx="298">
                  <c:v>1077</c:v>
                </c:pt>
                <c:pt idx="299">
                  <c:v>1076</c:v>
                </c:pt>
                <c:pt idx="300">
                  <c:v>1107</c:v>
                </c:pt>
                <c:pt idx="301">
                  <c:v>1145</c:v>
                </c:pt>
                <c:pt idx="302">
                  <c:v>1157</c:v>
                </c:pt>
                <c:pt idx="303">
                  <c:v>1184</c:v>
                </c:pt>
                <c:pt idx="304">
                  <c:v>1197</c:v>
                </c:pt>
                <c:pt idx="305">
                  <c:v>1206</c:v>
                </c:pt>
                <c:pt idx="306">
                  <c:v>1220</c:v>
                </c:pt>
                <c:pt idx="307">
                  <c:v>1229</c:v>
                </c:pt>
                <c:pt idx="308">
                  <c:v>1146</c:v>
                </c:pt>
                <c:pt idx="309">
                  <c:v>939</c:v>
                </c:pt>
                <c:pt idx="310">
                  <c:v>1271</c:v>
                </c:pt>
                <c:pt idx="311">
                  <c:v>1280</c:v>
                </c:pt>
                <c:pt idx="312">
                  <c:v>1275</c:v>
                </c:pt>
                <c:pt idx="313">
                  <c:v>1299</c:v>
                </c:pt>
                <c:pt idx="314">
                  <c:v>1326</c:v>
                </c:pt>
                <c:pt idx="315">
                  <c:v>1338</c:v>
                </c:pt>
                <c:pt idx="316">
                  <c:v>1334</c:v>
                </c:pt>
                <c:pt idx="317">
                  <c:v>1355</c:v>
                </c:pt>
                <c:pt idx="318">
                  <c:v>1358</c:v>
                </c:pt>
                <c:pt idx="319">
                  <c:v>1369</c:v>
                </c:pt>
                <c:pt idx="320">
                  <c:v>1385</c:v>
                </c:pt>
                <c:pt idx="321">
                  <c:v>1422</c:v>
                </c:pt>
                <c:pt idx="322">
                  <c:v>1460</c:v>
                </c:pt>
                <c:pt idx="323">
                  <c:v>1474</c:v>
                </c:pt>
                <c:pt idx="324">
                  <c:v>1469</c:v>
                </c:pt>
                <c:pt idx="325">
                  <c:v>1478</c:v>
                </c:pt>
                <c:pt idx="326">
                  <c:v>1483</c:v>
                </c:pt>
                <c:pt idx="327">
                  <c:v>1493</c:v>
                </c:pt>
                <c:pt idx="328">
                  <c:v>1497</c:v>
                </c:pt>
                <c:pt idx="329">
                  <c:v>1506</c:v>
                </c:pt>
                <c:pt idx="330">
                  <c:v>1506</c:v>
                </c:pt>
                <c:pt idx="331">
                  <c:v>1492</c:v>
                </c:pt>
                <c:pt idx="332">
                  <c:v>1498</c:v>
                </c:pt>
                <c:pt idx="333">
                  <c:v>1505</c:v>
                </c:pt>
                <c:pt idx="334">
                  <c:v>1501</c:v>
                </c:pt>
                <c:pt idx="335">
                  <c:v>1514</c:v>
                </c:pt>
                <c:pt idx="336">
                  <c:v>1523</c:v>
                </c:pt>
                <c:pt idx="337">
                  <c:v>1538</c:v>
                </c:pt>
                <c:pt idx="338">
                  <c:v>1531</c:v>
                </c:pt>
                <c:pt idx="339">
                  <c:v>1543</c:v>
                </c:pt>
                <c:pt idx="340">
                  <c:v>1541</c:v>
                </c:pt>
                <c:pt idx="341">
                  <c:v>1534</c:v>
                </c:pt>
                <c:pt idx="342">
                  <c:v>1536</c:v>
                </c:pt>
                <c:pt idx="343">
                  <c:v>1536</c:v>
                </c:pt>
                <c:pt idx="344">
                  <c:v>1507</c:v>
                </c:pt>
                <c:pt idx="345">
                  <c:v>1494</c:v>
                </c:pt>
                <c:pt idx="346">
                  <c:v>1502</c:v>
                </c:pt>
                <c:pt idx="347">
                  <c:v>1503</c:v>
                </c:pt>
                <c:pt idx="348">
                  <c:v>1500</c:v>
                </c:pt>
                <c:pt idx="349">
                  <c:v>1540</c:v>
                </c:pt>
                <c:pt idx="350">
                  <c:v>1564</c:v>
                </c:pt>
                <c:pt idx="351">
                  <c:v>1566</c:v>
                </c:pt>
                <c:pt idx="352">
                  <c:v>1564</c:v>
                </c:pt>
                <c:pt idx="353">
                  <c:v>1532</c:v>
                </c:pt>
                <c:pt idx="354">
                  <c:v>1504</c:v>
                </c:pt>
                <c:pt idx="355">
                  <c:v>1500</c:v>
                </c:pt>
                <c:pt idx="356">
                  <c:v>1527</c:v>
                </c:pt>
                <c:pt idx="357">
                  <c:v>1530</c:v>
                </c:pt>
                <c:pt idx="358">
                  <c:v>1520</c:v>
                </c:pt>
                <c:pt idx="359">
                  <c:v>1499</c:v>
                </c:pt>
                <c:pt idx="360">
                  <c:v>1484</c:v>
                </c:pt>
                <c:pt idx="361">
                  <c:v>1490</c:v>
                </c:pt>
                <c:pt idx="362">
                  <c:v>1490</c:v>
                </c:pt>
                <c:pt idx="363">
                  <c:v>1492</c:v>
                </c:pt>
                <c:pt idx="364">
                  <c:v>1498</c:v>
                </c:pt>
              </c:numCache>
            </c:numRef>
          </c:val>
          <c:smooth val="0"/>
          <c:extLst>
            <c:ext xmlns:c16="http://schemas.microsoft.com/office/drawing/2014/chart" uri="{C3380CC4-5D6E-409C-BE32-E72D297353CC}">
              <c16:uniqueId val="{00000009-FE01-482A-9FA9-E1D96098B702}"/>
            </c:ext>
          </c:extLst>
        </c:ser>
        <c:ser>
          <c:idx val="5"/>
          <c:order val="5"/>
          <c:tx>
            <c:strRef>
              <c:f>'Figure 1.7 data'!$F$4</c:f>
              <c:strCache>
                <c:ptCount val="1"/>
                <c:pt idx="0">
                  <c:v>2019/20</c:v>
                </c:pt>
              </c:strCache>
            </c:strRef>
          </c:tx>
          <c:spPr>
            <a:ln w="34925" cap="rnd">
              <a:solidFill>
                <a:schemeClr val="accent4">
                  <a:alpha val="70000"/>
                </a:schemeClr>
              </a:solidFill>
              <a:round/>
            </a:ln>
            <a:effectLst/>
          </c:spPr>
          <c:marker>
            <c:symbol val="none"/>
          </c:marker>
          <c:val>
            <c:numRef>
              <c:f>'Figure 1.7 data'!$F$5:$F$369</c:f>
              <c:numCache>
                <c:formatCode>#,##0</c:formatCode>
                <c:ptCount val="365"/>
                <c:pt idx="0">
                  <c:v>1506</c:v>
                </c:pt>
                <c:pt idx="1">
                  <c:v>1521</c:v>
                </c:pt>
                <c:pt idx="2">
                  <c:v>1521</c:v>
                </c:pt>
                <c:pt idx="3">
                  <c:v>1498</c:v>
                </c:pt>
                <c:pt idx="4">
                  <c:v>1481</c:v>
                </c:pt>
                <c:pt idx="5">
                  <c:v>1509</c:v>
                </c:pt>
                <c:pt idx="6">
                  <c:v>1547</c:v>
                </c:pt>
                <c:pt idx="7">
                  <c:v>1548</c:v>
                </c:pt>
                <c:pt idx="8">
                  <c:v>1550</c:v>
                </c:pt>
                <c:pt idx="9">
                  <c:v>1561</c:v>
                </c:pt>
                <c:pt idx="10">
                  <c:v>1572</c:v>
                </c:pt>
                <c:pt idx="11">
                  <c:v>1596</c:v>
                </c:pt>
                <c:pt idx="12">
                  <c:v>1599</c:v>
                </c:pt>
                <c:pt idx="13">
                  <c:v>1608</c:v>
                </c:pt>
                <c:pt idx="14">
                  <c:v>1603</c:v>
                </c:pt>
                <c:pt idx="15">
                  <c:v>1605</c:v>
                </c:pt>
                <c:pt idx="16">
                  <c:v>1622</c:v>
                </c:pt>
                <c:pt idx="17">
                  <c:v>1619</c:v>
                </c:pt>
                <c:pt idx="18">
                  <c:v>1597</c:v>
                </c:pt>
                <c:pt idx="19">
                  <c:v>1624</c:v>
                </c:pt>
                <c:pt idx="20">
                  <c:v>1651</c:v>
                </c:pt>
                <c:pt idx="21">
                  <c:v>1651</c:v>
                </c:pt>
                <c:pt idx="22">
                  <c:v>1634</c:v>
                </c:pt>
                <c:pt idx="23">
                  <c:v>1618</c:v>
                </c:pt>
                <c:pt idx="24">
                  <c:v>1603</c:v>
                </c:pt>
                <c:pt idx="25">
                  <c:v>1609</c:v>
                </c:pt>
                <c:pt idx="26">
                  <c:v>1642</c:v>
                </c:pt>
                <c:pt idx="27">
                  <c:v>1664</c:v>
                </c:pt>
                <c:pt idx="28">
                  <c:v>1663</c:v>
                </c:pt>
                <c:pt idx="29">
                  <c:v>1635</c:v>
                </c:pt>
                <c:pt idx="30">
                  <c:v>1620</c:v>
                </c:pt>
                <c:pt idx="31">
                  <c:v>1603</c:v>
                </c:pt>
                <c:pt idx="32">
                  <c:v>1543</c:v>
                </c:pt>
                <c:pt idx="33">
                  <c:v>1573</c:v>
                </c:pt>
                <c:pt idx="34">
                  <c:v>1592</c:v>
                </c:pt>
                <c:pt idx="35">
                  <c:v>1600</c:v>
                </c:pt>
                <c:pt idx="36">
                  <c:v>1606</c:v>
                </c:pt>
                <c:pt idx="37">
                  <c:v>1605</c:v>
                </c:pt>
                <c:pt idx="38">
                  <c:v>1606</c:v>
                </c:pt>
                <c:pt idx="39">
                  <c:v>1596</c:v>
                </c:pt>
                <c:pt idx="40">
                  <c:v>1597</c:v>
                </c:pt>
                <c:pt idx="41">
                  <c:v>1599</c:v>
                </c:pt>
                <c:pt idx="42">
                  <c:v>1611</c:v>
                </c:pt>
                <c:pt idx="43">
                  <c:v>1598</c:v>
                </c:pt>
                <c:pt idx="44">
                  <c:v>1589</c:v>
                </c:pt>
                <c:pt idx="45">
                  <c:v>1578</c:v>
                </c:pt>
                <c:pt idx="46">
                  <c:v>1561</c:v>
                </c:pt>
                <c:pt idx="47">
                  <c:v>1554</c:v>
                </c:pt>
                <c:pt idx="48">
                  <c:v>1557</c:v>
                </c:pt>
                <c:pt idx="49">
                  <c:v>1524</c:v>
                </c:pt>
                <c:pt idx="50">
                  <c:v>1465</c:v>
                </c:pt>
                <c:pt idx="51">
                  <c:v>1430</c:v>
                </c:pt>
                <c:pt idx="52">
                  <c:v>1372</c:v>
                </c:pt>
                <c:pt idx="53">
                  <c:v>1364</c:v>
                </c:pt>
                <c:pt idx="54">
                  <c:v>1390</c:v>
                </c:pt>
                <c:pt idx="55">
                  <c:v>1421</c:v>
                </c:pt>
                <c:pt idx="56">
                  <c:v>1446</c:v>
                </c:pt>
                <c:pt idx="57">
                  <c:v>1483</c:v>
                </c:pt>
                <c:pt idx="58">
                  <c:v>1501</c:v>
                </c:pt>
                <c:pt idx="59">
                  <c:v>1521</c:v>
                </c:pt>
                <c:pt idx="60">
                  <c:v>1521</c:v>
                </c:pt>
                <c:pt idx="61">
                  <c:v>1511</c:v>
                </c:pt>
                <c:pt idx="62">
                  <c:v>1520</c:v>
                </c:pt>
                <c:pt idx="63">
                  <c:v>1507</c:v>
                </c:pt>
                <c:pt idx="64">
                  <c:v>1514</c:v>
                </c:pt>
                <c:pt idx="65">
                  <c:v>1522</c:v>
                </c:pt>
                <c:pt idx="66">
                  <c:v>1513</c:v>
                </c:pt>
                <c:pt idx="67">
                  <c:v>1531</c:v>
                </c:pt>
                <c:pt idx="68">
                  <c:v>1539</c:v>
                </c:pt>
                <c:pt idx="69">
                  <c:v>1554</c:v>
                </c:pt>
                <c:pt idx="70">
                  <c:v>1528</c:v>
                </c:pt>
                <c:pt idx="71">
                  <c:v>1498</c:v>
                </c:pt>
                <c:pt idx="72">
                  <c:v>1453</c:v>
                </c:pt>
                <c:pt idx="73">
                  <c:v>1396</c:v>
                </c:pt>
                <c:pt idx="74">
                  <c:v>1376</c:v>
                </c:pt>
                <c:pt idx="75">
                  <c:v>1366</c:v>
                </c:pt>
                <c:pt idx="76">
                  <c:v>1357</c:v>
                </c:pt>
                <c:pt idx="77">
                  <c:v>1319</c:v>
                </c:pt>
                <c:pt idx="78">
                  <c:v>1277</c:v>
                </c:pt>
                <c:pt idx="79">
                  <c:v>1280</c:v>
                </c:pt>
                <c:pt idx="80">
                  <c:v>1310</c:v>
                </c:pt>
                <c:pt idx="81">
                  <c:v>1329</c:v>
                </c:pt>
                <c:pt idx="82">
                  <c:v>1363</c:v>
                </c:pt>
                <c:pt idx="83">
                  <c:v>1432</c:v>
                </c:pt>
                <c:pt idx="84">
                  <c:v>1475</c:v>
                </c:pt>
                <c:pt idx="85">
                  <c:v>1504</c:v>
                </c:pt>
                <c:pt idx="86">
                  <c:v>1290</c:v>
                </c:pt>
                <c:pt idx="87">
                  <c:v>1530</c:v>
                </c:pt>
                <c:pt idx="88">
                  <c:v>1543</c:v>
                </c:pt>
                <c:pt idx="89">
                  <c:v>1558</c:v>
                </c:pt>
                <c:pt idx="90">
                  <c:v>1567</c:v>
                </c:pt>
                <c:pt idx="91">
                  <c:v>1562</c:v>
                </c:pt>
                <c:pt idx="92" formatCode="General">
                  <c:v>1551</c:v>
                </c:pt>
                <c:pt idx="93" formatCode="General">
                  <c:v>1587</c:v>
                </c:pt>
                <c:pt idx="94" formatCode="General">
                  <c:v>1624</c:v>
                </c:pt>
                <c:pt idx="95" formatCode="General">
                  <c:v>1636</c:v>
                </c:pt>
                <c:pt idx="96" formatCode="General">
                  <c:v>1640</c:v>
                </c:pt>
                <c:pt idx="97" formatCode="General">
                  <c:v>1648</c:v>
                </c:pt>
                <c:pt idx="98" formatCode="General">
                  <c:v>1636</c:v>
                </c:pt>
                <c:pt idx="99" formatCode="General">
                  <c:v>1640</c:v>
                </c:pt>
                <c:pt idx="100" formatCode="General">
                  <c:v>1632</c:v>
                </c:pt>
                <c:pt idx="101" formatCode="General">
                  <c:v>1584</c:v>
                </c:pt>
                <c:pt idx="102" formatCode="General">
                  <c:v>1538</c:v>
                </c:pt>
                <c:pt idx="103" formatCode="General">
                  <c:v>1516</c:v>
                </c:pt>
                <c:pt idx="104" formatCode="General">
                  <c:v>1507</c:v>
                </c:pt>
                <c:pt idx="105" formatCode="General">
                  <c:v>1497</c:v>
                </c:pt>
                <c:pt idx="106" formatCode="General">
                  <c:v>1468</c:v>
                </c:pt>
                <c:pt idx="107" formatCode="General">
                  <c:v>1484</c:v>
                </c:pt>
                <c:pt idx="108" formatCode="General">
                  <c:v>1463</c:v>
                </c:pt>
                <c:pt idx="109" formatCode="General">
                  <c:v>1450</c:v>
                </c:pt>
                <c:pt idx="110" formatCode="General">
                  <c:v>1431</c:v>
                </c:pt>
                <c:pt idx="111" formatCode="General">
                  <c:v>1390</c:v>
                </c:pt>
                <c:pt idx="112" formatCode="General">
                  <c:v>1349</c:v>
                </c:pt>
                <c:pt idx="113" formatCode="General">
                  <c:v>1295</c:v>
                </c:pt>
                <c:pt idx="114" formatCode="General">
                  <c:v>1249</c:v>
                </c:pt>
                <c:pt idx="115" formatCode="General">
                  <c:v>1225</c:v>
                </c:pt>
                <c:pt idx="116" formatCode="General">
                  <c:v>1207</c:v>
                </c:pt>
                <c:pt idx="117" formatCode="General">
                  <c:v>1192</c:v>
                </c:pt>
                <c:pt idx="118" formatCode="General">
                  <c:v>1192</c:v>
                </c:pt>
                <c:pt idx="119" formatCode="General">
                  <c:v>1158</c:v>
                </c:pt>
                <c:pt idx="120" formatCode="General">
                  <c:v>1113</c:v>
                </c:pt>
                <c:pt idx="121" formatCode="General">
                  <c:v>1156</c:v>
                </c:pt>
                <c:pt idx="122" formatCode="General">
                  <c:v>1089</c:v>
                </c:pt>
                <c:pt idx="123" formatCode="General">
                  <c:v>1085</c:v>
                </c:pt>
                <c:pt idx="124" formatCode="General">
                  <c:v>1094</c:v>
                </c:pt>
                <c:pt idx="125" formatCode="General">
                  <c:v>1099</c:v>
                </c:pt>
                <c:pt idx="126" formatCode="General">
                  <c:v>1074</c:v>
                </c:pt>
                <c:pt idx="127" formatCode="General">
                  <c:v>1046</c:v>
                </c:pt>
                <c:pt idx="128" formatCode="General">
                  <c:v>1009</c:v>
                </c:pt>
                <c:pt idx="129" formatCode="General">
                  <c:v>976</c:v>
                </c:pt>
                <c:pt idx="130" formatCode="General">
                  <c:v>960</c:v>
                </c:pt>
                <c:pt idx="131" formatCode="General">
                  <c:v>968</c:v>
                </c:pt>
                <c:pt idx="132" formatCode="General">
                  <c:v>975</c:v>
                </c:pt>
                <c:pt idx="133" formatCode="General">
                  <c:v>945</c:v>
                </c:pt>
                <c:pt idx="134" formatCode="General">
                  <c:v>915</c:v>
                </c:pt>
                <c:pt idx="135" formatCode="General">
                  <c:v>895</c:v>
                </c:pt>
                <c:pt idx="136" formatCode="General">
                  <c:v>858</c:v>
                </c:pt>
                <c:pt idx="137" formatCode="General">
                  <c:v>835</c:v>
                </c:pt>
                <c:pt idx="138" formatCode="General">
                  <c:v>831</c:v>
                </c:pt>
                <c:pt idx="139" formatCode="General">
                  <c:v>825</c:v>
                </c:pt>
                <c:pt idx="140" formatCode="General">
                  <c:v>787</c:v>
                </c:pt>
                <c:pt idx="141" formatCode="General">
                  <c:v>738</c:v>
                </c:pt>
                <c:pt idx="142" formatCode="General">
                  <c:v>688</c:v>
                </c:pt>
                <c:pt idx="143" formatCode="General">
                  <c:v>653</c:v>
                </c:pt>
                <c:pt idx="144" formatCode="General">
                  <c:v>645</c:v>
                </c:pt>
                <c:pt idx="145" formatCode="General">
                  <c:v>641</c:v>
                </c:pt>
                <c:pt idx="146" formatCode="General">
                  <c:v>640</c:v>
                </c:pt>
                <c:pt idx="147" formatCode="General">
                  <c:v>627</c:v>
                </c:pt>
                <c:pt idx="148" formatCode="General">
                  <c:v>617</c:v>
                </c:pt>
                <c:pt idx="149" formatCode="General">
                  <c:v>573</c:v>
                </c:pt>
                <c:pt idx="150" formatCode="General">
                  <c:v>534</c:v>
                </c:pt>
                <c:pt idx="151" formatCode="General">
                  <c:v>534</c:v>
                </c:pt>
                <c:pt idx="152" formatCode="General">
                  <c:v>562</c:v>
                </c:pt>
                <c:pt idx="153" formatCode="General">
                  <c:v>580</c:v>
                </c:pt>
                <c:pt idx="154" formatCode="General">
                  <c:v>556</c:v>
                </c:pt>
                <c:pt idx="155" formatCode="General">
                  <c:v>512</c:v>
                </c:pt>
                <c:pt idx="156" formatCode="General">
                  <c:v>483</c:v>
                </c:pt>
                <c:pt idx="157" formatCode="General">
                  <c:v>443</c:v>
                </c:pt>
                <c:pt idx="158" formatCode="General">
                  <c:v>431</c:v>
                </c:pt>
                <c:pt idx="159" formatCode="General">
                  <c:v>448</c:v>
                </c:pt>
                <c:pt idx="160" formatCode="General">
                  <c:v>476</c:v>
                </c:pt>
                <c:pt idx="161" formatCode="General">
                  <c:v>477</c:v>
                </c:pt>
                <c:pt idx="162" formatCode="General">
                  <c:v>479</c:v>
                </c:pt>
                <c:pt idx="163" formatCode="General">
                  <c:v>485</c:v>
                </c:pt>
                <c:pt idx="164" formatCode="General">
                  <c:v>487</c:v>
                </c:pt>
                <c:pt idx="165" formatCode="General">
                  <c:v>471</c:v>
                </c:pt>
                <c:pt idx="166" formatCode="General">
                  <c:v>490</c:v>
                </c:pt>
                <c:pt idx="167" formatCode="General">
                  <c:v>494</c:v>
                </c:pt>
                <c:pt idx="168" formatCode="General">
                  <c:v>497</c:v>
                </c:pt>
                <c:pt idx="169" formatCode="General">
                  <c:v>495</c:v>
                </c:pt>
                <c:pt idx="170" formatCode="General">
                  <c:v>479</c:v>
                </c:pt>
                <c:pt idx="171" formatCode="General">
                  <c:v>457</c:v>
                </c:pt>
                <c:pt idx="172" formatCode="General">
                  <c:v>470</c:v>
                </c:pt>
                <c:pt idx="173" formatCode="General">
                  <c:v>479</c:v>
                </c:pt>
                <c:pt idx="174" formatCode="General">
                  <c:v>489</c:v>
                </c:pt>
                <c:pt idx="175" formatCode="General">
                  <c:v>495</c:v>
                </c:pt>
                <c:pt idx="176" formatCode="General">
                  <c:v>507</c:v>
                </c:pt>
                <c:pt idx="177" formatCode="General">
                  <c:v>495</c:v>
                </c:pt>
                <c:pt idx="178" formatCode="General">
                  <c:v>473</c:v>
                </c:pt>
                <c:pt idx="179" formatCode="General">
                  <c:v>460</c:v>
                </c:pt>
                <c:pt idx="180" formatCode="General">
                  <c:v>461</c:v>
                </c:pt>
                <c:pt idx="181" formatCode="General">
                  <c:v>446</c:v>
                </c:pt>
                <c:pt idx="182" formatCode="General">
                  <c:v>414</c:v>
                </c:pt>
                <c:pt idx="183" formatCode="General">
                  <c:v>389</c:v>
                </c:pt>
                <c:pt idx="184" formatCode="General">
                  <c:v>364</c:v>
                </c:pt>
                <c:pt idx="185" formatCode="General">
                  <c:v>365</c:v>
                </c:pt>
                <c:pt idx="186" formatCode="General">
                  <c:v>358</c:v>
                </c:pt>
                <c:pt idx="187" formatCode="General">
                  <c:v>356</c:v>
                </c:pt>
                <c:pt idx="188" formatCode="General">
                  <c:v>386</c:v>
                </c:pt>
                <c:pt idx="189" formatCode="General">
                  <c:v>413</c:v>
                </c:pt>
                <c:pt idx="190" formatCode="General">
                  <c:v>443</c:v>
                </c:pt>
                <c:pt idx="191" formatCode="General">
                  <c:v>476</c:v>
                </c:pt>
                <c:pt idx="192" formatCode="General">
                  <c:v>532</c:v>
                </c:pt>
                <c:pt idx="193" formatCode="General">
                  <c:v>577</c:v>
                </c:pt>
                <c:pt idx="194" formatCode="General">
                  <c:v>638</c:v>
                </c:pt>
                <c:pt idx="195" formatCode="General">
                  <c:v>701</c:v>
                </c:pt>
                <c:pt idx="196" formatCode="General">
                  <c:v>712</c:v>
                </c:pt>
                <c:pt idx="197" formatCode="General">
                  <c:v>718</c:v>
                </c:pt>
                <c:pt idx="198" formatCode="General">
                  <c:v>736</c:v>
                </c:pt>
                <c:pt idx="199" formatCode="General">
                  <c:v>767</c:v>
                </c:pt>
                <c:pt idx="200" formatCode="General">
                  <c:v>791</c:v>
                </c:pt>
                <c:pt idx="201" formatCode="General">
                  <c:v>793</c:v>
                </c:pt>
                <c:pt idx="202" formatCode="General">
                  <c:v>832</c:v>
                </c:pt>
                <c:pt idx="203" formatCode="General">
                  <c:v>873</c:v>
                </c:pt>
                <c:pt idx="204" formatCode="General">
                  <c:v>907</c:v>
                </c:pt>
                <c:pt idx="205" formatCode="General">
                  <c:v>915</c:v>
                </c:pt>
                <c:pt idx="206" formatCode="General">
                  <c:v>925</c:v>
                </c:pt>
                <c:pt idx="207" formatCode="General">
                  <c:v>948</c:v>
                </c:pt>
                <c:pt idx="208" formatCode="General">
                  <c:v>976</c:v>
                </c:pt>
                <c:pt idx="209" formatCode="General">
                  <c:v>1007</c:v>
                </c:pt>
                <c:pt idx="210" formatCode="General">
                  <c:v>1018</c:v>
                </c:pt>
                <c:pt idx="211" formatCode="General">
                  <c:v>999</c:v>
                </c:pt>
                <c:pt idx="212" formatCode="General">
                  <c:v>998</c:v>
                </c:pt>
                <c:pt idx="213" formatCode="General">
                  <c:v>1006</c:v>
                </c:pt>
                <c:pt idx="214" formatCode="General">
                  <c:v>983</c:v>
                </c:pt>
                <c:pt idx="215" formatCode="General">
                  <c:v>973</c:v>
                </c:pt>
                <c:pt idx="216" formatCode="General">
                  <c:v>957</c:v>
                </c:pt>
                <c:pt idx="217" formatCode="General">
                  <c:v>968</c:v>
                </c:pt>
                <c:pt idx="218" formatCode="General">
                  <c:v>968</c:v>
                </c:pt>
                <c:pt idx="219" formatCode="General">
                  <c:v>958</c:v>
                </c:pt>
                <c:pt idx="220" formatCode="General">
                  <c:v>962</c:v>
                </c:pt>
                <c:pt idx="221" formatCode="General">
                  <c:v>980</c:v>
                </c:pt>
                <c:pt idx="222" formatCode="General">
                  <c:v>1009</c:v>
                </c:pt>
                <c:pt idx="223" formatCode="General">
                  <c:v>1029</c:v>
                </c:pt>
                <c:pt idx="224" formatCode="General">
                  <c:v>1025</c:v>
                </c:pt>
                <c:pt idx="225" formatCode="General">
                  <c:v>1009</c:v>
                </c:pt>
                <c:pt idx="226" formatCode="General">
                  <c:v>978</c:v>
                </c:pt>
                <c:pt idx="227" formatCode="General">
                  <c:v>950</c:v>
                </c:pt>
                <c:pt idx="228" formatCode="General">
                  <c:v>939</c:v>
                </c:pt>
                <c:pt idx="229" formatCode="General">
                  <c:v>933</c:v>
                </c:pt>
                <c:pt idx="230" formatCode="General">
                  <c:v>937</c:v>
                </c:pt>
                <c:pt idx="231" formatCode="General">
                  <c:v>934</c:v>
                </c:pt>
                <c:pt idx="232" formatCode="General">
                  <c:v>929</c:v>
                </c:pt>
                <c:pt idx="233" formatCode="General">
                  <c:v>882</c:v>
                </c:pt>
                <c:pt idx="234" formatCode="General">
                  <c:v>887</c:v>
                </c:pt>
                <c:pt idx="235" formatCode="General">
                  <c:v>922</c:v>
                </c:pt>
                <c:pt idx="236" formatCode="General">
                  <c:v>947</c:v>
                </c:pt>
                <c:pt idx="237" formatCode="General">
                  <c:v>971</c:v>
                </c:pt>
                <c:pt idx="238" formatCode="General">
                  <c:v>996</c:v>
                </c:pt>
                <c:pt idx="239" formatCode="General">
                  <c:v>995</c:v>
                </c:pt>
                <c:pt idx="240" formatCode="General">
                  <c:v>983</c:v>
                </c:pt>
                <c:pt idx="241" formatCode="General">
                  <c:v>985</c:v>
                </c:pt>
                <c:pt idx="242" formatCode="General">
                  <c:v>1001</c:v>
                </c:pt>
                <c:pt idx="243" formatCode="General">
                  <c:v>1025</c:v>
                </c:pt>
                <c:pt idx="244" formatCode="General">
                  <c:v>1046</c:v>
                </c:pt>
                <c:pt idx="245" formatCode="General">
                  <c:v>1056</c:v>
                </c:pt>
                <c:pt idx="246" formatCode="General">
                  <c:v>1051</c:v>
                </c:pt>
                <c:pt idx="247" formatCode="General">
                  <c:v>1057</c:v>
                </c:pt>
                <c:pt idx="248" formatCode="General">
                  <c:v>1053</c:v>
                </c:pt>
                <c:pt idx="249" formatCode="General">
                  <c:v>1065</c:v>
                </c:pt>
                <c:pt idx="250" formatCode="General">
                  <c:v>1089</c:v>
                </c:pt>
                <c:pt idx="251" formatCode="General">
                  <c:v>1111</c:v>
                </c:pt>
                <c:pt idx="252" formatCode="General">
                  <c:v>1100</c:v>
                </c:pt>
                <c:pt idx="253" formatCode="General">
                  <c:v>1078</c:v>
                </c:pt>
                <c:pt idx="254" formatCode="General">
                  <c:v>1064</c:v>
                </c:pt>
                <c:pt idx="255" formatCode="General">
                  <c:v>1067</c:v>
                </c:pt>
                <c:pt idx="256" formatCode="General">
                  <c:v>1067</c:v>
                </c:pt>
                <c:pt idx="257" formatCode="General">
                  <c:v>1085</c:v>
                </c:pt>
                <c:pt idx="258" formatCode="General">
                  <c:v>1100</c:v>
                </c:pt>
                <c:pt idx="259" formatCode="General">
                  <c:v>1105</c:v>
                </c:pt>
                <c:pt idx="260" formatCode="General">
                  <c:v>1080</c:v>
                </c:pt>
                <c:pt idx="261" formatCode="General">
                  <c:v>1065</c:v>
                </c:pt>
                <c:pt idx="262" formatCode="General">
                  <c:v>1046</c:v>
                </c:pt>
                <c:pt idx="263" formatCode="General">
                  <c:v>1045</c:v>
                </c:pt>
                <c:pt idx="264" formatCode="General">
                  <c:v>1078</c:v>
                </c:pt>
                <c:pt idx="265" formatCode="General">
                  <c:v>1120</c:v>
                </c:pt>
                <c:pt idx="266" formatCode="General">
                  <c:v>1141</c:v>
                </c:pt>
                <c:pt idx="267" formatCode="General">
                  <c:v>1135</c:v>
                </c:pt>
                <c:pt idx="268" formatCode="General">
                  <c:v>1135</c:v>
                </c:pt>
                <c:pt idx="269" formatCode="General">
                  <c:v>1139</c:v>
                </c:pt>
                <c:pt idx="270" formatCode="General">
                  <c:v>1145</c:v>
                </c:pt>
                <c:pt idx="271" formatCode="General">
                  <c:v>1181</c:v>
                </c:pt>
                <c:pt idx="272" formatCode="General">
                  <c:v>1213</c:v>
                </c:pt>
                <c:pt idx="273" formatCode="General">
                  <c:v>1226</c:v>
                </c:pt>
                <c:pt idx="274" formatCode="General">
                  <c:v>1231</c:v>
                </c:pt>
                <c:pt idx="275" formatCode="General">
                  <c:v>1235</c:v>
                </c:pt>
                <c:pt idx="276" formatCode="General">
                  <c:v>1241</c:v>
                </c:pt>
                <c:pt idx="277" formatCode="General">
                  <c:v>1262</c:v>
                </c:pt>
                <c:pt idx="278" formatCode="General">
                  <c:v>1294</c:v>
                </c:pt>
                <c:pt idx="279" formatCode="General">
                  <c:v>1331</c:v>
                </c:pt>
                <c:pt idx="280" formatCode="General">
                  <c:v>1347</c:v>
                </c:pt>
                <c:pt idx="281" formatCode="General">
                  <c:v>1337</c:v>
                </c:pt>
                <c:pt idx="282" formatCode="General">
                  <c:v>1320</c:v>
                </c:pt>
                <c:pt idx="283" formatCode="General">
                  <c:v>1314</c:v>
                </c:pt>
                <c:pt idx="284" formatCode="General">
                  <c:v>1322</c:v>
                </c:pt>
                <c:pt idx="285" formatCode="General">
                  <c:v>1338</c:v>
                </c:pt>
                <c:pt idx="286" formatCode="General">
                  <c:v>1369</c:v>
                </c:pt>
                <c:pt idx="287" formatCode="General">
                  <c:v>1376</c:v>
                </c:pt>
                <c:pt idx="288" formatCode="General">
                  <c:v>1369</c:v>
                </c:pt>
                <c:pt idx="289" formatCode="General">
                  <c:v>1361</c:v>
                </c:pt>
                <c:pt idx="290" formatCode="General">
                  <c:v>1367</c:v>
                </c:pt>
                <c:pt idx="291" formatCode="General">
                  <c:v>1367</c:v>
                </c:pt>
                <c:pt idx="292" formatCode="General">
                  <c:v>1384</c:v>
                </c:pt>
                <c:pt idx="293" formatCode="General">
                  <c:v>1406</c:v>
                </c:pt>
                <c:pt idx="294" formatCode="General">
                  <c:v>1403</c:v>
                </c:pt>
                <c:pt idx="295" formatCode="General">
                  <c:v>1387</c:v>
                </c:pt>
                <c:pt idx="296" formatCode="General">
                  <c:v>1388</c:v>
                </c:pt>
                <c:pt idx="297" formatCode="General">
                  <c:v>1386</c:v>
                </c:pt>
                <c:pt idx="298" formatCode="General">
                  <c:v>1381</c:v>
                </c:pt>
                <c:pt idx="299" formatCode="General">
                  <c:v>1397</c:v>
                </c:pt>
                <c:pt idx="300" formatCode="General">
                  <c:v>1420</c:v>
                </c:pt>
                <c:pt idx="301" formatCode="General">
                  <c:v>1420</c:v>
                </c:pt>
                <c:pt idx="302" formatCode="General">
                  <c:v>1420</c:v>
                </c:pt>
                <c:pt idx="303" formatCode="General">
                  <c:v>1408</c:v>
                </c:pt>
                <c:pt idx="304" formatCode="General">
                  <c:v>1400</c:v>
                </c:pt>
                <c:pt idx="305" formatCode="General">
                  <c:v>1398</c:v>
                </c:pt>
                <c:pt idx="306" formatCode="General">
                  <c:v>1408</c:v>
                </c:pt>
                <c:pt idx="307" formatCode="General">
                  <c:v>1418</c:v>
                </c:pt>
                <c:pt idx="308" formatCode="General">
                  <c:v>1402</c:v>
                </c:pt>
                <c:pt idx="309" formatCode="General">
                  <c:v>1417</c:v>
                </c:pt>
                <c:pt idx="310" formatCode="General">
                  <c:v>1427</c:v>
                </c:pt>
                <c:pt idx="311" formatCode="General">
                  <c:v>1418</c:v>
                </c:pt>
                <c:pt idx="312" formatCode="General">
                  <c:v>1408</c:v>
                </c:pt>
                <c:pt idx="313" formatCode="General">
                  <c:v>1432</c:v>
                </c:pt>
                <c:pt idx="314" formatCode="General">
                  <c:v>1460</c:v>
                </c:pt>
                <c:pt idx="315" formatCode="General">
                  <c:v>1457</c:v>
                </c:pt>
                <c:pt idx="316" formatCode="General">
                  <c:v>1450</c:v>
                </c:pt>
                <c:pt idx="317" formatCode="General">
                  <c:v>1445</c:v>
                </c:pt>
                <c:pt idx="318" formatCode="General">
                  <c:v>1438</c:v>
                </c:pt>
                <c:pt idx="319" formatCode="General">
                  <c:v>1444</c:v>
                </c:pt>
                <c:pt idx="320" formatCode="General">
                  <c:v>1463</c:v>
                </c:pt>
                <c:pt idx="321" formatCode="General">
                  <c:v>1482</c:v>
                </c:pt>
                <c:pt idx="322" formatCode="General">
                  <c:v>1482</c:v>
                </c:pt>
                <c:pt idx="323" formatCode="General">
                  <c:v>1472</c:v>
                </c:pt>
                <c:pt idx="324" formatCode="General">
                  <c:v>1464</c:v>
                </c:pt>
                <c:pt idx="325" formatCode="General">
                  <c:v>1463</c:v>
                </c:pt>
                <c:pt idx="326" formatCode="General">
                  <c:v>1478</c:v>
                </c:pt>
                <c:pt idx="327" formatCode="General">
                  <c:v>1503</c:v>
                </c:pt>
                <c:pt idx="328" formatCode="General">
                  <c:v>1505</c:v>
                </c:pt>
                <c:pt idx="329" formatCode="General">
                  <c:v>1472</c:v>
                </c:pt>
                <c:pt idx="330" formatCode="General">
                  <c:v>1475</c:v>
                </c:pt>
                <c:pt idx="331" formatCode="General">
                  <c:v>1475</c:v>
                </c:pt>
                <c:pt idx="332" formatCode="General">
                  <c:v>1457</c:v>
                </c:pt>
                <c:pt idx="333" formatCode="General">
                  <c:v>1452</c:v>
                </c:pt>
                <c:pt idx="334" formatCode="General">
                  <c:v>1444</c:v>
                </c:pt>
                <c:pt idx="335" formatCode="General">
                  <c:v>1432</c:v>
                </c:pt>
                <c:pt idx="336" formatCode="General">
                  <c:v>1399</c:v>
                </c:pt>
                <c:pt idx="337" formatCode="General">
                  <c:v>1400</c:v>
                </c:pt>
                <c:pt idx="338" formatCode="General">
                  <c:v>1389</c:v>
                </c:pt>
                <c:pt idx="339" formatCode="General">
                  <c:v>1395</c:v>
                </c:pt>
                <c:pt idx="340" formatCode="General">
                  <c:v>1398</c:v>
                </c:pt>
                <c:pt idx="341" formatCode="General">
                  <c:v>1414</c:v>
                </c:pt>
                <c:pt idx="342" formatCode="General">
                  <c:v>1404</c:v>
                </c:pt>
                <c:pt idx="343" formatCode="General">
                  <c:v>1389</c:v>
                </c:pt>
                <c:pt idx="344" formatCode="General">
                  <c:v>1383</c:v>
                </c:pt>
                <c:pt idx="345" formatCode="General">
                  <c:v>1374</c:v>
                </c:pt>
                <c:pt idx="346" formatCode="General">
                  <c:v>1346</c:v>
                </c:pt>
                <c:pt idx="347" formatCode="General">
                  <c:v>1328</c:v>
                </c:pt>
                <c:pt idx="348" formatCode="General">
                  <c:v>1350</c:v>
                </c:pt>
                <c:pt idx="349" formatCode="General">
                  <c:v>1369</c:v>
                </c:pt>
                <c:pt idx="350" formatCode="General">
                  <c:v>1364</c:v>
                </c:pt>
                <c:pt idx="351" formatCode="General">
                  <c:v>1353</c:v>
                </c:pt>
                <c:pt idx="352" formatCode="General">
                  <c:v>1356</c:v>
                </c:pt>
                <c:pt idx="353" formatCode="General">
                  <c:v>1358</c:v>
                </c:pt>
                <c:pt idx="354" formatCode="General">
                  <c:v>1365</c:v>
                </c:pt>
                <c:pt idx="355" formatCode="General">
                  <c:v>1387</c:v>
                </c:pt>
                <c:pt idx="356" formatCode="General">
                  <c:v>1393</c:v>
                </c:pt>
                <c:pt idx="357" formatCode="General">
                  <c:v>1364</c:v>
                </c:pt>
                <c:pt idx="358" formatCode="General">
                  <c:v>1354</c:v>
                </c:pt>
                <c:pt idx="359" formatCode="General">
                  <c:v>1335</c:v>
                </c:pt>
                <c:pt idx="360" formatCode="General">
                  <c:v>1309</c:v>
                </c:pt>
                <c:pt idx="361" formatCode="General">
                  <c:v>1280</c:v>
                </c:pt>
                <c:pt idx="362" formatCode="General">
                  <c:v>1270</c:v>
                </c:pt>
                <c:pt idx="363" formatCode="General">
                  <c:v>1252</c:v>
                </c:pt>
                <c:pt idx="364" formatCode="General">
                  <c:v>1186</c:v>
                </c:pt>
              </c:numCache>
            </c:numRef>
          </c:val>
          <c:smooth val="0"/>
          <c:extLst>
            <c:ext xmlns:c16="http://schemas.microsoft.com/office/drawing/2014/chart" uri="{C3380CC4-5D6E-409C-BE32-E72D297353CC}">
              <c16:uniqueId val="{00000006-752C-46D5-82D6-048854AE1F9A}"/>
            </c:ext>
          </c:extLst>
        </c:ser>
        <c:ser>
          <c:idx val="6"/>
          <c:order val="7"/>
          <c:tx>
            <c:strRef>
              <c:f>'Figure 1.7 data'!$G$4</c:f>
              <c:strCache>
                <c:ptCount val="1"/>
                <c:pt idx="0">
                  <c:v>2020/21</c:v>
                </c:pt>
              </c:strCache>
            </c:strRef>
          </c:tx>
          <c:spPr>
            <a:ln w="28575" cap="rnd">
              <a:solidFill>
                <a:schemeClr val="tx1"/>
              </a:solidFill>
              <a:round/>
            </a:ln>
            <a:effectLst/>
          </c:spPr>
          <c:marker>
            <c:symbol val="none"/>
          </c:marker>
          <c:val>
            <c:numRef>
              <c:f>'Figure 1.7 data'!$G$5:$G$370</c:f>
              <c:numCache>
                <c:formatCode>#,##0</c:formatCode>
                <c:ptCount val="366"/>
                <c:pt idx="0">
                  <c:v>1180</c:v>
                </c:pt>
                <c:pt idx="1">
                  <c:v>1200</c:v>
                </c:pt>
                <c:pt idx="2">
                  <c:v>1218</c:v>
                </c:pt>
                <c:pt idx="3">
                  <c:v>1256</c:v>
                </c:pt>
                <c:pt idx="4">
                  <c:v>1286</c:v>
                </c:pt>
                <c:pt idx="5">
                  <c:v>1297</c:v>
                </c:pt>
                <c:pt idx="6">
                  <c:v>1320</c:v>
                </c:pt>
                <c:pt idx="7">
                  <c:v>1338</c:v>
                </c:pt>
                <c:pt idx="8">
                  <c:v>1348</c:v>
                </c:pt>
                <c:pt idx="9">
                  <c:v>1361</c:v>
                </c:pt>
                <c:pt idx="10">
                  <c:v>1393</c:v>
                </c:pt>
                <c:pt idx="11">
                  <c:v>1416</c:v>
                </c:pt>
                <c:pt idx="12">
                  <c:v>1414</c:v>
                </c:pt>
                <c:pt idx="13">
                  <c:v>1408</c:v>
                </c:pt>
                <c:pt idx="14">
                  <c:v>1411</c:v>
                </c:pt>
                <c:pt idx="15">
                  <c:v>1394</c:v>
                </c:pt>
                <c:pt idx="16">
                  <c:v>1389</c:v>
                </c:pt>
                <c:pt idx="17">
                  <c:v>1389</c:v>
                </c:pt>
                <c:pt idx="18">
                  <c:v>1391</c:v>
                </c:pt>
                <c:pt idx="19">
                  <c:v>1401</c:v>
                </c:pt>
                <c:pt idx="20">
                  <c:v>1420</c:v>
                </c:pt>
                <c:pt idx="21">
                  <c:v>1429</c:v>
                </c:pt>
                <c:pt idx="22">
                  <c:v>1442</c:v>
                </c:pt>
                <c:pt idx="23">
                  <c:v>1452</c:v>
                </c:pt>
                <c:pt idx="24">
                  <c:v>1486</c:v>
                </c:pt>
                <c:pt idx="25">
                  <c:v>1516</c:v>
                </c:pt>
                <c:pt idx="26">
                  <c:v>1526</c:v>
                </c:pt>
                <c:pt idx="27">
                  <c:v>1497</c:v>
                </c:pt>
                <c:pt idx="28">
                  <c:v>1489</c:v>
                </c:pt>
                <c:pt idx="29">
                  <c:v>1480</c:v>
                </c:pt>
                <c:pt idx="30">
                  <c:v>1485</c:v>
                </c:pt>
                <c:pt idx="31">
                  <c:v>1524</c:v>
                </c:pt>
                <c:pt idx="32">
                  <c:v>1569</c:v>
                </c:pt>
                <c:pt idx="33">
                  <c:v>1589</c:v>
                </c:pt>
                <c:pt idx="34">
                  <c:v>1575</c:v>
                </c:pt>
                <c:pt idx="35">
                  <c:v>1556</c:v>
                </c:pt>
                <c:pt idx="36">
                  <c:v>1539</c:v>
                </c:pt>
                <c:pt idx="37">
                  <c:v>1531</c:v>
                </c:pt>
                <c:pt idx="38">
                  <c:v>1521</c:v>
                </c:pt>
                <c:pt idx="39">
                  <c:v>1524</c:v>
                </c:pt>
                <c:pt idx="40">
                  <c:v>1521</c:v>
                </c:pt>
                <c:pt idx="41">
                  <c:v>1522</c:v>
                </c:pt>
                <c:pt idx="42">
                  <c:v>1521</c:v>
                </c:pt>
                <c:pt idx="43">
                  <c:v>1519</c:v>
                </c:pt>
                <c:pt idx="44">
                  <c:v>1514</c:v>
                </c:pt>
                <c:pt idx="45">
                  <c:v>1540</c:v>
                </c:pt>
                <c:pt idx="46">
                  <c:v>1560</c:v>
                </c:pt>
                <c:pt idx="47">
                  <c:v>1555</c:v>
                </c:pt>
                <c:pt idx="48">
                  <c:v>1568</c:v>
                </c:pt>
                <c:pt idx="49">
                  <c:v>1583</c:v>
                </c:pt>
                <c:pt idx="50">
                  <c:v>1557</c:v>
                </c:pt>
                <c:pt idx="51">
                  <c:v>1556</c:v>
                </c:pt>
                <c:pt idx="52">
                  <c:v>1567</c:v>
                </c:pt>
                <c:pt idx="53">
                  <c:v>1561</c:v>
                </c:pt>
                <c:pt idx="54">
                  <c:v>1551</c:v>
                </c:pt>
                <c:pt idx="55">
                  <c:v>1565</c:v>
                </c:pt>
                <c:pt idx="56">
                  <c:v>1558</c:v>
                </c:pt>
                <c:pt idx="57">
                  <c:v>1534</c:v>
                </c:pt>
                <c:pt idx="58">
                  <c:v>1495</c:v>
                </c:pt>
                <c:pt idx="59">
                  <c:v>1495</c:v>
                </c:pt>
                <c:pt idx="60">
                  <c:v>1514</c:v>
                </c:pt>
                <c:pt idx="61">
                  <c:v>1531</c:v>
                </c:pt>
                <c:pt idx="62">
                  <c:v>1525</c:v>
                </c:pt>
                <c:pt idx="63">
                  <c:v>1529</c:v>
                </c:pt>
                <c:pt idx="64">
                  <c:v>1523</c:v>
                </c:pt>
                <c:pt idx="65">
                  <c:v>1519</c:v>
                </c:pt>
                <c:pt idx="66">
                  <c:v>1524</c:v>
                </c:pt>
                <c:pt idx="67">
                  <c:v>1513</c:v>
                </c:pt>
                <c:pt idx="68">
                  <c:v>1491</c:v>
                </c:pt>
                <c:pt idx="69">
                  <c:v>1480</c:v>
                </c:pt>
                <c:pt idx="70">
                  <c:v>1476</c:v>
                </c:pt>
                <c:pt idx="71">
                  <c:v>1479</c:v>
                </c:pt>
                <c:pt idx="72">
                  <c:v>1481</c:v>
                </c:pt>
                <c:pt idx="73">
                  <c:v>1475</c:v>
                </c:pt>
                <c:pt idx="74">
                  <c:v>1489</c:v>
                </c:pt>
                <c:pt idx="75">
                  <c:v>1496</c:v>
                </c:pt>
                <c:pt idx="76">
                  <c:v>1498</c:v>
                </c:pt>
                <c:pt idx="77">
                  <c:v>1500</c:v>
                </c:pt>
                <c:pt idx="78">
                  <c:v>1497</c:v>
                </c:pt>
                <c:pt idx="79">
                  <c:v>1529</c:v>
                </c:pt>
                <c:pt idx="80">
                  <c:v>1553</c:v>
                </c:pt>
                <c:pt idx="81">
                  <c:v>1556</c:v>
                </c:pt>
                <c:pt idx="82">
                  <c:v>1566</c:v>
                </c:pt>
                <c:pt idx="83">
                  <c:v>1569</c:v>
                </c:pt>
                <c:pt idx="84">
                  <c:v>1588</c:v>
                </c:pt>
                <c:pt idx="85">
                  <c:v>1580</c:v>
                </c:pt>
                <c:pt idx="86">
                  <c:v>1573</c:v>
                </c:pt>
                <c:pt idx="87">
                  <c:v>1591</c:v>
                </c:pt>
                <c:pt idx="88">
                  <c:v>1581</c:v>
                </c:pt>
                <c:pt idx="89">
                  <c:v>1529</c:v>
                </c:pt>
                <c:pt idx="90">
                  <c:v>1492</c:v>
                </c:pt>
                <c:pt idx="91">
                  <c:v>1462</c:v>
                </c:pt>
                <c:pt idx="92" formatCode="General">
                  <c:v>1426</c:v>
                </c:pt>
                <c:pt idx="93" formatCode="General">
                  <c:v>1408</c:v>
                </c:pt>
                <c:pt idx="94" formatCode="General">
                  <c:v>1388</c:v>
                </c:pt>
                <c:pt idx="95" formatCode="General">
                  <c:v>1376</c:v>
                </c:pt>
                <c:pt idx="96" formatCode="General">
                  <c:v>1344</c:v>
                </c:pt>
                <c:pt idx="97" formatCode="General">
                  <c:v>1308</c:v>
                </c:pt>
                <c:pt idx="98" formatCode="General">
                  <c:v>1271</c:v>
                </c:pt>
                <c:pt idx="99" formatCode="General">
                  <c:v>1210</c:v>
                </c:pt>
                <c:pt idx="100" formatCode="General">
                  <c:v>1148</c:v>
                </c:pt>
                <c:pt idx="101" formatCode="General">
                  <c:v>1112</c:v>
                </c:pt>
                <c:pt idx="102" formatCode="General">
                  <c:v>1101</c:v>
                </c:pt>
                <c:pt idx="103" formatCode="General">
                  <c:v>1101</c:v>
                </c:pt>
                <c:pt idx="104" formatCode="General">
                  <c:v>1103</c:v>
                </c:pt>
                <c:pt idx="105" formatCode="General">
                  <c:v>1096</c:v>
                </c:pt>
                <c:pt idx="106" formatCode="General">
                  <c:v>1090</c:v>
                </c:pt>
                <c:pt idx="107" formatCode="General">
                  <c:v>1064</c:v>
                </c:pt>
                <c:pt idx="108" formatCode="General">
                  <c:v>1104</c:v>
                </c:pt>
                <c:pt idx="109" formatCode="General">
                  <c:v>1147</c:v>
                </c:pt>
                <c:pt idx="110" formatCode="General">
                  <c:v>1153</c:v>
                </c:pt>
                <c:pt idx="111" formatCode="General">
                  <c:v>1186</c:v>
                </c:pt>
                <c:pt idx="112" formatCode="General">
                  <c:v>1189</c:v>
                </c:pt>
                <c:pt idx="113" formatCode="General">
                  <c:v>1178</c:v>
                </c:pt>
                <c:pt idx="114" formatCode="General">
                  <c:v>1165</c:v>
                </c:pt>
                <c:pt idx="115" formatCode="General">
                  <c:v>1149</c:v>
                </c:pt>
                <c:pt idx="116" formatCode="General">
                  <c:v>1105</c:v>
                </c:pt>
                <c:pt idx="117" formatCode="General">
                  <c:v>1079</c:v>
                </c:pt>
                <c:pt idx="118" formatCode="General">
                  <c:v>1055</c:v>
                </c:pt>
                <c:pt idx="119" formatCode="General">
                  <c:v>1055</c:v>
                </c:pt>
                <c:pt idx="120" formatCode="General">
                  <c:v>1071</c:v>
                </c:pt>
                <c:pt idx="121" formatCode="General">
                  <c:v>1099</c:v>
                </c:pt>
                <c:pt idx="122" formatCode="General">
                  <c:v>1119</c:v>
                </c:pt>
                <c:pt idx="123" formatCode="General">
                  <c:v>1115</c:v>
                </c:pt>
                <c:pt idx="124" formatCode="General">
                  <c:v>1090</c:v>
                </c:pt>
                <c:pt idx="125" formatCode="General">
                  <c:v>1084</c:v>
                </c:pt>
                <c:pt idx="126" formatCode="General">
                  <c:v>1086</c:v>
                </c:pt>
                <c:pt idx="127" formatCode="General">
                  <c:v>1075</c:v>
                </c:pt>
                <c:pt idx="128" formatCode="General">
                  <c:v>1061</c:v>
                </c:pt>
                <c:pt idx="129" formatCode="General">
                  <c:v>1063</c:v>
                </c:pt>
                <c:pt idx="130" formatCode="General">
                  <c:v>1040</c:v>
                </c:pt>
                <c:pt idx="131" formatCode="General">
                  <c:v>978</c:v>
                </c:pt>
                <c:pt idx="132" formatCode="General">
                  <c:v>924</c:v>
                </c:pt>
                <c:pt idx="133" formatCode="General">
                  <c:v>861</c:v>
                </c:pt>
                <c:pt idx="134" formatCode="General">
                  <c:v>801</c:v>
                </c:pt>
                <c:pt idx="135" formatCode="General">
                  <c:v>733</c:v>
                </c:pt>
                <c:pt idx="136" formatCode="General">
                  <c:v>653</c:v>
                </c:pt>
                <c:pt idx="137" formatCode="General">
                  <c:v>598</c:v>
                </c:pt>
                <c:pt idx="138" formatCode="General">
                  <c:v>574</c:v>
                </c:pt>
                <c:pt idx="139" formatCode="General">
                  <c:v>549</c:v>
                </c:pt>
                <c:pt idx="140" formatCode="General">
                  <c:v>544</c:v>
                </c:pt>
                <c:pt idx="141" formatCode="General">
                  <c:v>524</c:v>
                </c:pt>
                <c:pt idx="142" formatCode="General">
                  <c:v>508</c:v>
                </c:pt>
                <c:pt idx="143" formatCode="General">
                  <c:v>535</c:v>
                </c:pt>
                <c:pt idx="144" formatCode="General">
                  <c:v>546</c:v>
                </c:pt>
                <c:pt idx="145" formatCode="General">
                  <c:v>533</c:v>
                </c:pt>
                <c:pt idx="146" formatCode="General">
                  <c:v>533</c:v>
                </c:pt>
                <c:pt idx="147" formatCode="General">
                  <c:v>548</c:v>
                </c:pt>
                <c:pt idx="148" formatCode="General">
                  <c:v>548</c:v>
                </c:pt>
                <c:pt idx="149" formatCode="General">
                  <c:v>536</c:v>
                </c:pt>
                <c:pt idx="150" formatCode="General">
                  <c:v>522</c:v>
                </c:pt>
                <c:pt idx="151" formatCode="General">
                  <c:v>503</c:v>
                </c:pt>
                <c:pt idx="152" formatCode="General">
                  <c:v>460</c:v>
                </c:pt>
                <c:pt idx="153" formatCode="General">
                  <c:v>418</c:v>
                </c:pt>
                <c:pt idx="154" formatCode="General">
                  <c:v>366</c:v>
                </c:pt>
                <c:pt idx="155" formatCode="General">
                  <c:v>335</c:v>
                </c:pt>
                <c:pt idx="156" formatCode="General">
                  <c:v>320</c:v>
                </c:pt>
                <c:pt idx="157" formatCode="General">
                  <c:v>296</c:v>
                </c:pt>
                <c:pt idx="158" formatCode="General">
                  <c:v>278</c:v>
                </c:pt>
                <c:pt idx="159" formatCode="General">
                  <c:v>259</c:v>
                </c:pt>
                <c:pt idx="160" formatCode="General">
                  <c:v>258</c:v>
                </c:pt>
                <c:pt idx="161" formatCode="General">
                  <c:v>254</c:v>
                </c:pt>
                <c:pt idx="162" formatCode="General">
                  <c:v>276</c:v>
                </c:pt>
                <c:pt idx="163" formatCode="General">
                  <c:v>295</c:v>
                </c:pt>
                <c:pt idx="164" formatCode="General">
                  <c:v>310</c:v>
                </c:pt>
                <c:pt idx="165" formatCode="General">
                  <c:v>325</c:v>
                </c:pt>
                <c:pt idx="166" formatCode="General">
                  <c:v>337</c:v>
                </c:pt>
                <c:pt idx="167" formatCode="General">
                  <c:v>359</c:v>
                </c:pt>
                <c:pt idx="168" formatCode="General">
                  <c:v>343</c:v>
                </c:pt>
                <c:pt idx="169" formatCode="General">
                  <c:v>338</c:v>
                </c:pt>
                <c:pt idx="170" formatCode="General">
                  <c:v>337</c:v>
                </c:pt>
                <c:pt idx="171" formatCode="General">
                  <c:v>362</c:v>
                </c:pt>
                <c:pt idx="172" formatCode="General">
                  <c:v>355</c:v>
                </c:pt>
              </c:numCache>
            </c:numRef>
          </c:val>
          <c:smooth val="0"/>
          <c:extLst>
            <c:ext xmlns:c16="http://schemas.microsoft.com/office/drawing/2014/chart" uri="{C3380CC4-5D6E-409C-BE32-E72D297353CC}">
              <c16:uniqueId val="{00000007-44A2-48E7-93E2-56E9AE3F300B}"/>
            </c:ext>
          </c:extLst>
        </c:ser>
        <c:ser>
          <c:idx val="7"/>
          <c:order val="8"/>
          <c:tx>
            <c:strRef>
              <c:f>'Figure 1.7 data'!$O$4</c:f>
              <c:strCache>
                <c:ptCount val="1"/>
                <c:pt idx="0">
                  <c:v>Projection</c:v>
                </c:pt>
              </c:strCache>
            </c:strRef>
          </c:tx>
          <c:spPr>
            <a:ln w="28575" cap="rnd">
              <a:solidFill>
                <a:schemeClr val="tx1"/>
              </a:solidFill>
              <a:prstDash val="sysDash"/>
              <a:round/>
            </a:ln>
            <a:effectLst/>
          </c:spPr>
          <c:marker>
            <c:symbol val="none"/>
          </c:marker>
          <c:val>
            <c:numRef>
              <c:f>'Figure 1.7 data'!$O$5:$O$428</c:f>
              <c:numCache>
                <c:formatCode>General</c:formatCode>
                <c:ptCount val="424"/>
                <c:pt idx="173" formatCode="#,##0">
                  <c:v>347.07928802762501</c:v>
                </c:pt>
                <c:pt idx="174" formatCode="#,##0">
                  <c:v>350.01242585392657</c:v>
                </c:pt>
                <c:pt idx="175" formatCode="#,##0">
                  <c:v>350.389698416427</c:v>
                </c:pt>
                <c:pt idx="176" formatCode="#,##0">
                  <c:v>348.00348533255817</c:v>
                </c:pt>
                <c:pt idx="177" formatCode="#,##0">
                  <c:v>345.20959679666959</c:v>
                </c:pt>
                <c:pt idx="178" formatCode="#,##0">
                  <c:v>336.30479245881241</c:v>
                </c:pt>
                <c:pt idx="179" formatCode="#,##0">
                  <c:v>333.57688539174563</c:v>
                </c:pt>
                <c:pt idx="180" formatCode="#,##0">
                  <c:v>331.17054557395966</c:v>
                </c:pt>
                <c:pt idx="181" formatCode="#,##0">
                  <c:v>329.063912746227</c:v>
                </c:pt>
                <c:pt idx="182" formatCode="#,##0">
                  <c:v>326.10006259243835</c:v>
                </c:pt>
                <c:pt idx="183" formatCode="#,##0">
                  <c:v>326.81800202100214</c:v>
                </c:pt>
                <c:pt idx="184" formatCode="#,##0">
                  <c:v>326.45690226564091</c:v>
                </c:pt>
                <c:pt idx="185" formatCode="#,##0">
                  <c:v>325.74883838978809</c:v>
                </c:pt>
                <c:pt idx="186" formatCode="#,##0">
                  <c:v>325.84928207656372</c:v>
                </c:pt>
                <c:pt idx="187" formatCode="#,##0">
                  <c:v>325.15261521111751</c:v>
                </c:pt>
                <c:pt idx="188" formatCode="#,##0">
                  <c:v>325.20265622599214</c:v>
                </c:pt>
                <c:pt idx="189" formatCode="#,##0">
                  <c:v>327.07869277487805</c:v>
                </c:pt>
                <c:pt idx="190" formatCode="#,##0">
                  <c:v>330.4262506369509</c:v>
                </c:pt>
                <c:pt idx="191" formatCode="#,##0">
                  <c:v>334.45712322474691</c:v>
                </c:pt>
                <c:pt idx="192" formatCode="#,##0">
                  <c:v>338.39936142119393</c:v>
                </c:pt>
                <c:pt idx="193" formatCode="#,##0">
                  <c:v>342.38390883694973</c:v>
                </c:pt>
                <c:pt idx="194" formatCode="#,##0">
                  <c:v>347.17601687998462</c:v>
                </c:pt>
                <c:pt idx="195" formatCode="#,##0">
                  <c:v>352.49126256884074</c:v>
                </c:pt>
                <c:pt idx="196" formatCode="#,##0">
                  <c:v>357.72592187055966</c:v>
                </c:pt>
                <c:pt idx="197" formatCode="#,##0">
                  <c:v>362.72068892587095</c:v>
                </c:pt>
                <c:pt idx="198" formatCode="#,##0">
                  <c:v>367.31760532208318</c:v>
                </c:pt>
                <c:pt idx="199" formatCode="#,##0">
                  <c:v>372.26602883839729</c:v>
                </c:pt>
                <c:pt idx="200" formatCode="#,##0">
                  <c:v>377.04719133420832</c:v>
                </c:pt>
                <c:pt idx="201" formatCode="#,##0">
                  <c:v>381.77188961118446</c:v>
                </c:pt>
                <c:pt idx="202" formatCode="#,##0">
                  <c:v>386.967077799089</c:v>
                </c:pt>
                <c:pt idx="203" formatCode="#,##0">
                  <c:v>393.10837146001938</c:v>
                </c:pt>
                <c:pt idx="204" formatCode="#,##0">
                  <c:v>399.29721697739996</c:v>
                </c:pt>
                <c:pt idx="205" formatCode="#,##0">
                  <c:v>405.44568475701959</c:v>
                </c:pt>
                <c:pt idx="206" formatCode="#,##0">
                  <c:v>411.28675929004584</c:v>
                </c:pt>
                <c:pt idx="207" formatCode="#,##0">
                  <c:v>416.58441989140874</c:v>
                </c:pt>
                <c:pt idx="208" formatCode="#,##0">
                  <c:v>421.70125795123255</c:v>
                </c:pt>
                <c:pt idx="209" formatCode="#,##0">
                  <c:v>426.78895669650672</c:v>
                </c:pt>
                <c:pt idx="210" formatCode="#,##0">
                  <c:v>431.5406811670951</c:v>
                </c:pt>
                <c:pt idx="211" formatCode="#,##0">
                  <c:v>436.07979991410963</c:v>
                </c:pt>
                <c:pt idx="212" formatCode="#,##0">
                  <c:v>440.05730853015638</c:v>
                </c:pt>
                <c:pt idx="213" formatCode="#,##0">
                  <c:v>443.38675970512134</c:v>
                </c:pt>
                <c:pt idx="214" formatCode="#,##0">
                  <c:v>446.62220552121897</c:v>
                </c:pt>
                <c:pt idx="215" formatCode="#,##0">
                  <c:v>450.23135175473425</c:v>
                </c:pt>
                <c:pt idx="216" formatCode="#,##0">
                  <c:v>452.86563752893341</c:v>
                </c:pt>
                <c:pt idx="217" formatCode="#,##0">
                  <c:v>455.17164190758706</c:v>
                </c:pt>
                <c:pt idx="218" formatCode="#,##0">
                  <c:v>457.13645622591196</c:v>
                </c:pt>
                <c:pt idx="219" formatCode="#,##0">
                  <c:v>457.58712101235568</c:v>
                </c:pt>
                <c:pt idx="220" formatCode="#,##0">
                  <c:v>456.83012666708788</c:v>
                </c:pt>
                <c:pt idx="221" formatCode="#,##0">
                  <c:v>455.99297110477227</c:v>
                </c:pt>
                <c:pt idx="222" formatCode="#,##0">
                  <c:v>454.94437884524768</c:v>
                </c:pt>
                <c:pt idx="223" formatCode="#,##0">
                  <c:v>454.07403195465236</c:v>
                </c:pt>
                <c:pt idx="224" formatCode="#,##0">
                  <c:v>454.3536331345079</c:v>
                </c:pt>
                <c:pt idx="225" formatCode="#,##0">
                  <c:v>455.48203920830787</c:v>
                </c:pt>
                <c:pt idx="226" formatCode="#,##0">
                  <c:v>457.1511226968932</c:v>
                </c:pt>
                <c:pt idx="227" formatCode="#,##0">
                  <c:v>458.83768990517098</c:v>
                </c:pt>
                <c:pt idx="228" formatCode="#,##0">
                  <c:v>460.57588047608738</c:v>
                </c:pt>
                <c:pt idx="229" formatCode="#,##0">
                  <c:v>462.5253755893055</c:v>
                </c:pt>
                <c:pt idx="230" formatCode="#,##0">
                  <c:v>465.46882516920516</c:v>
                </c:pt>
                <c:pt idx="231" formatCode="#,##0">
                  <c:v>469.26763788450688</c:v>
                </c:pt>
                <c:pt idx="232" formatCode="#,##0">
                  <c:v>473.66566354195527</c:v>
                </c:pt>
                <c:pt idx="233" formatCode="#,##0">
                  <c:v>477.80574476263843</c:v>
                </c:pt>
                <c:pt idx="234" formatCode="#,##0">
                  <c:v>481.49409175847916</c:v>
                </c:pt>
                <c:pt idx="235" formatCode="#,##0">
                  <c:v>484.94074902546282</c:v>
                </c:pt>
                <c:pt idx="236" formatCode="#,##0">
                  <c:v>488.41217923566109</c:v>
                </c:pt>
                <c:pt idx="237" formatCode="#,##0">
                  <c:v>492.09204889462211</c:v>
                </c:pt>
                <c:pt idx="238" formatCode="#,##0">
                  <c:v>495.70811147027803</c:v>
                </c:pt>
                <c:pt idx="239" formatCode="#,##0">
                  <c:v>499.24934882963794</c:v>
                </c:pt>
                <c:pt idx="240" formatCode="#,##0">
                  <c:v>502.69497747349482</c:v>
                </c:pt>
                <c:pt idx="241" formatCode="#,##0">
                  <c:v>505.79490874431156</c:v>
                </c:pt>
                <c:pt idx="242" formatCode="#,##0">
                  <c:v>508.85239152683721</c:v>
                </c:pt>
                <c:pt idx="243" formatCode="#,##0">
                  <c:v>512.8659154533741</c:v>
                </c:pt>
                <c:pt idx="244" formatCode="#,##0">
                  <c:v>517.70593870986602</c:v>
                </c:pt>
                <c:pt idx="245" formatCode="#,##0">
                  <c:v>523.44312844164563</c:v>
                </c:pt>
                <c:pt idx="246" formatCode="#,##0">
                  <c:v>529.67715944092299</c:v>
                </c:pt>
                <c:pt idx="247" formatCode="#,##0">
                  <c:v>536.39869327429358</c:v>
                </c:pt>
                <c:pt idx="248" formatCode="#,##0">
                  <c:v>542.86122345776312</c:v>
                </c:pt>
                <c:pt idx="249" formatCode="#,##0">
                  <c:v>549.78315208663969</c:v>
                </c:pt>
                <c:pt idx="250" formatCode="#,##0">
                  <c:v>557.21925070619989</c:v>
                </c:pt>
                <c:pt idx="251" formatCode="#,##0">
                  <c:v>564.51607442838156</c:v>
                </c:pt>
                <c:pt idx="252" formatCode="#,##0">
                  <c:v>572.8248670623185</c:v>
                </c:pt>
                <c:pt idx="253" formatCode="#,##0">
                  <c:v>581.43167430511039</c:v>
                </c:pt>
                <c:pt idx="254" formatCode="#,##0">
                  <c:v>589.1721000678333</c:v>
                </c:pt>
                <c:pt idx="255" formatCode="#,##0">
                  <c:v>596.44046177240796</c:v>
                </c:pt>
                <c:pt idx="256" formatCode="#,##0">
                  <c:v>603.50359622718986</c:v>
                </c:pt>
                <c:pt idx="257" formatCode="#,##0">
                  <c:v>610.7743250061543</c:v>
                </c:pt>
                <c:pt idx="258" formatCode="#,##0">
                  <c:v>617.88066844183186</c:v>
                </c:pt>
                <c:pt idx="259" formatCode="#,##0">
                  <c:v>624.92223556462409</c:v>
                </c:pt>
                <c:pt idx="260" formatCode="#,##0">
                  <c:v>632.1126656526028</c:v>
                </c:pt>
                <c:pt idx="261" formatCode="#,##0">
                  <c:v>638.930622047057</c:v>
                </c:pt>
                <c:pt idx="262" formatCode="#,##0">
                  <c:v>645.15919118062459</c:v>
                </c:pt>
                <c:pt idx="263" formatCode="#,##0">
                  <c:v>651.41712452044021</c:v>
                </c:pt>
                <c:pt idx="264" formatCode="#,##0">
                  <c:v>658.38281721261285</c:v>
                </c:pt>
                <c:pt idx="265" formatCode="#,##0">
                  <c:v>666.14033866653779</c:v>
                </c:pt>
                <c:pt idx="266" formatCode="#,##0">
                  <c:v>674.79409031019679</c:v>
                </c:pt>
                <c:pt idx="267" formatCode="#,##0">
                  <c:v>684.16262727428659</c:v>
                </c:pt>
                <c:pt idx="268" formatCode="#,##0">
                  <c:v>693.91250578718723</c:v>
                </c:pt>
                <c:pt idx="269" formatCode="#,##0">
                  <c:v>703.71934491157742</c:v>
                </c:pt>
                <c:pt idx="270" formatCode="#,##0">
                  <c:v>713.76414067938947</c:v>
                </c:pt>
                <c:pt idx="271" formatCode="#,##0">
                  <c:v>724.28547571952754</c:v>
                </c:pt>
                <c:pt idx="272" formatCode="#,##0">
                  <c:v>735.79132943399873</c:v>
                </c:pt>
                <c:pt idx="273" formatCode="#,##0">
                  <c:v>747.54284373971564</c:v>
                </c:pt>
                <c:pt idx="274" formatCode="#,##0">
                  <c:v>759.37832747973312</c:v>
                </c:pt>
                <c:pt idx="275" formatCode="#,##0">
                  <c:v>770.82948091610422</c:v>
                </c:pt>
                <c:pt idx="276" formatCode="#,##0">
                  <c:v>782.13646520396696</c:v>
                </c:pt>
                <c:pt idx="277" formatCode="#,##0">
                  <c:v>793.30563536354225</c:v>
                </c:pt>
                <c:pt idx="278" formatCode="#,##0">
                  <c:v>804.90053140737916</c:v>
                </c:pt>
                <c:pt idx="279" formatCode="#,##0">
                  <c:v>816.75913825165526</c:v>
                </c:pt>
                <c:pt idx="280" formatCode="#,##0">
                  <c:v>828.57733132869316</c:v>
                </c:pt>
                <c:pt idx="281" formatCode="#,##0">
                  <c:v>840.14155247871997</c:v>
                </c:pt>
                <c:pt idx="282" formatCode="#,##0">
                  <c:v>850.6025252633051</c:v>
                </c:pt>
                <c:pt idx="283" formatCode="#,##0">
                  <c:v>860.22041739053304</c:v>
                </c:pt>
                <c:pt idx="284" formatCode="#,##0">
                  <c:v>869.55547299790305</c:v>
                </c:pt>
                <c:pt idx="285" formatCode="#,##0">
                  <c:v>878.12048705595839</c:v>
                </c:pt>
                <c:pt idx="286" formatCode="#,##0">
                  <c:v>887.12001974480336</c:v>
                </c:pt>
                <c:pt idx="287" formatCode="#,##0">
                  <c:v>896.5726999745541</c:v>
                </c:pt>
                <c:pt idx="288" formatCode="#,##0">
                  <c:v>906.77970112864762</c:v>
                </c:pt>
                <c:pt idx="289" formatCode="#,##0">
                  <c:v>917.06439273833655</c:v>
                </c:pt>
                <c:pt idx="290" formatCode="#,##0">
                  <c:v>927.10565139457844</c:v>
                </c:pt>
                <c:pt idx="291" formatCode="#,##0">
                  <c:v>936.09767218049114</c:v>
                </c:pt>
                <c:pt idx="292" formatCode="#,##0">
                  <c:v>946.35555328545627</c:v>
                </c:pt>
                <c:pt idx="293" formatCode="#,##0">
                  <c:v>956.4440944490816</c:v>
                </c:pt>
                <c:pt idx="294" formatCode="#,##0">
                  <c:v>965.44915245404479</c:v>
                </c:pt>
                <c:pt idx="295" formatCode="#,##0">
                  <c:v>972.27467399406191</c:v>
                </c:pt>
                <c:pt idx="296" formatCode="#,##0">
                  <c:v>981.64561135410509</c:v>
                </c:pt>
                <c:pt idx="297" formatCode="#,##0">
                  <c:v>990.31385509960819</c:v>
                </c:pt>
                <c:pt idx="298" formatCode="#,##0">
                  <c:v>998.62078093471132</c:v>
                </c:pt>
                <c:pt idx="299" formatCode="#,##0">
                  <c:v>1007.420114078585</c:v>
                </c:pt>
                <c:pt idx="300" formatCode="#,##0">
                  <c:v>1016.9891095814387</c:v>
                </c:pt>
                <c:pt idx="301" formatCode="#,##0">
                  <c:v>1026.9222769613198</c:v>
                </c:pt>
                <c:pt idx="302" formatCode="#,##0">
                  <c:v>1036.74166283151</c:v>
                </c:pt>
                <c:pt idx="303" formatCode="#,##0">
                  <c:v>1046.1384277140926</c:v>
                </c:pt>
                <c:pt idx="304" formatCode="#,##0">
                  <c:v>1055.1004542302308</c:v>
                </c:pt>
                <c:pt idx="305" formatCode="#,##0">
                  <c:v>1064.2132743212806</c:v>
                </c:pt>
                <c:pt idx="306" formatCode="#,##0">
                  <c:v>1073.8673264420647</c:v>
                </c:pt>
                <c:pt idx="307" formatCode="#,##0">
                  <c:v>1084.0984315902742</c:v>
                </c:pt>
                <c:pt idx="308" formatCode="#,##0">
                  <c:v>1094.8794100896737</c:v>
                </c:pt>
                <c:pt idx="309" formatCode="#,##0">
                  <c:v>1105.553641395725</c:v>
                </c:pt>
                <c:pt idx="310" formatCode="#,##0">
                  <c:v>1115.1230351247571</c:v>
                </c:pt>
                <c:pt idx="311" formatCode="#,##0">
                  <c:v>1123.7162865486771</c:v>
                </c:pt>
                <c:pt idx="312" formatCode="#,##0">
                  <c:v>1132.3974751335438</c:v>
                </c:pt>
                <c:pt idx="313" formatCode="#,##0">
                  <c:v>1141.6352761638805</c:v>
                </c:pt>
                <c:pt idx="314" formatCode="#,##0">
                  <c:v>1151.0399186285663</c:v>
                </c:pt>
                <c:pt idx="315" formatCode="#,##0">
                  <c:v>1160.9803333523041</c:v>
                </c:pt>
                <c:pt idx="316" formatCode="#,##0">
                  <c:v>1170.9210020637379</c:v>
                </c:pt>
                <c:pt idx="317" formatCode="#,##0">
                  <c:v>1180.4847534961796</c:v>
                </c:pt>
                <c:pt idx="318" formatCode="#,##0">
                  <c:v>1189.4434096473658</c:v>
                </c:pt>
                <c:pt idx="319" formatCode="#,##0">
                  <c:v>1197.878996536708</c:v>
                </c:pt>
                <c:pt idx="320" formatCode="#,##0">
                  <c:v>1205.7332168269993</c:v>
                </c:pt>
                <c:pt idx="321" formatCode="#,##0">
                  <c:v>1214.452102081972</c:v>
                </c:pt>
                <c:pt idx="322" formatCode="#,##0">
                  <c:v>1221.9294843842411</c:v>
                </c:pt>
                <c:pt idx="323" formatCode="#,##0">
                  <c:v>1229.9505372346546</c:v>
                </c:pt>
                <c:pt idx="324" formatCode="#,##0">
                  <c:v>1238.4378382771033</c:v>
                </c:pt>
                <c:pt idx="325" formatCode="#,##0">
                  <c:v>1248.6025373070258</c:v>
                </c:pt>
                <c:pt idx="326" formatCode="#,##0">
                  <c:v>1255.1772436623507</c:v>
                </c:pt>
                <c:pt idx="327" formatCode="#,##0">
                  <c:v>1261.6840770007766</c:v>
                </c:pt>
                <c:pt idx="328" formatCode="#,##0">
                  <c:v>1268.1805113187495</c:v>
                </c:pt>
                <c:pt idx="329" formatCode="#,##0">
                  <c:v>1273.9947290170214</c:v>
                </c:pt>
                <c:pt idx="330" formatCode="#,##0">
                  <c:v>1279.0519398381728</c:v>
                </c:pt>
                <c:pt idx="331" formatCode="#,##0">
                  <c:v>1283.4465156842286</c:v>
                </c:pt>
                <c:pt idx="332" formatCode="#,##0">
                  <c:v>1287.0983844335856</c:v>
                </c:pt>
                <c:pt idx="333" formatCode="#,##0">
                  <c:v>1289.6575474460526</c:v>
                </c:pt>
                <c:pt idx="334" formatCode="#,##0">
                  <c:v>1291.4163442654058</c:v>
                </c:pt>
                <c:pt idx="335" formatCode="#,##0">
                  <c:v>1292.8194113997513</c:v>
                </c:pt>
                <c:pt idx="336" formatCode="#,##0">
                  <c:v>1293.3705823421956</c:v>
                </c:pt>
                <c:pt idx="337" formatCode="#,##0">
                  <c:v>1293.0926863305799</c:v>
                </c:pt>
                <c:pt idx="338" formatCode="#,##0">
                  <c:v>1291.5385036117004</c:v>
                </c:pt>
                <c:pt idx="339" formatCode="#,##0">
                  <c:v>1288.8860043482869</c:v>
                </c:pt>
                <c:pt idx="340" formatCode="#,##0">
                  <c:v>1285.6840006135051</c:v>
                </c:pt>
                <c:pt idx="341" formatCode="#,##0">
                  <c:v>1282.7894162816222</c:v>
                </c:pt>
                <c:pt idx="342" formatCode="#,##0">
                  <c:v>1279.6091433667088</c:v>
                </c:pt>
                <c:pt idx="343" formatCode="#,##0">
                  <c:v>1275.7958005382866</c:v>
                </c:pt>
                <c:pt idx="344" formatCode="#,##0">
                  <c:v>1271.9586131459685</c:v>
                </c:pt>
                <c:pt idx="345" formatCode="#,##0">
                  <c:v>1267.6427516212102</c:v>
                </c:pt>
                <c:pt idx="346" formatCode="#,##0">
                  <c:v>1261.9684405670878</c:v>
                </c:pt>
                <c:pt idx="347" formatCode="#,##0">
                  <c:v>1255.5780894384934</c:v>
                </c:pt>
                <c:pt idx="348" formatCode="#,##0">
                  <c:v>1249.0550801118188</c:v>
                </c:pt>
                <c:pt idx="349" formatCode="#,##0">
                  <c:v>1242.3087617541228</c:v>
                </c:pt>
                <c:pt idx="350" formatCode="#,##0">
                  <c:v>1235.4859638765004</c:v>
                </c:pt>
                <c:pt idx="351" formatCode="#,##0">
                  <c:v>1233.2342745874132</c:v>
                </c:pt>
                <c:pt idx="352" formatCode="#,##0">
                  <c:v>1230.8926123635636</c:v>
                </c:pt>
                <c:pt idx="353" formatCode="#,##0">
                  <c:v>1227.7878568406711</c:v>
                </c:pt>
                <c:pt idx="354" formatCode="#,##0">
                  <c:v>1224.8167097020173</c:v>
                </c:pt>
                <c:pt idx="355" formatCode="#,##0">
                  <c:v>1221.5598239199046</c:v>
                </c:pt>
                <c:pt idx="356" formatCode="#,##0">
                  <c:v>1218.2038809473468</c:v>
                </c:pt>
                <c:pt idx="357" formatCode="#,##0">
                  <c:v>1214.674040388169</c:v>
                </c:pt>
                <c:pt idx="358" formatCode="#,##0">
                  <c:v>1211.0444100084981</c:v>
                </c:pt>
                <c:pt idx="359" formatCode="#,##0">
                  <c:v>1207.2400984426297</c:v>
                </c:pt>
                <c:pt idx="360" formatCode="#,##0">
                  <c:v>1203.0340567648288</c:v>
                </c:pt>
                <c:pt idx="361" formatCode="#,##0">
                  <c:v>1198.6367921490776</c:v>
                </c:pt>
                <c:pt idx="362" formatCode="#,##0">
                  <c:v>1194.1473063448504</c:v>
                </c:pt>
                <c:pt idx="363" formatCode="#,##0">
                  <c:v>1190.2597315247694</c:v>
                </c:pt>
                <c:pt idx="364" formatCode="#,##0">
                  <c:v>1186.8527112428656</c:v>
                </c:pt>
              </c:numCache>
            </c:numRef>
          </c:val>
          <c:smooth val="0"/>
          <c:extLst>
            <c:ext xmlns:c16="http://schemas.microsoft.com/office/drawing/2014/chart" uri="{C3380CC4-5D6E-409C-BE32-E72D297353CC}">
              <c16:uniqueId val="{00000007-0768-4AAF-A98D-BDA6D067144E}"/>
            </c:ext>
          </c:extLst>
        </c:ser>
        <c:dLbls>
          <c:showLegendKey val="0"/>
          <c:showVal val="0"/>
          <c:showCatName val="0"/>
          <c:showSerName val="0"/>
          <c:showPercent val="0"/>
          <c:showBubbleSize val="0"/>
        </c:dLbls>
        <c:smooth val="0"/>
        <c:axId val="504750344"/>
        <c:axId val="504750672"/>
        <c:extLst>
          <c:ext xmlns:c15="http://schemas.microsoft.com/office/drawing/2012/chart" uri="{02D57815-91ED-43cb-92C2-25804820EDAC}">
            <c15:filteredLineSeries>
              <c15:ser>
                <c:idx val="0"/>
                <c:order val="4"/>
                <c:tx>
                  <c:strRef>
                    <c:extLst>
                      <c:ext uri="{02D57815-91ED-43cb-92C2-25804820EDAC}">
                        <c15:formulaRef>
                          <c15:sqref>'Figure 1.7 data'!$H$4</c15:sqref>
                        </c15:formulaRef>
                      </c:ext>
                    </c:extLst>
                    <c:strCache>
                      <c:ptCount val="1"/>
                    </c:strCache>
                  </c:strRef>
                </c:tx>
                <c:spPr>
                  <a:ln w="28575" cap="rnd">
                    <a:solidFill>
                      <a:srgbClr val="FFC000"/>
                    </a:solidFill>
                    <a:prstDash val="lgDash"/>
                    <a:round/>
                  </a:ln>
                  <a:effectLst/>
                </c:spPr>
                <c:marker>
                  <c:symbol val="none"/>
                </c:marker>
                <c:trendline>
                  <c:spPr>
                    <a:ln w="19050" cap="rnd">
                      <a:solidFill>
                        <a:schemeClr val="accent1"/>
                      </a:solidFill>
                      <a:prstDash val="sysDot"/>
                    </a:ln>
                    <a:effectLst/>
                  </c:spPr>
                  <c:trendlineType val="movingAvg"/>
                  <c:period val="14"/>
                  <c:dispRSqr val="0"/>
                  <c:dispEq val="0"/>
                </c:trendline>
                <c:cat>
                  <c:numRef>
                    <c:extLst>
                      <c:ext uri="{02D57815-91ED-43cb-92C2-25804820EDAC}">
                        <c15:formulaRef>
                          <c15:sqref>'Figure 1.7 data'!$A$5:$A$370</c15:sqref>
                        </c15:formulaRef>
                      </c:ext>
                    </c:extLst>
                    <c:numCache>
                      <c:formatCode>d\-mmm</c:formatCode>
                      <c:ptCount val="366"/>
                      <c:pt idx="0">
                        <c:v>41913</c:v>
                      </c:pt>
                      <c:pt idx="1">
                        <c:v>41914</c:v>
                      </c:pt>
                      <c:pt idx="2">
                        <c:v>41915</c:v>
                      </c:pt>
                      <c:pt idx="3">
                        <c:v>41916</c:v>
                      </c:pt>
                      <c:pt idx="4">
                        <c:v>41917</c:v>
                      </c:pt>
                      <c:pt idx="5">
                        <c:v>41918</c:v>
                      </c:pt>
                      <c:pt idx="6">
                        <c:v>41919</c:v>
                      </c:pt>
                      <c:pt idx="7">
                        <c:v>41920</c:v>
                      </c:pt>
                      <c:pt idx="8">
                        <c:v>41921</c:v>
                      </c:pt>
                      <c:pt idx="9">
                        <c:v>41922</c:v>
                      </c:pt>
                      <c:pt idx="10">
                        <c:v>41923</c:v>
                      </c:pt>
                      <c:pt idx="11">
                        <c:v>41924</c:v>
                      </c:pt>
                      <c:pt idx="12">
                        <c:v>41925</c:v>
                      </c:pt>
                      <c:pt idx="13">
                        <c:v>41926</c:v>
                      </c:pt>
                      <c:pt idx="14">
                        <c:v>41927</c:v>
                      </c:pt>
                      <c:pt idx="15">
                        <c:v>41928</c:v>
                      </c:pt>
                      <c:pt idx="16">
                        <c:v>41929</c:v>
                      </c:pt>
                      <c:pt idx="17">
                        <c:v>41930</c:v>
                      </c:pt>
                      <c:pt idx="18">
                        <c:v>41931</c:v>
                      </c:pt>
                      <c:pt idx="19">
                        <c:v>41932</c:v>
                      </c:pt>
                      <c:pt idx="20">
                        <c:v>41933</c:v>
                      </c:pt>
                      <c:pt idx="21">
                        <c:v>41934</c:v>
                      </c:pt>
                      <c:pt idx="22">
                        <c:v>41935</c:v>
                      </c:pt>
                      <c:pt idx="23">
                        <c:v>41936</c:v>
                      </c:pt>
                      <c:pt idx="24">
                        <c:v>41937</c:v>
                      </c:pt>
                      <c:pt idx="25">
                        <c:v>41938</c:v>
                      </c:pt>
                      <c:pt idx="26">
                        <c:v>41939</c:v>
                      </c:pt>
                      <c:pt idx="27">
                        <c:v>41940</c:v>
                      </c:pt>
                      <c:pt idx="28">
                        <c:v>41941</c:v>
                      </c:pt>
                      <c:pt idx="29">
                        <c:v>41942</c:v>
                      </c:pt>
                      <c:pt idx="30">
                        <c:v>41943</c:v>
                      </c:pt>
                      <c:pt idx="31">
                        <c:v>41944</c:v>
                      </c:pt>
                      <c:pt idx="32">
                        <c:v>41945</c:v>
                      </c:pt>
                      <c:pt idx="33">
                        <c:v>41946</c:v>
                      </c:pt>
                      <c:pt idx="34">
                        <c:v>41947</c:v>
                      </c:pt>
                      <c:pt idx="35">
                        <c:v>41948</c:v>
                      </c:pt>
                      <c:pt idx="36">
                        <c:v>41949</c:v>
                      </c:pt>
                      <c:pt idx="37">
                        <c:v>41950</c:v>
                      </c:pt>
                      <c:pt idx="38">
                        <c:v>41951</c:v>
                      </c:pt>
                      <c:pt idx="39">
                        <c:v>41952</c:v>
                      </c:pt>
                      <c:pt idx="40">
                        <c:v>41953</c:v>
                      </c:pt>
                      <c:pt idx="41">
                        <c:v>41954</c:v>
                      </c:pt>
                      <c:pt idx="42">
                        <c:v>41955</c:v>
                      </c:pt>
                      <c:pt idx="43">
                        <c:v>41956</c:v>
                      </c:pt>
                      <c:pt idx="44">
                        <c:v>41957</c:v>
                      </c:pt>
                      <c:pt idx="45">
                        <c:v>41958</c:v>
                      </c:pt>
                      <c:pt idx="46">
                        <c:v>41959</c:v>
                      </c:pt>
                      <c:pt idx="47">
                        <c:v>41960</c:v>
                      </c:pt>
                      <c:pt idx="48">
                        <c:v>41961</c:v>
                      </c:pt>
                      <c:pt idx="49">
                        <c:v>41962</c:v>
                      </c:pt>
                      <c:pt idx="50">
                        <c:v>41963</c:v>
                      </c:pt>
                      <c:pt idx="51">
                        <c:v>41964</c:v>
                      </c:pt>
                      <c:pt idx="52">
                        <c:v>41965</c:v>
                      </c:pt>
                      <c:pt idx="53">
                        <c:v>41966</c:v>
                      </c:pt>
                      <c:pt idx="54">
                        <c:v>41967</c:v>
                      </c:pt>
                      <c:pt idx="55">
                        <c:v>41968</c:v>
                      </c:pt>
                      <c:pt idx="56">
                        <c:v>41969</c:v>
                      </c:pt>
                      <c:pt idx="57">
                        <c:v>41970</c:v>
                      </c:pt>
                      <c:pt idx="58">
                        <c:v>41971</c:v>
                      </c:pt>
                      <c:pt idx="59">
                        <c:v>41972</c:v>
                      </c:pt>
                      <c:pt idx="60">
                        <c:v>41973</c:v>
                      </c:pt>
                      <c:pt idx="61">
                        <c:v>41974</c:v>
                      </c:pt>
                      <c:pt idx="62">
                        <c:v>41975</c:v>
                      </c:pt>
                      <c:pt idx="63">
                        <c:v>41976</c:v>
                      </c:pt>
                      <c:pt idx="64">
                        <c:v>41977</c:v>
                      </c:pt>
                      <c:pt idx="65">
                        <c:v>41978</c:v>
                      </c:pt>
                      <c:pt idx="66">
                        <c:v>41979</c:v>
                      </c:pt>
                      <c:pt idx="67">
                        <c:v>41980</c:v>
                      </c:pt>
                      <c:pt idx="68">
                        <c:v>41981</c:v>
                      </c:pt>
                      <c:pt idx="69">
                        <c:v>41982</c:v>
                      </c:pt>
                      <c:pt idx="70">
                        <c:v>41983</c:v>
                      </c:pt>
                      <c:pt idx="71">
                        <c:v>41984</c:v>
                      </c:pt>
                      <c:pt idx="72">
                        <c:v>41985</c:v>
                      </c:pt>
                      <c:pt idx="73">
                        <c:v>41986</c:v>
                      </c:pt>
                      <c:pt idx="74">
                        <c:v>41987</c:v>
                      </c:pt>
                      <c:pt idx="75">
                        <c:v>41988</c:v>
                      </c:pt>
                      <c:pt idx="76">
                        <c:v>41989</c:v>
                      </c:pt>
                      <c:pt idx="77">
                        <c:v>41990</c:v>
                      </c:pt>
                      <c:pt idx="78">
                        <c:v>41991</c:v>
                      </c:pt>
                      <c:pt idx="79">
                        <c:v>41992</c:v>
                      </c:pt>
                      <c:pt idx="80">
                        <c:v>41993</c:v>
                      </c:pt>
                      <c:pt idx="81">
                        <c:v>41994</c:v>
                      </c:pt>
                      <c:pt idx="82">
                        <c:v>41995</c:v>
                      </c:pt>
                      <c:pt idx="83">
                        <c:v>41996</c:v>
                      </c:pt>
                      <c:pt idx="84">
                        <c:v>41997</c:v>
                      </c:pt>
                      <c:pt idx="85">
                        <c:v>41998</c:v>
                      </c:pt>
                      <c:pt idx="86">
                        <c:v>41999</c:v>
                      </c:pt>
                      <c:pt idx="87">
                        <c:v>42000</c:v>
                      </c:pt>
                      <c:pt idx="88">
                        <c:v>42001</c:v>
                      </c:pt>
                      <c:pt idx="89">
                        <c:v>42002</c:v>
                      </c:pt>
                      <c:pt idx="90">
                        <c:v>42003</c:v>
                      </c:pt>
                      <c:pt idx="91">
                        <c:v>42004</c:v>
                      </c:pt>
                      <c:pt idx="92">
                        <c:v>42005</c:v>
                      </c:pt>
                      <c:pt idx="93">
                        <c:v>42006</c:v>
                      </c:pt>
                      <c:pt idx="94">
                        <c:v>42007</c:v>
                      </c:pt>
                      <c:pt idx="95">
                        <c:v>42008</c:v>
                      </c:pt>
                      <c:pt idx="96">
                        <c:v>42009</c:v>
                      </c:pt>
                      <c:pt idx="97">
                        <c:v>42010</c:v>
                      </c:pt>
                      <c:pt idx="98">
                        <c:v>42011</c:v>
                      </c:pt>
                      <c:pt idx="99">
                        <c:v>42012</c:v>
                      </c:pt>
                      <c:pt idx="100">
                        <c:v>42013</c:v>
                      </c:pt>
                      <c:pt idx="101">
                        <c:v>42014</c:v>
                      </c:pt>
                      <c:pt idx="102">
                        <c:v>42015</c:v>
                      </c:pt>
                      <c:pt idx="103">
                        <c:v>42016</c:v>
                      </c:pt>
                      <c:pt idx="104">
                        <c:v>42017</c:v>
                      </c:pt>
                      <c:pt idx="105">
                        <c:v>42018</c:v>
                      </c:pt>
                      <c:pt idx="106">
                        <c:v>42019</c:v>
                      </c:pt>
                      <c:pt idx="107">
                        <c:v>42020</c:v>
                      </c:pt>
                      <c:pt idx="108">
                        <c:v>42021</c:v>
                      </c:pt>
                      <c:pt idx="109">
                        <c:v>42022</c:v>
                      </c:pt>
                      <c:pt idx="110">
                        <c:v>42023</c:v>
                      </c:pt>
                      <c:pt idx="111">
                        <c:v>42024</c:v>
                      </c:pt>
                      <c:pt idx="112">
                        <c:v>42025</c:v>
                      </c:pt>
                      <c:pt idx="113">
                        <c:v>42026</c:v>
                      </c:pt>
                      <c:pt idx="114">
                        <c:v>42027</c:v>
                      </c:pt>
                      <c:pt idx="115">
                        <c:v>42028</c:v>
                      </c:pt>
                      <c:pt idx="116">
                        <c:v>42029</c:v>
                      </c:pt>
                      <c:pt idx="117">
                        <c:v>42030</c:v>
                      </c:pt>
                      <c:pt idx="118">
                        <c:v>42031</c:v>
                      </c:pt>
                      <c:pt idx="119">
                        <c:v>42032</c:v>
                      </c:pt>
                      <c:pt idx="120">
                        <c:v>42033</c:v>
                      </c:pt>
                      <c:pt idx="121">
                        <c:v>42034</c:v>
                      </c:pt>
                      <c:pt idx="122">
                        <c:v>42035</c:v>
                      </c:pt>
                      <c:pt idx="123">
                        <c:v>42036</c:v>
                      </c:pt>
                      <c:pt idx="124">
                        <c:v>42037</c:v>
                      </c:pt>
                      <c:pt idx="125">
                        <c:v>42038</c:v>
                      </c:pt>
                      <c:pt idx="126">
                        <c:v>42039</c:v>
                      </c:pt>
                      <c:pt idx="127">
                        <c:v>42040</c:v>
                      </c:pt>
                      <c:pt idx="128">
                        <c:v>42041</c:v>
                      </c:pt>
                      <c:pt idx="129">
                        <c:v>42042</c:v>
                      </c:pt>
                      <c:pt idx="130">
                        <c:v>42043</c:v>
                      </c:pt>
                      <c:pt idx="131">
                        <c:v>42044</c:v>
                      </c:pt>
                      <c:pt idx="132">
                        <c:v>42045</c:v>
                      </c:pt>
                      <c:pt idx="133">
                        <c:v>42046</c:v>
                      </c:pt>
                      <c:pt idx="134">
                        <c:v>42047</c:v>
                      </c:pt>
                      <c:pt idx="135">
                        <c:v>42048</c:v>
                      </c:pt>
                      <c:pt idx="136">
                        <c:v>42049</c:v>
                      </c:pt>
                      <c:pt idx="137">
                        <c:v>42050</c:v>
                      </c:pt>
                      <c:pt idx="138">
                        <c:v>42051</c:v>
                      </c:pt>
                      <c:pt idx="139">
                        <c:v>42052</c:v>
                      </c:pt>
                      <c:pt idx="140">
                        <c:v>42053</c:v>
                      </c:pt>
                      <c:pt idx="141">
                        <c:v>42054</c:v>
                      </c:pt>
                      <c:pt idx="142">
                        <c:v>42055</c:v>
                      </c:pt>
                      <c:pt idx="143">
                        <c:v>42056</c:v>
                      </c:pt>
                      <c:pt idx="144">
                        <c:v>42057</c:v>
                      </c:pt>
                      <c:pt idx="145">
                        <c:v>42058</c:v>
                      </c:pt>
                      <c:pt idx="146">
                        <c:v>42059</c:v>
                      </c:pt>
                      <c:pt idx="147">
                        <c:v>42060</c:v>
                      </c:pt>
                      <c:pt idx="148">
                        <c:v>42061</c:v>
                      </c:pt>
                      <c:pt idx="149">
                        <c:v>42062</c:v>
                      </c:pt>
                      <c:pt idx="150">
                        <c:v>42063</c:v>
                      </c:pt>
                      <c:pt idx="151">
                        <c:v>42064</c:v>
                      </c:pt>
                      <c:pt idx="152">
                        <c:v>42065</c:v>
                      </c:pt>
                      <c:pt idx="153">
                        <c:v>42066</c:v>
                      </c:pt>
                      <c:pt idx="154">
                        <c:v>42067</c:v>
                      </c:pt>
                      <c:pt idx="155">
                        <c:v>42068</c:v>
                      </c:pt>
                      <c:pt idx="156">
                        <c:v>42069</c:v>
                      </c:pt>
                      <c:pt idx="157">
                        <c:v>42070</c:v>
                      </c:pt>
                      <c:pt idx="158">
                        <c:v>42071</c:v>
                      </c:pt>
                      <c:pt idx="159">
                        <c:v>42072</c:v>
                      </c:pt>
                      <c:pt idx="160">
                        <c:v>42073</c:v>
                      </c:pt>
                      <c:pt idx="161">
                        <c:v>42074</c:v>
                      </c:pt>
                      <c:pt idx="162">
                        <c:v>42075</c:v>
                      </c:pt>
                      <c:pt idx="163">
                        <c:v>42076</c:v>
                      </c:pt>
                      <c:pt idx="164">
                        <c:v>42077</c:v>
                      </c:pt>
                      <c:pt idx="165">
                        <c:v>42078</c:v>
                      </c:pt>
                      <c:pt idx="166">
                        <c:v>42079</c:v>
                      </c:pt>
                      <c:pt idx="167">
                        <c:v>42080</c:v>
                      </c:pt>
                      <c:pt idx="168">
                        <c:v>42081</c:v>
                      </c:pt>
                      <c:pt idx="169">
                        <c:v>42082</c:v>
                      </c:pt>
                      <c:pt idx="170">
                        <c:v>42083</c:v>
                      </c:pt>
                      <c:pt idx="171">
                        <c:v>42084</c:v>
                      </c:pt>
                      <c:pt idx="172">
                        <c:v>42085</c:v>
                      </c:pt>
                      <c:pt idx="173">
                        <c:v>42086</c:v>
                      </c:pt>
                      <c:pt idx="174">
                        <c:v>42087</c:v>
                      </c:pt>
                      <c:pt idx="175">
                        <c:v>42088</c:v>
                      </c:pt>
                      <c:pt idx="176">
                        <c:v>42089</c:v>
                      </c:pt>
                      <c:pt idx="177">
                        <c:v>42090</c:v>
                      </c:pt>
                      <c:pt idx="178">
                        <c:v>42091</c:v>
                      </c:pt>
                      <c:pt idx="179">
                        <c:v>42092</c:v>
                      </c:pt>
                      <c:pt idx="180">
                        <c:v>42093</c:v>
                      </c:pt>
                      <c:pt idx="181">
                        <c:v>42094</c:v>
                      </c:pt>
                      <c:pt idx="182">
                        <c:v>42095</c:v>
                      </c:pt>
                      <c:pt idx="183">
                        <c:v>42096</c:v>
                      </c:pt>
                      <c:pt idx="184">
                        <c:v>42097</c:v>
                      </c:pt>
                      <c:pt idx="185">
                        <c:v>42098</c:v>
                      </c:pt>
                      <c:pt idx="186">
                        <c:v>42099</c:v>
                      </c:pt>
                      <c:pt idx="187">
                        <c:v>42100</c:v>
                      </c:pt>
                      <c:pt idx="188">
                        <c:v>42101</c:v>
                      </c:pt>
                      <c:pt idx="189">
                        <c:v>42102</c:v>
                      </c:pt>
                      <c:pt idx="190">
                        <c:v>42103</c:v>
                      </c:pt>
                      <c:pt idx="191">
                        <c:v>42104</c:v>
                      </c:pt>
                      <c:pt idx="192">
                        <c:v>42105</c:v>
                      </c:pt>
                      <c:pt idx="193">
                        <c:v>42106</c:v>
                      </c:pt>
                      <c:pt idx="194">
                        <c:v>42107</c:v>
                      </c:pt>
                      <c:pt idx="195">
                        <c:v>42108</c:v>
                      </c:pt>
                      <c:pt idx="196">
                        <c:v>42109</c:v>
                      </c:pt>
                      <c:pt idx="197">
                        <c:v>42110</c:v>
                      </c:pt>
                      <c:pt idx="198">
                        <c:v>42111</c:v>
                      </c:pt>
                      <c:pt idx="199">
                        <c:v>42112</c:v>
                      </c:pt>
                      <c:pt idx="200">
                        <c:v>42113</c:v>
                      </c:pt>
                      <c:pt idx="201">
                        <c:v>42114</c:v>
                      </c:pt>
                      <c:pt idx="202">
                        <c:v>42115</c:v>
                      </c:pt>
                      <c:pt idx="203">
                        <c:v>42116</c:v>
                      </c:pt>
                      <c:pt idx="204">
                        <c:v>42117</c:v>
                      </c:pt>
                      <c:pt idx="205">
                        <c:v>42118</c:v>
                      </c:pt>
                      <c:pt idx="206">
                        <c:v>42119</c:v>
                      </c:pt>
                      <c:pt idx="207">
                        <c:v>42120</c:v>
                      </c:pt>
                      <c:pt idx="208">
                        <c:v>42121</c:v>
                      </c:pt>
                      <c:pt idx="209">
                        <c:v>42122</c:v>
                      </c:pt>
                      <c:pt idx="210">
                        <c:v>42123</c:v>
                      </c:pt>
                      <c:pt idx="211">
                        <c:v>42124</c:v>
                      </c:pt>
                      <c:pt idx="212">
                        <c:v>42125</c:v>
                      </c:pt>
                      <c:pt idx="213">
                        <c:v>42126</c:v>
                      </c:pt>
                      <c:pt idx="214">
                        <c:v>42127</c:v>
                      </c:pt>
                      <c:pt idx="215">
                        <c:v>42128</c:v>
                      </c:pt>
                      <c:pt idx="216">
                        <c:v>42129</c:v>
                      </c:pt>
                      <c:pt idx="217">
                        <c:v>42130</c:v>
                      </c:pt>
                      <c:pt idx="218">
                        <c:v>42131</c:v>
                      </c:pt>
                      <c:pt idx="219">
                        <c:v>42132</c:v>
                      </c:pt>
                      <c:pt idx="220">
                        <c:v>42133</c:v>
                      </c:pt>
                      <c:pt idx="221">
                        <c:v>42134</c:v>
                      </c:pt>
                      <c:pt idx="222">
                        <c:v>42135</c:v>
                      </c:pt>
                      <c:pt idx="223">
                        <c:v>42136</c:v>
                      </c:pt>
                      <c:pt idx="224">
                        <c:v>42137</c:v>
                      </c:pt>
                      <c:pt idx="225">
                        <c:v>42138</c:v>
                      </c:pt>
                      <c:pt idx="226">
                        <c:v>42139</c:v>
                      </c:pt>
                      <c:pt idx="227">
                        <c:v>42140</c:v>
                      </c:pt>
                      <c:pt idx="228">
                        <c:v>42141</c:v>
                      </c:pt>
                      <c:pt idx="229">
                        <c:v>42142</c:v>
                      </c:pt>
                      <c:pt idx="230">
                        <c:v>42143</c:v>
                      </c:pt>
                      <c:pt idx="231">
                        <c:v>42144</c:v>
                      </c:pt>
                      <c:pt idx="232">
                        <c:v>42145</c:v>
                      </c:pt>
                      <c:pt idx="233">
                        <c:v>42146</c:v>
                      </c:pt>
                      <c:pt idx="234">
                        <c:v>42147</c:v>
                      </c:pt>
                      <c:pt idx="235">
                        <c:v>42148</c:v>
                      </c:pt>
                      <c:pt idx="236">
                        <c:v>42149</c:v>
                      </c:pt>
                      <c:pt idx="237">
                        <c:v>42150</c:v>
                      </c:pt>
                      <c:pt idx="238">
                        <c:v>42151</c:v>
                      </c:pt>
                      <c:pt idx="239">
                        <c:v>42152</c:v>
                      </c:pt>
                      <c:pt idx="240">
                        <c:v>42153</c:v>
                      </c:pt>
                      <c:pt idx="241">
                        <c:v>42154</c:v>
                      </c:pt>
                      <c:pt idx="242">
                        <c:v>42155</c:v>
                      </c:pt>
                      <c:pt idx="243">
                        <c:v>42156</c:v>
                      </c:pt>
                      <c:pt idx="244">
                        <c:v>42157</c:v>
                      </c:pt>
                      <c:pt idx="245">
                        <c:v>42158</c:v>
                      </c:pt>
                      <c:pt idx="246">
                        <c:v>42159</c:v>
                      </c:pt>
                      <c:pt idx="247">
                        <c:v>42160</c:v>
                      </c:pt>
                      <c:pt idx="248">
                        <c:v>42161</c:v>
                      </c:pt>
                      <c:pt idx="249">
                        <c:v>42162</c:v>
                      </c:pt>
                      <c:pt idx="250">
                        <c:v>42163</c:v>
                      </c:pt>
                      <c:pt idx="251">
                        <c:v>42164</c:v>
                      </c:pt>
                      <c:pt idx="252">
                        <c:v>42165</c:v>
                      </c:pt>
                      <c:pt idx="253">
                        <c:v>42166</c:v>
                      </c:pt>
                      <c:pt idx="254">
                        <c:v>42167</c:v>
                      </c:pt>
                      <c:pt idx="255">
                        <c:v>42168</c:v>
                      </c:pt>
                      <c:pt idx="256">
                        <c:v>42169</c:v>
                      </c:pt>
                      <c:pt idx="257">
                        <c:v>42170</c:v>
                      </c:pt>
                      <c:pt idx="258">
                        <c:v>42171</c:v>
                      </c:pt>
                      <c:pt idx="259">
                        <c:v>42172</c:v>
                      </c:pt>
                      <c:pt idx="260">
                        <c:v>42173</c:v>
                      </c:pt>
                      <c:pt idx="261">
                        <c:v>42174</c:v>
                      </c:pt>
                      <c:pt idx="262">
                        <c:v>42175</c:v>
                      </c:pt>
                      <c:pt idx="263">
                        <c:v>42176</c:v>
                      </c:pt>
                      <c:pt idx="264">
                        <c:v>42177</c:v>
                      </c:pt>
                      <c:pt idx="265">
                        <c:v>42178</c:v>
                      </c:pt>
                      <c:pt idx="266">
                        <c:v>42179</c:v>
                      </c:pt>
                      <c:pt idx="267">
                        <c:v>42180</c:v>
                      </c:pt>
                      <c:pt idx="268">
                        <c:v>42181</c:v>
                      </c:pt>
                      <c:pt idx="269">
                        <c:v>42182</c:v>
                      </c:pt>
                      <c:pt idx="270">
                        <c:v>42183</c:v>
                      </c:pt>
                      <c:pt idx="271">
                        <c:v>42184</c:v>
                      </c:pt>
                      <c:pt idx="272">
                        <c:v>42185</c:v>
                      </c:pt>
                      <c:pt idx="273">
                        <c:v>42186</c:v>
                      </c:pt>
                      <c:pt idx="274">
                        <c:v>42187</c:v>
                      </c:pt>
                      <c:pt idx="275">
                        <c:v>42188</c:v>
                      </c:pt>
                      <c:pt idx="276">
                        <c:v>42189</c:v>
                      </c:pt>
                      <c:pt idx="277">
                        <c:v>42190</c:v>
                      </c:pt>
                      <c:pt idx="278">
                        <c:v>42191</c:v>
                      </c:pt>
                      <c:pt idx="279">
                        <c:v>42192</c:v>
                      </c:pt>
                      <c:pt idx="280">
                        <c:v>42193</c:v>
                      </c:pt>
                      <c:pt idx="281">
                        <c:v>42194</c:v>
                      </c:pt>
                      <c:pt idx="282">
                        <c:v>42195</c:v>
                      </c:pt>
                      <c:pt idx="283">
                        <c:v>42196</c:v>
                      </c:pt>
                      <c:pt idx="284">
                        <c:v>42197</c:v>
                      </c:pt>
                      <c:pt idx="285">
                        <c:v>42198</c:v>
                      </c:pt>
                      <c:pt idx="286">
                        <c:v>42199</c:v>
                      </c:pt>
                      <c:pt idx="287">
                        <c:v>42200</c:v>
                      </c:pt>
                      <c:pt idx="288">
                        <c:v>42201</c:v>
                      </c:pt>
                      <c:pt idx="289">
                        <c:v>42202</c:v>
                      </c:pt>
                      <c:pt idx="290">
                        <c:v>42203</c:v>
                      </c:pt>
                      <c:pt idx="291">
                        <c:v>42204</c:v>
                      </c:pt>
                      <c:pt idx="292">
                        <c:v>42205</c:v>
                      </c:pt>
                      <c:pt idx="293">
                        <c:v>42206</c:v>
                      </c:pt>
                      <c:pt idx="294">
                        <c:v>42207</c:v>
                      </c:pt>
                      <c:pt idx="295">
                        <c:v>42208</c:v>
                      </c:pt>
                      <c:pt idx="296">
                        <c:v>42209</c:v>
                      </c:pt>
                      <c:pt idx="297">
                        <c:v>42210</c:v>
                      </c:pt>
                      <c:pt idx="298">
                        <c:v>42211</c:v>
                      </c:pt>
                      <c:pt idx="299">
                        <c:v>42212</c:v>
                      </c:pt>
                      <c:pt idx="300">
                        <c:v>42213</c:v>
                      </c:pt>
                      <c:pt idx="301">
                        <c:v>42214</c:v>
                      </c:pt>
                      <c:pt idx="302">
                        <c:v>42215</c:v>
                      </c:pt>
                      <c:pt idx="303">
                        <c:v>42216</c:v>
                      </c:pt>
                      <c:pt idx="304">
                        <c:v>42217</c:v>
                      </c:pt>
                      <c:pt idx="305">
                        <c:v>42218</c:v>
                      </c:pt>
                      <c:pt idx="306">
                        <c:v>42219</c:v>
                      </c:pt>
                      <c:pt idx="307">
                        <c:v>42220</c:v>
                      </c:pt>
                      <c:pt idx="308">
                        <c:v>42221</c:v>
                      </c:pt>
                      <c:pt idx="309">
                        <c:v>42222</c:v>
                      </c:pt>
                      <c:pt idx="310">
                        <c:v>42223</c:v>
                      </c:pt>
                      <c:pt idx="311">
                        <c:v>42224</c:v>
                      </c:pt>
                      <c:pt idx="312">
                        <c:v>42225</c:v>
                      </c:pt>
                      <c:pt idx="313">
                        <c:v>42226</c:v>
                      </c:pt>
                      <c:pt idx="314">
                        <c:v>42227</c:v>
                      </c:pt>
                      <c:pt idx="315">
                        <c:v>42228</c:v>
                      </c:pt>
                      <c:pt idx="316">
                        <c:v>42229</c:v>
                      </c:pt>
                      <c:pt idx="317">
                        <c:v>42230</c:v>
                      </c:pt>
                      <c:pt idx="318">
                        <c:v>42231</c:v>
                      </c:pt>
                      <c:pt idx="319">
                        <c:v>42232</c:v>
                      </c:pt>
                      <c:pt idx="320">
                        <c:v>42233</c:v>
                      </c:pt>
                      <c:pt idx="321">
                        <c:v>42234</c:v>
                      </c:pt>
                      <c:pt idx="322">
                        <c:v>42235</c:v>
                      </c:pt>
                      <c:pt idx="323">
                        <c:v>42236</c:v>
                      </c:pt>
                      <c:pt idx="324">
                        <c:v>42237</c:v>
                      </c:pt>
                      <c:pt idx="325">
                        <c:v>42238</c:v>
                      </c:pt>
                      <c:pt idx="326">
                        <c:v>42239</c:v>
                      </c:pt>
                      <c:pt idx="327">
                        <c:v>42240</c:v>
                      </c:pt>
                      <c:pt idx="328">
                        <c:v>42241</c:v>
                      </c:pt>
                      <c:pt idx="329">
                        <c:v>42242</c:v>
                      </c:pt>
                      <c:pt idx="330">
                        <c:v>42243</c:v>
                      </c:pt>
                      <c:pt idx="331">
                        <c:v>42244</c:v>
                      </c:pt>
                      <c:pt idx="332">
                        <c:v>42245</c:v>
                      </c:pt>
                      <c:pt idx="333">
                        <c:v>42246</c:v>
                      </c:pt>
                      <c:pt idx="334">
                        <c:v>42247</c:v>
                      </c:pt>
                      <c:pt idx="335">
                        <c:v>42248</c:v>
                      </c:pt>
                      <c:pt idx="336">
                        <c:v>42249</c:v>
                      </c:pt>
                      <c:pt idx="337">
                        <c:v>42250</c:v>
                      </c:pt>
                      <c:pt idx="338">
                        <c:v>42251</c:v>
                      </c:pt>
                      <c:pt idx="339">
                        <c:v>42252</c:v>
                      </c:pt>
                      <c:pt idx="340">
                        <c:v>42253</c:v>
                      </c:pt>
                      <c:pt idx="341">
                        <c:v>42254</c:v>
                      </c:pt>
                      <c:pt idx="342">
                        <c:v>42255</c:v>
                      </c:pt>
                      <c:pt idx="343">
                        <c:v>42256</c:v>
                      </c:pt>
                      <c:pt idx="344">
                        <c:v>42257</c:v>
                      </c:pt>
                      <c:pt idx="345">
                        <c:v>42258</c:v>
                      </c:pt>
                      <c:pt idx="346">
                        <c:v>42259</c:v>
                      </c:pt>
                      <c:pt idx="347">
                        <c:v>42260</c:v>
                      </c:pt>
                      <c:pt idx="348">
                        <c:v>42261</c:v>
                      </c:pt>
                      <c:pt idx="349">
                        <c:v>42262</c:v>
                      </c:pt>
                      <c:pt idx="350">
                        <c:v>42263</c:v>
                      </c:pt>
                      <c:pt idx="351">
                        <c:v>42264</c:v>
                      </c:pt>
                      <c:pt idx="352">
                        <c:v>42265</c:v>
                      </c:pt>
                      <c:pt idx="353">
                        <c:v>42266</c:v>
                      </c:pt>
                      <c:pt idx="354">
                        <c:v>42267</c:v>
                      </c:pt>
                      <c:pt idx="355">
                        <c:v>42268</c:v>
                      </c:pt>
                      <c:pt idx="356">
                        <c:v>42269</c:v>
                      </c:pt>
                      <c:pt idx="357">
                        <c:v>42270</c:v>
                      </c:pt>
                      <c:pt idx="358">
                        <c:v>42271</c:v>
                      </c:pt>
                      <c:pt idx="359">
                        <c:v>42272</c:v>
                      </c:pt>
                      <c:pt idx="360">
                        <c:v>42273</c:v>
                      </c:pt>
                      <c:pt idx="361">
                        <c:v>42274</c:v>
                      </c:pt>
                      <c:pt idx="362">
                        <c:v>42275</c:v>
                      </c:pt>
                      <c:pt idx="363">
                        <c:v>42276</c:v>
                      </c:pt>
                      <c:pt idx="364">
                        <c:v>42277</c:v>
                      </c:pt>
                      <c:pt idx="365">
                        <c:v>42278</c:v>
                      </c:pt>
                    </c:numCache>
                  </c:numRef>
                </c:cat>
                <c:val>
                  <c:numRef>
                    <c:extLst>
                      <c:ext uri="{02D57815-91ED-43cb-92C2-25804820EDAC}">
                        <c15:formulaRef>
                          <c15:sqref>'Figure 1.7 data'!$H$5:$H$370</c15:sqref>
                        </c15:formulaRef>
                      </c:ext>
                    </c:extLst>
                    <c:numCache>
                      <c:formatCode>#,##0</c:formatCode>
                      <c:ptCount val="366"/>
                    </c:numCache>
                  </c:numRef>
                </c:val>
                <c:smooth val="0"/>
                <c:extLst>
                  <c:ext xmlns:c16="http://schemas.microsoft.com/office/drawing/2014/chart" uri="{C3380CC4-5D6E-409C-BE32-E72D297353CC}">
                    <c16:uniqueId val="{0000000A-FE01-482A-9FA9-E1D96098B702}"/>
                  </c:ext>
                </c:extLst>
              </c15:ser>
            </c15:filteredLineSeries>
            <c15:filteredLineSeries>
              <c15:ser>
                <c:idx val="8"/>
                <c:order val="6"/>
                <c:tx>
                  <c:strRef>
                    <c:extLst xmlns:c15="http://schemas.microsoft.com/office/drawing/2012/chart">
                      <c:ext xmlns:c15="http://schemas.microsoft.com/office/drawing/2012/chart" uri="{02D57815-91ED-43cb-92C2-25804820EDAC}">
                        <c15:formulaRef>
                          <c15:sqref>'Figure 1.7 data'!$M$4</c15:sqref>
                        </c15:formulaRef>
                      </c:ext>
                    </c:extLst>
                    <c:strCache>
                      <c:ptCount val="1"/>
                      <c:pt idx="0">
                        <c:v>Projection</c:v>
                      </c:pt>
                    </c:strCache>
                  </c:strRef>
                </c:tx>
                <c:spPr>
                  <a:ln w="31750" cap="rnd">
                    <a:solidFill>
                      <a:schemeClr val="accent3">
                        <a:lumMod val="60000"/>
                      </a:schemeClr>
                    </a:solidFill>
                    <a:prstDash val="sysDash"/>
                    <a:round/>
                  </a:ln>
                  <a:effectLst/>
                </c:spPr>
                <c:marker>
                  <c:symbol val="none"/>
                </c:marker>
                <c:val>
                  <c:numRef>
                    <c:extLst xmlns:c15="http://schemas.microsoft.com/office/drawing/2012/chart">
                      <c:ext xmlns:c15="http://schemas.microsoft.com/office/drawing/2012/chart" uri="{02D57815-91ED-43cb-92C2-25804820EDAC}">
                        <c15:formulaRef>
                          <c15:sqref>'Figure 1.7 data'!$M$5:$M$428</c15:sqref>
                        </c15:formulaRef>
                      </c:ext>
                    </c:extLst>
                    <c:numCache>
                      <c:formatCode>General</c:formatCode>
                      <c:ptCount val="424"/>
                      <c:pt idx="173" formatCode="#,##0">
                        <c:v>321.40818705385834</c:v>
                      </c:pt>
                      <c:pt idx="174" formatCode="#,##0">
                        <c:v>321.87158686091612</c:v>
                      </c:pt>
                      <c:pt idx="175" formatCode="#,##0">
                        <c:v>323.02038718578586</c:v>
                      </c:pt>
                      <c:pt idx="176" formatCode="#,##0">
                        <c:v>324.37342663541096</c:v>
                      </c:pt>
                      <c:pt idx="177" formatCode="#,##0">
                        <c:v>326.1340998205095</c:v>
                      </c:pt>
                      <c:pt idx="178" formatCode="#,##0">
                        <c:v>327.22749678158573</c:v>
                      </c:pt>
                      <c:pt idx="179" formatCode="#,##0">
                        <c:v>327.76981626397429</c:v>
                      </c:pt>
                      <c:pt idx="180" formatCode="#,##0">
                        <c:v>327.97598663058113</c:v>
                      </c:pt>
                      <c:pt idx="181" formatCode="#,##0">
                        <c:v>327.8747714925268</c:v>
                      </c:pt>
                      <c:pt idx="182" formatCode="#,##0">
                        <c:v>327.58210527160503</c:v>
                      </c:pt>
                      <c:pt idx="183" formatCode="#,##0">
                        <c:v>326.81800202100214</c:v>
                      </c:pt>
                      <c:pt idx="184" formatCode="#,##0">
                        <c:v>326.45690226564091</c:v>
                      </c:pt>
                      <c:pt idx="185" formatCode="#,##0">
                        <c:v>325.74883838978809</c:v>
                      </c:pt>
                      <c:pt idx="186" formatCode="#,##0">
                        <c:v>325.84928207656372</c:v>
                      </c:pt>
                      <c:pt idx="187" formatCode="#,##0">
                        <c:v>325.15261521111751</c:v>
                      </c:pt>
                      <c:pt idx="188" formatCode="#,##0">
                        <c:v>325.20265622599214</c:v>
                      </c:pt>
                      <c:pt idx="189" formatCode="#,##0">
                        <c:v>327.07869277487805</c:v>
                      </c:pt>
                      <c:pt idx="190" formatCode="#,##0">
                        <c:v>330.4262506369509</c:v>
                      </c:pt>
                      <c:pt idx="191" formatCode="#,##0">
                        <c:v>334.45712322474691</c:v>
                      </c:pt>
                      <c:pt idx="192" formatCode="#,##0">
                        <c:v>338.39936142119393</c:v>
                      </c:pt>
                      <c:pt idx="193" formatCode="#,##0">
                        <c:v>342.38390883694973</c:v>
                      </c:pt>
                      <c:pt idx="194" formatCode="#,##0">
                        <c:v>347.17601687998462</c:v>
                      </c:pt>
                      <c:pt idx="195" formatCode="#,##0">
                        <c:v>352.49126256884074</c:v>
                      </c:pt>
                      <c:pt idx="196" formatCode="#,##0">
                        <c:v>357.72592187055966</c:v>
                      </c:pt>
                      <c:pt idx="197" formatCode="#,##0">
                        <c:v>362.72068892587095</c:v>
                      </c:pt>
                      <c:pt idx="198" formatCode="#,##0">
                        <c:v>367.31760532208318</c:v>
                      </c:pt>
                      <c:pt idx="199" formatCode="#,##0">
                        <c:v>372.26602883839729</c:v>
                      </c:pt>
                      <c:pt idx="200" formatCode="#,##0">
                        <c:v>377.04719133420832</c:v>
                      </c:pt>
                      <c:pt idx="201" formatCode="#,##0">
                        <c:v>381.77188961118446</c:v>
                      </c:pt>
                      <c:pt idx="202" formatCode="#,##0">
                        <c:v>386.967077799089</c:v>
                      </c:pt>
                      <c:pt idx="203" formatCode="#,##0">
                        <c:v>393.10837146001938</c:v>
                      </c:pt>
                      <c:pt idx="204" formatCode="#,##0">
                        <c:v>399.29721697739996</c:v>
                      </c:pt>
                      <c:pt idx="205" formatCode="#,##0">
                        <c:v>405.44568475701959</c:v>
                      </c:pt>
                      <c:pt idx="206" formatCode="#,##0">
                        <c:v>411.28675929004584</c:v>
                      </c:pt>
                      <c:pt idx="207" formatCode="#,##0">
                        <c:v>416.58441989140874</c:v>
                      </c:pt>
                      <c:pt idx="208" formatCode="#,##0">
                        <c:v>421.70125795123255</c:v>
                      </c:pt>
                      <c:pt idx="209" formatCode="#,##0">
                        <c:v>426.78895669650672</c:v>
                      </c:pt>
                      <c:pt idx="210" formatCode="#,##0">
                        <c:v>431.5406811670951</c:v>
                      </c:pt>
                      <c:pt idx="211" formatCode="#,##0">
                        <c:v>436.07979991410963</c:v>
                      </c:pt>
                      <c:pt idx="212" formatCode="#,##0">
                        <c:v>440.05730853015638</c:v>
                      </c:pt>
                      <c:pt idx="213" formatCode="#,##0">
                        <c:v>443.38675970512134</c:v>
                      </c:pt>
                      <c:pt idx="214" formatCode="#,##0">
                        <c:v>446.62220552121897</c:v>
                      </c:pt>
                      <c:pt idx="215" formatCode="#,##0">
                        <c:v>450.23135175473425</c:v>
                      </c:pt>
                      <c:pt idx="216" formatCode="#,##0">
                        <c:v>452.86563752893341</c:v>
                      </c:pt>
                      <c:pt idx="217" formatCode="#,##0">
                        <c:v>455.17164190758706</c:v>
                      </c:pt>
                      <c:pt idx="218" formatCode="#,##0">
                        <c:v>457.13645622591196</c:v>
                      </c:pt>
                      <c:pt idx="219" formatCode="#,##0">
                        <c:v>457.58712101235568</c:v>
                      </c:pt>
                      <c:pt idx="220" formatCode="#,##0">
                        <c:v>456.83012666708788</c:v>
                      </c:pt>
                      <c:pt idx="221" formatCode="#,##0">
                        <c:v>455.99297110477227</c:v>
                      </c:pt>
                      <c:pt idx="222" formatCode="#,##0">
                        <c:v>454.94437884524768</c:v>
                      </c:pt>
                      <c:pt idx="223" formatCode="#,##0">
                        <c:v>454.07403195465236</c:v>
                      </c:pt>
                      <c:pt idx="224" formatCode="#,##0">
                        <c:v>454.3536331345079</c:v>
                      </c:pt>
                      <c:pt idx="225" formatCode="#,##0">
                        <c:v>455.48203920830787</c:v>
                      </c:pt>
                      <c:pt idx="226" formatCode="#,##0">
                        <c:v>457.1511226968932</c:v>
                      </c:pt>
                      <c:pt idx="227" formatCode="#,##0">
                        <c:v>458.83768990517098</c:v>
                      </c:pt>
                      <c:pt idx="228" formatCode="#,##0">
                        <c:v>460.57588047608738</c:v>
                      </c:pt>
                      <c:pt idx="229" formatCode="#,##0">
                        <c:v>462.5253755893055</c:v>
                      </c:pt>
                      <c:pt idx="230" formatCode="#,##0">
                        <c:v>465.46882516920516</c:v>
                      </c:pt>
                      <c:pt idx="231" formatCode="#,##0">
                        <c:v>469.26763788450688</c:v>
                      </c:pt>
                      <c:pt idx="232" formatCode="#,##0">
                        <c:v>473.66566354195527</c:v>
                      </c:pt>
                      <c:pt idx="233" formatCode="#,##0">
                        <c:v>477.80574476263843</c:v>
                      </c:pt>
                      <c:pt idx="234" formatCode="#,##0">
                        <c:v>481.49409175847916</c:v>
                      </c:pt>
                      <c:pt idx="235" formatCode="#,##0">
                        <c:v>484.94074902546282</c:v>
                      </c:pt>
                      <c:pt idx="236" formatCode="#,##0">
                        <c:v>488.41217923566109</c:v>
                      </c:pt>
                      <c:pt idx="237" formatCode="#,##0">
                        <c:v>492.09204889462211</c:v>
                      </c:pt>
                      <c:pt idx="238" formatCode="#,##0">
                        <c:v>495.70811147027803</c:v>
                      </c:pt>
                      <c:pt idx="239" formatCode="#,##0">
                        <c:v>499.24934882963794</c:v>
                      </c:pt>
                      <c:pt idx="240" formatCode="#,##0">
                        <c:v>502.69497747349482</c:v>
                      </c:pt>
                      <c:pt idx="241" formatCode="#,##0">
                        <c:v>505.79490874431156</c:v>
                      </c:pt>
                      <c:pt idx="242" formatCode="#,##0">
                        <c:v>508.85239152683721</c:v>
                      </c:pt>
                      <c:pt idx="243" formatCode="#,##0">
                        <c:v>512.8659154533741</c:v>
                      </c:pt>
                      <c:pt idx="244" formatCode="#,##0">
                        <c:v>517.70593870986602</c:v>
                      </c:pt>
                      <c:pt idx="245" formatCode="#,##0">
                        <c:v>523.44312844164563</c:v>
                      </c:pt>
                      <c:pt idx="246" formatCode="#,##0">
                        <c:v>529.67715944092299</c:v>
                      </c:pt>
                      <c:pt idx="247" formatCode="#,##0">
                        <c:v>536.39869327429358</c:v>
                      </c:pt>
                      <c:pt idx="248" formatCode="#,##0">
                        <c:v>542.86122345776312</c:v>
                      </c:pt>
                      <c:pt idx="249" formatCode="#,##0">
                        <c:v>549.78315208663969</c:v>
                      </c:pt>
                      <c:pt idx="250" formatCode="#,##0">
                        <c:v>557.21925070619989</c:v>
                      </c:pt>
                      <c:pt idx="251" formatCode="#,##0">
                        <c:v>564.51607442838156</c:v>
                      </c:pt>
                      <c:pt idx="252" formatCode="#,##0">
                        <c:v>572.8248670623185</c:v>
                      </c:pt>
                      <c:pt idx="253" formatCode="#,##0">
                        <c:v>581.43167430511039</c:v>
                      </c:pt>
                      <c:pt idx="254" formatCode="#,##0">
                        <c:v>589.1721000678333</c:v>
                      </c:pt>
                      <c:pt idx="255" formatCode="#,##0">
                        <c:v>596.44046177240796</c:v>
                      </c:pt>
                      <c:pt idx="256" formatCode="#,##0">
                        <c:v>603.50359622718986</c:v>
                      </c:pt>
                      <c:pt idx="257" formatCode="#,##0">
                        <c:v>610.7743250061543</c:v>
                      </c:pt>
                      <c:pt idx="258" formatCode="#,##0">
                        <c:v>617.88066844183186</c:v>
                      </c:pt>
                      <c:pt idx="259" formatCode="#,##0">
                        <c:v>624.92223556462409</c:v>
                      </c:pt>
                      <c:pt idx="260" formatCode="#,##0">
                        <c:v>632.1126656526028</c:v>
                      </c:pt>
                      <c:pt idx="261" formatCode="#,##0">
                        <c:v>638.930622047057</c:v>
                      </c:pt>
                      <c:pt idx="262" formatCode="#,##0">
                        <c:v>645.15919118062459</c:v>
                      </c:pt>
                      <c:pt idx="263" formatCode="#,##0">
                        <c:v>651.41712452044021</c:v>
                      </c:pt>
                      <c:pt idx="264" formatCode="#,##0">
                        <c:v>658.38281721261285</c:v>
                      </c:pt>
                      <c:pt idx="265" formatCode="#,##0">
                        <c:v>666.14033866653779</c:v>
                      </c:pt>
                      <c:pt idx="266" formatCode="#,##0">
                        <c:v>674.79409031019679</c:v>
                      </c:pt>
                      <c:pt idx="267" formatCode="#,##0">
                        <c:v>684.16262727428659</c:v>
                      </c:pt>
                      <c:pt idx="268" formatCode="#,##0">
                        <c:v>693.91250578718723</c:v>
                      </c:pt>
                      <c:pt idx="269" formatCode="#,##0">
                        <c:v>703.71934491157742</c:v>
                      </c:pt>
                      <c:pt idx="270" formatCode="#,##0">
                        <c:v>713.76414067938947</c:v>
                      </c:pt>
                      <c:pt idx="271" formatCode="#,##0">
                        <c:v>724.28547571952754</c:v>
                      </c:pt>
                      <c:pt idx="272" formatCode="#,##0">
                        <c:v>735.79132943399873</c:v>
                      </c:pt>
                      <c:pt idx="273" formatCode="#,##0">
                        <c:v>747.54284373971564</c:v>
                      </c:pt>
                      <c:pt idx="274" formatCode="#,##0">
                        <c:v>759.37832747973312</c:v>
                      </c:pt>
                      <c:pt idx="275" formatCode="#,##0">
                        <c:v>770.82948091610422</c:v>
                      </c:pt>
                      <c:pt idx="276" formatCode="#,##0">
                        <c:v>782.13646520396696</c:v>
                      </c:pt>
                      <c:pt idx="277" formatCode="#,##0">
                        <c:v>793.30563536354225</c:v>
                      </c:pt>
                      <c:pt idx="278" formatCode="#,##0">
                        <c:v>804.90053140737916</c:v>
                      </c:pt>
                      <c:pt idx="279" formatCode="#,##0">
                        <c:v>816.75913825165526</c:v>
                      </c:pt>
                      <c:pt idx="280" formatCode="#,##0">
                        <c:v>828.57733132869316</c:v>
                      </c:pt>
                      <c:pt idx="281" formatCode="#,##0">
                        <c:v>840.14155247871997</c:v>
                      </c:pt>
                      <c:pt idx="282" formatCode="#,##0">
                        <c:v>850.6025252633051</c:v>
                      </c:pt>
                      <c:pt idx="283" formatCode="#,##0">
                        <c:v>860.22041739053304</c:v>
                      </c:pt>
                      <c:pt idx="284" formatCode="#,##0">
                        <c:v>869.55547299790305</c:v>
                      </c:pt>
                      <c:pt idx="285" formatCode="#,##0">
                        <c:v>878.12048705595839</c:v>
                      </c:pt>
                      <c:pt idx="286" formatCode="#,##0">
                        <c:v>887.12001974480336</c:v>
                      </c:pt>
                      <c:pt idx="287" formatCode="#,##0">
                        <c:v>896.5726999745541</c:v>
                      </c:pt>
                      <c:pt idx="288" formatCode="#,##0">
                        <c:v>906.77970112864762</c:v>
                      </c:pt>
                      <c:pt idx="289" formatCode="#,##0">
                        <c:v>917.06439273833655</c:v>
                      </c:pt>
                      <c:pt idx="290" formatCode="#,##0">
                        <c:v>927.10565139457844</c:v>
                      </c:pt>
                      <c:pt idx="291" formatCode="#,##0">
                        <c:v>936.09767218049114</c:v>
                      </c:pt>
                      <c:pt idx="292" formatCode="#,##0">
                        <c:v>946.35555328545627</c:v>
                      </c:pt>
                      <c:pt idx="293" formatCode="#,##0">
                        <c:v>956.4440944490816</c:v>
                      </c:pt>
                      <c:pt idx="294" formatCode="#,##0">
                        <c:v>965.44915245404479</c:v>
                      </c:pt>
                      <c:pt idx="295" formatCode="#,##0">
                        <c:v>972.27467399406191</c:v>
                      </c:pt>
                      <c:pt idx="296" formatCode="#,##0">
                        <c:v>981.64561135410509</c:v>
                      </c:pt>
                      <c:pt idx="297" formatCode="#,##0">
                        <c:v>990.31385509960819</c:v>
                      </c:pt>
                      <c:pt idx="298" formatCode="#,##0">
                        <c:v>998.62078093471132</c:v>
                      </c:pt>
                      <c:pt idx="299" formatCode="#,##0">
                        <c:v>1007.420114078585</c:v>
                      </c:pt>
                      <c:pt idx="300" formatCode="#,##0">
                        <c:v>1016.9891095814387</c:v>
                      </c:pt>
                      <c:pt idx="301" formatCode="#,##0">
                        <c:v>1026.9222769613198</c:v>
                      </c:pt>
                      <c:pt idx="302" formatCode="#,##0">
                        <c:v>1036.74166283151</c:v>
                      </c:pt>
                      <c:pt idx="303" formatCode="#,##0">
                        <c:v>1046.1384277140926</c:v>
                      </c:pt>
                      <c:pt idx="304" formatCode="#,##0">
                        <c:v>1055.1004542302308</c:v>
                      </c:pt>
                      <c:pt idx="305" formatCode="#,##0">
                        <c:v>1064.2132743212806</c:v>
                      </c:pt>
                      <c:pt idx="306" formatCode="#,##0">
                        <c:v>1073.8673264420647</c:v>
                      </c:pt>
                      <c:pt idx="307" formatCode="#,##0">
                        <c:v>1084.0984315902742</c:v>
                      </c:pt>
                      <c:pt idx="308" formatCode="#,##0">
                        <c:v>1094.8794100896737</c:v>
                      </c:pt>
                      <c:pt idx="309" formatCode="#,##0">
                        <c:v>1105.553641395725</c:v>
                      </c:pt>
                      <c:pt idx="310" formatCode="#,##0">
                        <c:v>1115.1230351247571</c:v>
                      </c:pt>
                      <c:pt idx="311" formatCode="#,##0">
                        <c:v>1123.7162865486771</c:v>
                      </c:pt>
                      <c:pt idx="312" formatCode="#,##0">
                        <c:v>1132.3974751335438</c:v>
                      </c:pt>
                      <c:pt idx="313" formatCode="#,##0">
                        <c:v>1141.6352761638805</c:v>
                      </c:pt>
                      <c:pt idx="314" formatCode="#,##0">
                        <c:v>1151.0399186285663</c:v>
                      </c:pt>
                      <c:pt idx="315" formatCode="#,##0">
                        <c:v>1160.9803333523041</c:v>
                      </c:pt>
                      <c:pt idx="316" formatCode="#,##0">
                        <c:v>1170.9210020637379</c:v>
                      </c:pt>
                      <c:pt idx="317" formatCode="#,##0">
                        <c:v>1180.4847534961796</c:v>
                      </c:pt>
                      <c:pt idx="318" formatCode="#,##0">
                        <c:v>1189.4434096473658</c:v>
                      </c:pt>
                      <c:pt idx="319" formatCode="#,##0">
                        <c:v>1197.878996536708</c:v>
                      </c:pt>
                      <c:pt idx="320" formatCode="#,##0">
                        <c:v>1205.7332168269993</c:v>
                      </c:pt>
                      <c:pt idx="321" formatCode="#,##0">
                        <c:v>1214.452102081972</c:v>
                      </c:pt>
                      <c:pt idx="322" formatCode="#,##0">
                        <c:v>1221.9294843842411</c:v>
                      </c:pt>
                      <c:pt idx="323" formatCode="#,##0">
                        <c:v>1229.9505372346546</c:v>
                      </c:pt>
                      <c:pt idx="324" formatCode="#,##0">
                        <c:v>1238.4378382771033</c:v>
                      </c:pt>
                      <c:pt idx="325" formatCode="#,##0">
                        <c:v>1248.6025373070258</c:v>
                      </c:pt>
                      <c:pt idx="326" formatCode="#,##0">
                        <c:v>1255.1772436623507</c:v>
                      </c:pt>
                      <c:pt idx="327" formatCode="#,##0">
                        <c:v>1261.6840770007766</c:v>
                      </c:pt>
                      <c:pt idx="328" formatCode="#,##0">
                        <c:v>1268.1805113187495</c:v>
                      </c:pt>
                      <c:pt idx="329" formatCode="#,##0">
                        <c:v>1273.9947290170214</c:v>
                      </c:pt>
                      <c:pt idx="330" formatCode="#,##0">
                        <c:v>1279.0519398381728</c:v>
                      </c:pt>
                      <c:pt idx="331" formatCode="#,##0">
                        <c:v>1283.4465156842286</c:v>
                      </c:pt>
                      <c:pt idx="332" formatCode="#,##0">
                        <c:v>1287.0983844335856</c:v>
                      </c:pt>
                      <c:pt idx="333" formatCode="#,##0">
                        <c:v>1289.6575474460526</c:v>
                      </c:pt>
                      <c:pt idx="334" formatCode="#,##0">
                        <c:v>1291.4163442654058</c:v>
                      </c:pt>
                      <c:pt idx="335" formatCode="#,##0">
                        <c:v>1292.8194113997513</c:v>
                      </c:pt>
                      <c:pt idx="336" formatCode="#,##0">
                        <c:v>1293.3705823421956</c:v>
                      </c:pt>
                      <c:pt idx="337" formatCode="#,##0">
                        <c:v>1293.0926863305799</c:v>
                      </c:pt>
                      <c:pt idx="338" formatCode="#,##0">
                        <c:v>1291.5385036117004</c:v>
                      </c:pt>
                      <c:pt idx="339" formatCode="#,##0">
                        <c:v>1288.8860043482869</c:v>
                      </c:pt>
                      <c:pt idx="340" formatCode="#,##0">
                        <c:v>1285.6840006135051</c:v>
                      </c:pt>
                      <c:pt idx="341" formatCode="#,##0">
                        <c:v>1282.7894162816222</c:v>
                      </c:pt>
                      <c:pt idx="342" formatCode="#,##0">
                        <c:v>1279.6091433667088</c:v>
                      </c:pt>
                      <c:pt idx="343" formatCode="#,##0">
                        <c:v>1275.7958005382866</c:v>
                      </c:pt>
                      <c:pt idx="344" formatCode="#,##0">
                        <c:v>1271.9586131459685</c:v>
                      </c:pt>
                      <c:pt idx="345" formatCode="#,##0">
                        <c:v>1267.6427516212102</c:v>
                      </c:pt>
                      <c:pt idx="346" formatCode="#,##0">
                        <c:v>1261.9684405670878</c:v>
                      </c:pt>
                      <c:pt idx="347" formatCode="#,##0">
                        <c:v>1255.5780894384934</c:v>
                      </c:pt>
                      <c:pt idx="348" formatCode="#,##0">
                        <c:v>1249.0550801118188</c:v>
                      </c:pt>
                      <c:pt idx="349" formatCode="#,##0">
                        <c:v>1242.3087617541228</c:v>
                      </c:pt>
                      <c:pt idx="350" formatCode="#,##0">
                        <c:v>1235.4859638765004</c:v>
                      </c:pt>
                      <c:pt idx="351" formatCode="#,##0">
                        <c:v>1233.2342745874132</c:v>
                      </c:pt>
                      <c:pt idx="352" formatCode="#,##0">
                        <c:v>1230.8926123635636</c:v>
                      </c:pt>
                      <c:pt idx="353" formatCode="#,##0">
                        <c:v>1227.7878568406711</c:v>
                      </c:pt>
                      <c:pt idx="354" formatCode="#,##0">
                        <c:v>1224.8167097020173</c:v>
                      </c:pt>
                      <c:pt idx="355" formatCode="#,##0">
                        <c:v>1221.5598239199046</c:v>
                      </c:pt>
                      <c:pt idx="356" formatCode="#,##0">
                        <c:v>1218.2038809473468</c:v>
                      </c:pt>
                      <c:pt idx="357" formatCode="#,##0">
                        <c:v>1214.674040388169</c:v>
                      </c:pt>
                      <c:pt idx="358" formatCode="#,##0">
                        <c:v>1211.0444100084981</c:v>
                      </c:pt>
                      <c:pt idx="359" formatCode="#,##0">
                        <c:v>1207.2400984426297</c:v>
                      </c:pt>
                      <c:pt idx="360" formatCode="#,##0">
                        <c:v>1203.0340567648288</c:v>
                      </c:pt>
                      <c:pt idx="361" formatCode="#,##0">
                        <c:v>1198.6367921490776</c:v>
                      </c:pt>
                      <c:pt idx="362" formatCode="#,##0">
                        <c:v>1194.1473063448504</c:v>
                      </c:pt>
                      <c:pt idx="363" formatCode="#,##0">
                        <c:v>1190.2597315247694</c:v>
                      </c:pt>
                      <c:pt idx="364" formatCode="#,##0">
                        <c:v>1186.8527112428656</c:v>
                      </c:pt>
                    </c:numCache>
                  </c:numRef>
                </c:val>
                <c:smooth val="0"/>
                <c:extLst xmlns:c15="http://schemas.microsoft.com/office/drawing/2012/chart">
                  <c:ext xmlns:c16="http://schemas.microsoft.com/office/drawing/2014/chart" uri="{C3380CC4-5D6E-409C-BE32-E72D297353CC}">
                    <c16:uniqueId val="{00000008-E247-40B3-8B34-719A62CD1CED}"/>
                  </c:ext>
                </c:extLst>
              </c15:ser>
            </c15:filteredLineSeries>
          </c:ext>
        </c:extLst>
      </c:lineChart>
      <c:dateAx>
        <c:axId val="504750344"/>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04750672"/>
        <c:crosses val="autoZero"/>
        <c:auto val="1"/>
        <c:lblOffset val="100"/>
        <c:baseTimeUnit val="days"/>
      </c:dateAx>
      <c:valAx>
        <c:axId val="5047506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MRS stock level (mcm)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04750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aseline="0"/>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GB" sz="1000" b="0" i="0" u="none" strike="noStrike" baseline="0"/>
              <a:t>Total (South Hook and Dragon) volumes of LNG supplied to the NTS from Milford Haven over the 2011 to 2020 summers.</a:t>
            </a:r>
            <a:endParaRPr lang="en-GB" sz="1000"/>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Total Milford Haven volume (mcm)</c:v>
          </c:tx>
          <c:spPr>
            <a:solidFill>
              <a:srgbClr val="002060"/>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1.8, 1.9 chart and data'!$J$1:$S$1</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'Figure 1.8, 1.9 chart and data'!$J$2:$S$2</c:f>
              <c:numCache>
                <c:formatCode>0.00</c:formatCode>
                <c:ptCount val="10"/>
                <c:pt idx="0">
                  <c:v>8.7734600000000036</c:v>
                </c:pt>
                <c:pt idx="1">
                  <c:v>6.0259200000000019</c:v>
                </c:pt>
                <c:pt idx="2">
                  <c:v>5.22858</c:v>
                </c:pt>
                <c:pt idx="3">
                  <c:v>7.1101799999999988</c:v>
                </c:pt>
                <c:pt idx="4">
                  <c:v>6.1461000000000006</c:v>
                </c:pt>
                <c:pt idx="5">
                  <c:v>5.3153599999999974</c:v>
                </c:pt>
                <c:pt idx="6">
                  <c:v>3.2498500000000017</c:v>
                </c:pt>
                <c:pt idx="7">
                  <c:v>1.204719999999996</c:v>
                </c:pt>
                <c:pt idx="8">
                  <c:v>5.1519699999999977</c:v>
                </c:pt>
                <c:pt idx="9">
                  <c:v>6.8034499999999989</c:v>
                </c:pt>
              </c:numCache>
            </c:numRef>
          </c:val>
          <c:extLst>
            <c:ext xmlns:c16="http://schemas.microsoft.com/office/drawing/2014/chart" uri="{C3380CC4-5D6E-409C-BE32-E72D297353CC}">
              <c16:uniqueId val="{00000000-DF42-40C5-BB97-41BFB8AE9EE9}"/>
            </c:ext>
          </c:extLst>
        </c:ser>
        <c:dLbls>
          <c:showLegendKey val="0"/>
          <c:showVal val="0"/>
          <c:showCatName val="0"/>
          <c:showSerName val="0"/>
          <c:showPercent val="0"/>
          <c:showBubbleSize val="0"/>
        </c:dLbls>
        <c:gapWidth val="219"/>
        <c:overlap val="-27"/>
        <c:axId val="798632944"/>
        <c:axId val="798635568"/>
      </c:barChart>
      <c:catAx>
        <c:axId val="798632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635568"/>
        <c:crosses val="autoZero"/>
        <c:auto val="1"/>
        <c:lblAlgn val="ctr"/>
        <c:lblOffset val="100"/>
        <c:noMultiLvlLbl val="0"/>
      </c:catAx>
      <c:valAx>
        <c:axId val="7986355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Total summer</a:t>
                </a:r>
                <a:r>
                  <a:rPr lang="en-GB" baseline="0"/>
                  <a:t> volume (mcm)</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632944"/>
        <c:crosses val="autoZero"/>
        <c:crossBetween val="between"/>
        <c:majorUnit val="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8.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7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AE9F6E2-FF6B-40A7-A3A6-F10D1FAE8837}">
  <sheetPr/>
  <sheetViews>
    <sheetView zoomScale="70"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69A96BB-3097-4A4B-9CB9-5213D0A4B7AB}">
  <sheetPr/>
  <sheetViews>
    <sheetView zoomScale="70"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B329240-A241-4880-AB34-6538B1A332C3}">
  <sheetPr/>
  <sheetViews>
    <sheetView zoomScale="83"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7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50800</xdr:colOff>
      <xdr:row>2</xdr:row>
      <xdr:rowOff>50800</xdr:rowOff>
    </xdr:from>
    <xdr:to>
      <xdr:col>14</xdr:col>
      <xdr:colOff>127000</xdr:colOff>
      <xdr:row>31</xdr:row>
      <xdr:rowOff>107950</xdr:rowOff>
    </xdr:to>
    <xdr:graphicFrame macro="">
      <xdr:nvGraphicFramePr>
        <xdr:cNvPr id="2" name="Chart 1">
          <a:extLst>
            <a:ext uri="{FF2B5EF4-FFF2-40B4-BE49-F238E27FC236}">
              <a16:creationId xmlns:a16="http://schemas.microsoft.com/office/drawing/2014/main" id="{B6A84E8E-37D1-4967-8382-5BF88ACE2E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189098</xdr:colOff>
      <xdr:row>2</xdr:row>
      <xdr:rowOff>121770</xdr:rowOff>
    </xdr:from>
    <xdr:to>
      <xdr:col>7</xdr:col>
      <xdr:colOff>1155886</xdr:colOff>
      <xdr:row>29</xdr:row>
      <xdr:rowOff>12512</xdr:rowOff>
    </xdr:to>
    <xdr:graphicFrame macro="">
      <xdr:nvGraphicFramePr>
        <xdr:cNvPr id="2" name="Chart 1">
          <a:extLst>
            <a:ext uri="{FF2B5EF4-FFF2-40B4-BE49-F238E27FC236}">
              <a16:creationId xmlns:a16="http://schemas.microsoft.com/office/drawing/2014/main" id="{F8D9E836-4F77-47F3-A5EF-DBA0F2A300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1210236</xdr:colOff>
      <xdr:row>2</xdr:row>
      <xdr:rowOff>11206</xdr:rowOff>
    </xdr:from>
    <xdr:to>
      <xdr:col>18</xdr:col>
      <xdr:colOff>440112</xdr:colOff>
      <xdr:row>28</xdr:row>
      <xdr:rowOff>58831</xdr:rowOff>
    </xdr:to>
    <xdr:graphicFrame macro="">
      <xdr:nvGraphicFramePr>
        <xdr:cNvPr id="3" name="Chart 2">
          <a:extLst>
            <a:ext uri="{FF2B5EF4-FFF2-40B4-BE49-F238E27FC236}">
              <a16:creationId xmlns:a16="http://schemas.microsoft.com/office/drawing/2014/main" id="{FE826163-6ACE-4FA7-86A3-2BF5CCD5E3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44450</xdr:colOff>
      <xdr:row>2</xdr:row>
      <xdr:rowOff>57150</xdr:rowOff>
    </xdr:from>
    <xdr:to>
      <xdr:col>24</xdr:col>
      <xdr:colOff>107950</xdr:colOff>
      <xdr:row>26</xdr:row>
      <xdr:rowOff>158750</xdr:rowOff>
    </xdr:to>
    <xdr:graphicFrame macro="">
      <xdr:nvGraphicFramePr>
        <xdr:cNvPr id="2" name="Chart 2">
          <a:extLst>
            <a:ext uri="{FF2B5EF4-FFF2-40B4-BE49-F238E27FC236}">
              <a16:creationId xmlns:a16="http://schemas.microsoft.com/office/drawing/2014/main" id="{D2D60939-C131-4D67-A40C-49691FEE84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9316357" cy="6077857"/>
    <xdr:graphicFrame macro="">
      <xdr:nvGraphicFramePr>
        <xdr:cNvPr id="2" name="Chart 1">
          <a:extLst>
            <a:ext uri="{FF2B5EF4-FFF2-40B4-BE49-F238E27FC236}">
              <a16:creationId xmlns:a16="http://schemas.microsoft.com/office/drawing/2014/main" id="{89ADF149-3C6B-477A-8ACD-ECF30DA45BB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1</xdr:col>
      <xdr:colOff>148291</xdr:colOff>
      <xdr:row>18</xdr:row>
      <xdr:rowOff>108043</xdr:rowOff>
    </xdr:from>
    <xdr:to>
      <xdr:col>8</xdr:col>
      <xdr:colOff>515471</xdr:colOff>
      <xdr:row>39</xdr:row>
      <xdr:rowOff>104588</xdr:rowOff>
    </xdr:to>
    <xdr:graphicFrame macro="">
      <xdr:nvGraphicFramePr>
        <xdr:cNvPr id="2" name="Chart 1">
          <a:extLst>
            <a:ext uri="{FF2B5EF4-FFF2-40B4-BE49-F238E27FC236}">
              <a16:creationId xmlns:a16="http://schemas.microsoft.com/office/drawing/2014/main" id="{6C7E3015-A151-4A05-935B-7CE5A277AD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316357" cy="6077857"/>
    <xdr:graphicFrame macro="">
      <xdr:nvGraphicFramePr>
        <xdr:cNvPr id="2" name="Chart 1">
          <a:extLst>
            <a:ext uri="{FF2B5EF4-FFF2-40B4-BE49-F238E27FC236}">
              <a16:creationId xmlns:a16="http://schemas.microsoft.com/office/drawing/2014/main" id="{DAAECDE9-EF54-413A-B573-43650EACCF7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316357" cy="6077857"/>
    <xdr:graphicFrame macro="">
      <xdr:nvGraphicFramePr>
        <xdr:cNvPr id="2" name="Chart 1">
          <a:extLst>
            <a:ext uri="{FF2B5EF4-FFF2-40B4-BE49-F238E27FC236}">
              <a16:creationId xmlns:a16="http://schemas.microsoft.com/office/drawing/2014/main" id="{4892F886-625E-40E2-9248-482560CFE85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318434" cy="6074578"/>
    <xdr:graphicFrame macro="">
      <xdr:nvGraphicFramePr>
        <xdr:cNvPr id="2" name="Chart 1">
          <a:extLst>
            <a:ext uri="{FF2B5EF4-FFF2-40B4-BE49-F238E27FC236}">
              <a16:creationId xmlns:a16="http://schemas.microsoft.com/office/drawing/2014/main" id="{7C3AA6B0-FE09-41F3-9E43-0C708DBAE7B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316357" cy="6077857"/>
    <xdr:graphicFrame macro="">
      <xdr:nvGraphicFramePr>
        <xdr:cNvPr id="2" name="Chart 1">
          <a:extLst>
            <a:ext uri="{FF2B5EF4-FFF2-40B4-BE49-F238E27FC236}">
              <a16:creationId xmlns:a16="http://schemas.microsoft.com/office/drawing/2014/main" id="{171F7D78-9A2F-4452-BD58-E6936FC5D69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twoCellAnchor>
    <xdr:from>
      <xdr:col>6</xdr:col>
      <xdr:colOff>0</xdr:colOff>
      <xdr:row>13</xdr:row>
      <xdr:rowOff>82550</xdr:rowOff>
    </xdr:from>
    <xdr:to>
      <xdr:col>11</xdr:col>
      <xdr:colOff>205920</xdr:colOff>
      <xdr:row>32</xdr:row>
      <xdr:rowOff>73478</xdr:rowOff>
    </xdr:to>
    <xdr:graphicFrame macro="">
      <xdr:nvGraphicFramePr>
        <xdr:cNvPr id="3" name="Chart 2">
          <a:extLst>
            <a:ext uri="{FF2B5EF4-FFF2-40B4-BE49-F238E27FC236}">
              <a16:creationId xmlns:a16="http://schemas.microsoft.com/office/drawing/2014/main" id="{7AF84C7C-E40F-411D-A51B-5388D6AED8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254000</xdr:colOff>
      <xdr:row>13</xdr:row>
      <xdr:rowOff>82550</xdr:rowOff>
    </xdr:from>
    <xdr:to>
      <xdr:col>21</xdr:col>
      <xdr:colOff>198211</xdr:colOff>
      <xdr:row>32</xdr:row>
      <xdr:rowOff>76200</xdr:rowOff>
    </xdr:to>
    <xdr:graphicFrame macro="">
      <xdr:nvGraphicFramePr>
        <xdr:cNvPr id="4" name="Chart 3">
          <a:extLst>
            <a:ext uri="{FF2B5EF4-FFF2-40B4-BE49-F238E27FC236}">
              <a16:creationId xmlns:a16="http://schemas.microsoft.com/office/drawing/2014/main" id="{582B1609-8215-449E-BB9F-2AC08CC1A0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THRI05\TEAMDATA\TMF\Wthrcorr\WCP\Reports1213\Month06_12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ationalgridplc-my.sharepoint.com/THRI05/TEAMDATA/TMF/Wthrcorr/WCP/Reports1213/Month06_12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HRI05/TEAMDATA/TMF/Wthrcorr/WCP/Reports1213/Month06_12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hared/THRI05/teamdata1/ESP/GS/Outlooks/Summer%20outlook/2019/summer%20outlook%20supply%20prediction%20table%20v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ESP\GD\Publications\Summer%20Outlook%20Reports\Summer20\Summer%20Forecas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ata"/>
      <sheetName val="Forecast"/>
    </sheetNames>
    <sheetDataSet>
      <sheetData sheetId="0" refreshError="1"/>
      <sheetData sheetId="1"/>
      <sheetData sheetId="2">
        <row r="22">
          <cell r="C22">
            <v>41000</v>
          </cell>
          <cell r="D22">
            <v>41030</v>
          </cell>
          <cell r="E22">
            <v>41061</v>
          </cell>
          <cell r="F22">
            <v>41091</v>
          </cell>
          <cell r="G22">
            <v>41122</v>
          </cell>
          <cell r="H22">
            <v>41153</v>
          </cell>
          <cell r="I22">
            <v>41183</v>
          </cell>
          <cell r="J22">
            <v>41214</v>
          </cell>
          <cell r="K22">
            <v>41244</v>
          </cell>
          <cell r="L22">
            <v>41275</v>
          </cell>
          <cell r="M22">
            <v>41306</v>
          </cell>
          <cell r="N22">
            <v>41334</v>
          </cell>
        </row>
        <row r="23">
          <cell r="C23">
            <v>28840.864151000002</v>
          </cell>
          <cell r="D23">
            <v>45378.809464000005</v>
          </cell>
          <cell r="E23">
            <v>54601.305024500005</v>
          </cell>
          <cell r="F23">
            <v>61238.931169000003</v>
          </cell>
          <cell r="G23">
            <v>67864.468655000004</v>
          </cell>
          <cell r="H23">
            <v>78388.577226000009</v>
          </cell>
          <cell r="I23">
            <v>101707.49997100001</v>
          </cell>
          <cell r="J23">
            <v>139740.04713600001</v>
          </cell>
          <cell r="K23">
            <v>188424.00070500001</v>
          </cell>
          <cell r="L23">
            <v>240107.75701600002</v>
          </cell>
          <cell r="M23">
            <v>285221.58573400002</v>
          </cell>
          <cell r="N23">
            <v>325797.91404200002</v>
          </cell>
        </row>
        <row r="24">
          <cell r="C24">
            <v>3899.1176873999998</v>
          </cell>
          <cell r="D24">
            <v>6336.3542348999999</v>
          </cell>
          <cell r="E24">
            <v>7841.3334271000003</v>
          </cell>
          <cell r="F24">
            <v>9092.3937545000008</v>
          </cell>
          <cell r="G24">
            <v>10350.013551700002</v>
          </cell>
          <cell r="H24">
            <v>12022.118072900001</v>
          </cell>
          <cell r="I24">
            <v>15290.638479500001</v>
          </cell>
          <cell r="J24">
            <v>20298.510631600002</v>
          </cell>
          <cell r="K24">
            <v>26259.3197851</v>
          </cell>
          <cell r="L24">
            <v>32871.4922811</v>
          </cell>
          <cell r="M24">
            <v>38644.929078599998</v>
          </cell>
          <cell r="N24">
            <v>43851.326105300002</v>
          </cell>
        </row>
        <row r="25">
          <cell r="C25">
            <v>14643.6710979</v>
          </cell>
          <cell r="D25">
            <v>27780.165464199999</v>
          </cell>
          <cell r="E25">
            <v>39083.174447199999</v>
          </cell>
          <cell r="F25">
            <v>50710.620891699997</v>
          </cell>
          <cell r="G25">
            <v>62352.231659799996</v>
          </cell>
          <cell r="H25">
            <v>74269.154437699995</v>
          </cell>
          <cell r="I25">
            <v>89080.429536099997</v>
          </cell>
          <cell r="J25">
            <v>105990.44296640001</v>
          </cell>
          <cell r="K25">
            <v>123635.1392973</v>
          </cell>
          <cell r="L25">
            <v>143214.8162226</v>
          </cell>
          <cell r="M25">
            <v>160737.66440099999</v>
          </cell>
          <cell r="N25">
            <v>178134.8914465</v>
          </cell>
        </row>
        <row r="26">
          <cell r="C26">
            <v>293.17808219</v>
          </cell>
          <cell r="D26">
            <v>596.12876712000002</v>
          </cell>
          <cell r="E26">
            <v>889.30684930999996</v>
          </cell>
          <cell r="F26">
            <v>1192.25753424</v>
          </cell>
          <cell r="G26">
            <v>1495.2082191700001</v>
          </cell>
          <cell r="H26">
            <v>1788.3863013600001</v>
          </cell>
          <cell r="I26">
            <v>2091.3369862899999</v>
          </cell>
          <cell r="J26">
            <v>2384.5150684800001</v>
          </cell>
          <cell r="K26">
            <v>2687.4657534100002</v>
          </cell>
          <cell r="L26">
            <v>2990.4164383400002</v>
          </cell>
          <cell r="M26">
            <v>3264.0493150500001</v>
          </cell>
          <cell r="N26">
            <v>3566.9999999800002</v>
          </cell>
        </row>
        <row r="27">
          <cell r="C27">
            <v>47676.831017999997</v>
          </cell>
          <cell r="D27">
            <v>80091.457930000004</v>
          </cell>
          <cell r="E27">
            <v>102415.119748</v>
          </cell>
          <cell r="F27">
            <v>122234.20334899999</v>
          </cell>
          <cell r="G27">
            <v>142061.922085</v>
          </cell>
          <cell r="H27">
            <v>166468.236037</v>
          </cell>
          <cell r="I27">
            <v>208169.90497199999</v>
          </cell>
          <cell r="J27">
            <v>268413.515801</v>
          </cell>
          <cell r="K27">
            <v>341005.92553900002</v>
          </cell>
          <cell r="L27">
            <v>419184.48195600003</v>
          </cell>
          <cell r="M27">
            <v>487868.22852700006</v>
          </cell>
          <cell r="N27">
            <v>551351.13159200002</v>
          </cell>
        </row>
        <row r="28">
          <cell r="C28">
            <v>2317.5819821999999</v>
          </cell>
          <cell r="D28">
            <v>4711.7497678</v>
          </cell>
          <cell r="E28">
            <v>7029.8276485999995</v>
          </cell>
          <cell r="F28">
            <v>9421.7609314000001</v>
          </cell>
          <cell r="G28">
            <v>11804.225169699999</v>
          </cell>
          <cell r="H28">
            <v>14102.482343799998</v>
          </cell>
          <cell r="I28">
            <v>16473.364553399999</v>
          </cell>
          <cell r="J28">
            <v>18765.436261700001</v>
          </cell>
          <cell r="K28">
            <v>21128.230962199999</v>
          </cell>
          <cell r="L28">
            <v>23482.121099199998</v>
          </cell>
          <cell r="M28">
            <v>25600.960509499997</v>
          </cell>
          <cell r="N28">
            <v>27935.384674599998</v>
          </cell>
        </row>
        <row r="29">
          <cell r="C29">
            <v>5428.7677137999999</v>
          </cell>
          <cell r="D29">
            <v>10668.7223574</v>
          </cell>
          <cell r="E29">
            <v>15441.8590523</v>
          </cell>
          <cell r="F29">
            <v>20243.445161800002</v>
          </cell>
          <cell r="G29">
            <v>25052.790895200003</v>
          </cell>
          <cell r="H29">
            <v>29786.282004400004</v>
          </cell>
          <cell r="I29">
            <v>35081.001374500003</v>
          </cell>
          <cell r="J29">
            <v>40645.575894500005</v>
          </cell>
          <cell r="K29">
            <v>46725.730459300008</v>
          </cell>
          <cell r="L29">
            <v>52831.832933900005</v>
          </cell>
          <cell r="M29">
            <v>58274.294865500007</v>
          </cell>
          <cell r="N29">
            <v>64039.720014400009</v>
          </cell>
        </row>
        <row r="30">
          <cell r="C30">
            <v>17203.972691999999</v>
          </cell>
          <cell r="D30">
            <v>36114.182023000001</v>
          </cell>
          <cell r="E30">
            <v>54236.69008</v>
          </cell>
          <cell r="F30">
            <v>72734.333700000003</v>
          </cell>
          <cell r="G30">
            <v>90832.837427999999</v>
          </cell>
          <cell r="H30">
            <v>106505.54076800001</v>
          </cell>
          <cell r="I30">
            <v>120863.51438400001</v>
          </cell>
          <cell r="J30">
            <v>133399.91224999999</v>
          </cell>
          <cell r="K30">
            <v>147513.322617</v>
          </cell>
          <cell r="L30">
            <v>162924.77032399998</v>
          </cell>
          <cell r="M30">
            <v>177923.54906999998</v>
          </cell>
          <cell r="N30">
            <v>195584.95540299997</v>
          </cell>
        </row>
        <row r="31">
          <cell r="C31">
            <v>24950.322388000001</v>
          </cell>
          <cell r="D31">
            <v>51494.654148000001</v>
          </cell>
          <cell r="E31">
            <v>76708.376780999999</v>
          </cell>
          <cell r="F31">
            <v>102399.539793</v>
          </cell>
          <cell r="G31">
            <v>127689.853493</v>
          </cell>
          <cell r="H31">
            <v>150394.305116</v>
          </cell>
          <cell r="I31">
            <v>172417.88031100002</v>
          </cell>
          <cell r="J31">
            <v>192810.92440500003</v>
          </cell>
          <cell r="K31">
            <v>215367.28403700003</v>
          </cell>
          <cell r="L31">
            <v>239238.72435500004</v>
          </cell>
          <cell r="M31">
            <v>261798.80444300003</v>
          </cell>
          <cell r="N31">
            <v>287560.06009000004</v>
          </cell>
        </row>
        <row r="32">
          <cell r="C32">
            <v>360</v>
          </cell>
          <cell r="D32">
            <v>732</v>
          </cell>
          <cell r="E32">
            <v>1092</v>
          </cell>
          <cell r="F32">
            <v>1464</v>
          </cell>
          <cell r="G32">
            <v>1836</v>
          </cell>
          <cell r="H32">
            <v>2196</v>
          </cell>
          <cell r="I32">
            <v>2568</v>
          </cell>
          <cell r="J32">
            <v>2928</v>
          </cell>
          <cell r="K32">
            <v>3300</v>
          </cell>
          <cell r="L32">
            <v>3672</v>
          </cell>
          <cell r="M32">
            <v>4008</v>
          </cell>
          <cell r="N32">
            <v>4380</v>
          </cell>
        </row>
        <row r="33">
          <cell r="C33">
            <v>6502.5327802000002</v>
          </cell>
          <cell r="D33">
            <v>17076.714173200002</v>
          </cell>
          <cell r="E33">
            <v>30083.055568200001</v>
          </cell>
          <cell r="F33">
            <v>44671.278006200002</v>
          </cell>
          <cell r="G33">
            <v>58882.6978552</v>
          </cell>
          <cell r="H33">
            <v>70114.127682199993</v>
          </cell>
          <cell r="I33">
            <v>79851.72234909999</v>
          </cell>
          <cell r="J33">
            <v>85163.475352699985</v>
          </cell>
          <cell r="K33">
            <v>87084.99387749999</v>
          </cell>
          <cell r="L33">
            <v>88578.854284899993</v>
          </cell>
          <cell r="M33">
            <v>89999.356739299998</v>
          </cell>
          <cell r="N33">
            <v>93610.9881092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ata"/>
      <sheetName val="Forecast"/>
    </sheetNames>
    <sheetDataSet>
      <sheetData sheetId="0" refreshError="1"/>
      <sheetData sheetId="1"/>
      <sheetData sheetId="2">
        <row r="22">
          <cell r="C22">
            <v>41000</v>
          </cell>
          <cell r="D22">
            <v>41030</v>
          </cell>
          <cell r="E22">
            <v>41061</v>
          </cell>
          <cell r="F22">
            <v>41091</v>
          </cell>
          <cell r="G22">
            <v>41122</v>
          </cell>
          <cell r="H22">
            <v>41153</v>
          </cell>
          <cell r="I22">
            <v>41183</v>
          </cell>
          <cell r="J22">
            <v>41214</v>
          </cell>
          <cell r="K22">
            <v>41244</v>
          </cell>
          <cell r="L22">
            <v>41275</v>
          </cell>
          <cell r="M22">
            <v>41306</v>
          </cell>
          <cell r="N22">
            <v>41334</v>
          </cell>
        </row>
        <row r="23">
          <cell r="C23">
            <v>28840.864151000002</v>
          </cell>
          <cell r="D23">
            <v>45378.809464000005</v>
          </cell>
          <cell r="E23">
            <v>54601.305024500005</v>
          </cell>
          <cell r="F23">
            <v>61238.931169000003</v>
          </cell>
          <cell r="G23">
            <v>67864.468655000004</v>
          </cell>
          <cell r="H23">
            <v>78388.577226000009</v>
          </cell>
          <cell r="I23">
            <v>101707.49997100001</v>
          </cell>
          <cell r="J23">
            <v>139740.04713600001</v>
          </cell>
          <cell r="K23">
            <v>188424.00070500001</v>
          </cell>
          <cell r="L23">
            <v>240107.75701600002</v>
          </cell>
          <cell r="M23">
            <v>285221.58573400002</v>
          </cell>
          <cell r="N23">
            <v>325797.91404200002</v>
          </cell>
        </row>
        <row r="24">
          <cell r="C24">
            <v>3899.1176873999998</v>
          </cell>
          <cell r="D24">
            <v>6336.3542348999999</v>
          </cell>
          <cell r="E24">
            <v>7841.3334271000003</v>
          </cell>
          <cell r="F24">
            <v>9092.3937545000008</v>
          </cell>
          <cell r="G24">
            <v>10350.013551700002</v>
          </cell>
          <cell r="H24">
            <v>12022.118072900001</v>
          </cell>
          <cell r="I24">
            <v>15290.638479500001</v>
          </cell>
          <cell r="J24">
            <v>20298.510631600002</v>
          </cell>
          <cell r="K24">
            <v>26259.3197851</v>
          </cell>
          <cell r="L24">
            <v>32871.4922811</v>
          </cell>
          <cell r="M24">
            <v>38644.929078599998</v>
          </cell>
          <cell r="N24">
            <v>43851.326105300002</v>
          </cell>
        </row>
        <row r="25">
          <cell r="C25">
            <v>14643.6710979</v>
          </cell>
          <cell r="D25">
            <v>27780.165464199999</v>
          </cell>
          <cell r="E25">
            <v>39083.174447199999</v>
          </cell>
          <cell r="F25">
            <v>50710.620891699997</v>
          </cell>
          <cell r="G25">
            <v>62352.231659799996</v>
          </cell>
          <cell r="H25">
            <v>74269.154437699995</v>
          </cell>
          <cell r="I25">
            <v>89080.429536099997</v>
          </cell>
          <cell r="J25">
            <v>105990.44296640001</v>
          </cell>
          <cell r="K25">
            <v>123635.1392973</v>
          </cell>
          <cell r="L25">
            <v>143214.8162226</v>
          </cell>
          <cell r="M25">
            <v>160737.66440099999</v>
          </cell>
          <cell r="N25">
            <v>178134.8914465</v>
          </cell>
        </row>
        <row r="26">
          <cell r="C26">
            <v>293.17808219</v>
          </cell>
          <cell r="D26">
            <v>596.12876712000002</v>
          </cell>
          <cell r="E26">
            <v>889.30684930999996</v>
          </cell>
          <cell r="F26">
            <v>1192.25753424</v>
          </cell>
          <cell r="G26">
            <v>1495.2082191700001</v>
          </cell>
          <cell r="H26">
            <v>1788.3863013600001</v>
          </cell>
          <cell r="I26">
            <v>2091.3369862899999</v>
          </cell>
          <cell r="J26">
            <v>2384.5150684800001</v>
          </cell>
          <cell r="K26">
            <v>2687.4657534100002</v>
          </cell>
          <cell r="L26">
            <v>2990.4164383400002</v>
          </cell>
          <cell r="M26">
            <v>3264.0493150500001</v>
          </cell>
          <cell r="N26">
            <v>3566.9999999800002</v>
          </cell>
        </row>
        <row r="27">
          <cell r="C27">
            <v>47676.831017999997</v>
          </cell>
          <cell r="D27">
            <v>80091.457930000004</v>
          </cell>
          <cell r="E27">
            <v>102415.119748</v>
          </cell>
          <cell r="F27">
            <v>122234.20334899999</v>
          </cell>
          <cell r="G27">
            <v>142061.922085</v>
          </cell>
          <cell r="H27">
            <v>166468.236037</v>
          </cell>
          <cell r="I27">
            <v>208169.90497199999</v>
          </cell>
          <cell r="J27">
            <v>268413.515801</v>
          </cell>
          <cell r="K27">
            <v>341005.92553900002</v>
          </cell>
          <cell r="L27">
            <v>419184.48195600003</v>
          </cell>
          <cell r="M27">
            <v>487868.22852700006</v>
          </cell>
          <cell r="N27">
            <v>551351.13159200002</v>
          </cell>
        </row>
        <row r="28">
          <cell r="C28">
            <v>2317.5819821999999</v>
          </cell>
          <cell r="D28">
            <v>4711.7497678</v>
          </cell>
          <cell r="E28">
            <v>7029.8276485999995</v>
          </cell>
          <cell r="F28">
            <v>9421.7609314000001</v>
          </cell>
          <cell r="G28">
            <v>11804.225169699999</v>
          </cell>
          <cell r="H28">
            <v>14102.482343799998</v>
          </cell>
          <cell r="I28">
            <v>16473.364553399999</v>
          </cell>
          <cell r="J28">
            <v>18765.436261700001</v>
          </cell>
          <cell r="K28">
            <v>21128.230962199999</v>
          </cell>
          <cell r="L28">
            <v>23482.121099199998</v>
          </cell>
          <cell r="M28">
            <v>25600.960509499997</v>
          </cell>
          <cell r="N28">
            <v>27935.384674599998</v>
          </cell>
        </row>
        <row r="29">
          <cell r="C29">
            <v>5428.7677137999999</v>
          </cell>
          <cell r="D29">
            <v>10668.7223574</v>
          </cell>
          <cell r="E29">
            <v>15441.8590523</v>
          </cell>
          <cell r="F29">
            <v>20243.445161800002</v>
          </cell>
          <cell r="G29">
            <v>25052.790895200003</v>
          </cell>
          <cell r="H29">
            <v>29786.282004400004</v>
          </cell>
          <cell r="I29">
            <v>35081.001374500003</v>
          </cell>
          <cell r="J29">
            <v>40645.575894500005</v>
          </cell>
          <cell r="K29">
            <v>46725.730459300008</v>
          </cell>
          <cell r="L29">
            <v>52831.832933900005</v>
          </cell>
          <cell r="M29">
            <v>58274.294865500007</v>
          </cell>
          <cell r="N29">
            <v>64039.720014400009</v>
          </cell>
        </row>
        <row r="30">
          <cell r="C30">
            <v>17203.972691999999</v>
          </cell>
          <cell r="D30">
            <v>36114.182023000001</v>
          </cell>
          <cell r="E30">
            <v>54236.69008</v>
          </cell>
          <cell r="F30">
            <v>72734.333700000003</v>
          </cell>
          <cell r="G30">
            <v>90832.837427999999</v>
          </cell>
          <cell r="H30">
            <v>106505.54076800001</v>
          </cell>
          <cell r="I30">
            <v>120863.51438400001</v>
          </cell>
          <cell r="J30">
            <v>133399.91224999999</v>
          </cell>
          <cell r="K30">
            <v>147513.322617</v>
          </cell>
          <cell r="L30">
            <v>162924.77032399998</v>
          </cell>
          <cell r="M30">
            <v>177923.54906999998</v>
          </cell>
          <cell r="N30">
            <v>195584.95540299997</v>
          </cell>
        </row>
        <row r="31">
          <cell r="C31">
            <v>24950.322388000001</v>
          </cell>
          <cell r="D31">
            <v>51494.654148000001</v>
          </cell>
          <cell r="E31">
            <v>76708.376780999999</v>
          </cell>
          <cell r="F31">
            <v>102399.539793</v>
          </cell>
          <cell r="G31">
            <v>127689.853493</v>
          </cell>
          <cell r="H31">
            <v>150394.305116</v>
          </cell>
          <cell r="I31">
            <v>172417.88031100002</v>
          </cell>
          <cell r="J31">
            <v>192810.92440500003</v>
          </cell>
          <cell r="K31">
            <v>215367.28403700003</v>
          </cell>
          <cell r="L31">
            <v>239238.72435500004</v>
          </cell>
          <cell r="M31">
            <v>261798.80444300003</v>
          </cell>
          <cell r="N31">
            <v>287560.06009000004</v>
          </cell>
        </row>
        <row r="32">
          <cell r="C32">
            <v>360</v>
          </cell>
          <cell r="D32">
            <v>732</v>
          </cell>
          <cell r="E32">
            <v>1092</v>
          </cell>
          <cell r="F32">
            <v>1464</v>
          </cell>
          <cell r="G32">
            <v>1836</v>
          </cell>
          <cell r="H32">
            <v>2196</v>
          </cell>
          <cell r="I32">
            <v>2568</v>
          </cell>
          <cell r="J32">
            <v>2928</v>
          </cell>
          <cell r="K32">
            <v>3300</v>
          </cell>
          <cell r="L32">
            <v>3672</v>
          </cell>
          <cell r="M32">
            <v>4008</v>
          </cell>
          <cell r="N32">
            <v>4380</v>
          </cell>
        </row>
        <row r="33">
          <cell r="C33">
            <v>6502.5327802000002</v>
          </cell>
          <cell r="D33">
            <v>17076.714173200002</v>
          </cell>
          <cell r="E33">
            <v>30083.055568200001</v>
          </cell>
          <cell r="F33">
            <v>44671.278006200002</v>
          </cell>
          <cell r="G33">
            <v>58882.6978552</v>
          </cell>
          <cell r="H33">
            <v>70114.127682199993</v>
          </cell>
          <cell r="I33">
            <v>79851.72234909999</v>
          </cell>
          <cell r="J33">
            <v>85163.475352699985</v>
          </cell>
          <cell r="K33">
            <v>87084.99387749999</v>
          </cell>
          <cell r="L33">
            <v>88578.854284899993</v>
          </cell>
          <cell r="M33">
            <v>89999.356739299998</v>
          </cell>
          <cell r="N33">
            <v>93610.9881092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ata"/>
      <sheetName val="Forecast"/>
    </sheetNames>
    <sheetDataSet>
      <sheetData sheetId="0" refreshError="1"/>
      <sheetData sheetId="1"/>
      <sheetData sheetId="2">
        <row r="22">
          <cell r="C22">
            <v>41000</v>
          </cell>
          <cell r="D22">
            <v>41030</v>
          </cell>
          <cell r="E22">
            <v>41061</v>
          </cell>
          <cell r="F22">
            <v>41091</v>
          </cell>
          <cell r="G22">
            <v>41122</v>
          </cell>
          <cell r="H22">
            <v>41153</v>
          </cell>
          <cell r="I22">
            <v>41183</v>
          </cell>
          <cell r="J22">
            <v>41214</v>
          </cell>
          <cell r="K22">
            <v>41244</v>
          </cell>
          <cell r="L22">
            <v>41275</v>
          </cell>
          <cell r="M22">
            <v>41306</v>
          </cell>
          <cell r="N22">
            <v>41334</v>
          </cell>
        </row>
        <row r="23">
          <cell r="C23">
            <v>28840.864151000002</v>
          </cell>
          <cell r="D23">
            <v>45378.809464000005</v>
          </cell>
          <cell r="E23">
            <v>54601.305024500005</v>
          </cell>
          <cell r="F23">
            <v>61238.931169000003</v>
          </cell>
          <cell r="G23">
            <v>67864.468655000004</v>
          </cell>
          <cell r="H23">
            <v>78388.577226000009</v>
          </cell>
          <cell r="I23">
            <v>101707.49997100001</v>
          </cell>
          <cell r="J23">
            <v>139740.04713600001</v>
          </cell>
          <cell r="K23">
            <v>188424.00070500001</v>
          </cell>
          <cell r="L23">
            <v>240107.75701600002</v>
          </cell>
          <cell r="M23">
            <v>285221.58573400002</v>
          </cell>
          <cell r="N23">
            <v>325797.91404200002</v>
          </cell>
        </row>
        <row r="24">
          <cell r="C24">
            <v>3899.1176873999998</v>
          </cell>
          <cell r="D24">
            <v>6336.3542348999999</v>
          </cell>
          <cell r="E24">
            <v>7841.3334271000003</v>
          </cell>
          <cell r="F24">
            <v>9092.3937545000008</v>
          </cell>
          <cell r="G24">
            <v>10350.013551700002</v>
          </cell>
          <cell r="H24">
            <v>12022.118072900001</v>
          </cell>
          <cell r="I24">
            <v>15290.638479500001</v>
          </cell>
          <cell r="J24">
            <v>20298.510631600002</v>
          </cell>
          <cell r="K24">
            <v>26259.3197851</v>
          </cell>
          <cell r="L24">
            <v>32871.4922811</v>
          </cell>
          <cell r="M24">
            <v>38644.929078599998</v>
          </cell>
          <cell r="N24">
            <v>43851.326105300002</v>
          </cell>
        </row>
        <row r="25">
          <cell r="C25">
            <v>14643.6710979</v>
          </cell>
          <cell r="D25">
            <v>27780.165464199999</v>
          </cell>
          <cell r="E25">
            <v>39083.174447199999</v>
          </cell>
          <cell r="F25">
            <v>50710.620891699997</v>
          </cell>
          <cell r="G25">
            <v>62352.231659799996</v>
          </cell>
          <cell r="H25">
            <v>74269.154437699995</v>
          </cell>
          <cell r="I25">
            <v>89080.429536099997</v>
          </cell>
          <cell r="J25">
            <v>105990.44296640001</v>
          </cell>
          <cell r="K25">
            <v>123635.1392973</v>
          </cell>
          <cell r="L25">
            <v>143214.8162226</v>
          </cell>
          <cell r="M25">
            <v>160737.66440099999</v>
          </cell>
          <cell r="N25">
            <v>178134.8914465</v>
          </cell>
        </row>
        <row r="26">
          <cell r="C26">
            <v>293.17808219</v>
          </cell>
          <cell r="D26">
            <v>596.12876712000002</v>
          </cell>
          <cell r="E26">
            <v>889.30684930999996</v>
          </cell>
          <cell r="F26">
            <v>1192.25753424</v>
          </cell>
          <cell r="G26">
            <v>1495.2082191700001</v>
          </cell>
          <cell r="H26">
            <v>1788.3863013600001</v>
          </cell>
          <cell r="I26">
            <v>2091.3369862899999</v>
          </cell>
          <cell r="J26">
            <v>2384.5150684800001</v>
          </cell>
          <cell r="K26">
            <v>2687.4657534100002</v>
          </cell>
          <cell r="L26">
            <v>2990.4164383400002</v>
          </cell>
          <cell r="M26">
            <v>3264.0493150500001</v>
          </cell>
          <cell r="N26">
            <v>3566.9999999800002</v>
          </cell>
        </row>
        <row r="27">
          <cell r="C27">
            <v>47676.831017999997</v>
          </cell>
          <cell r="D27">
            <v>80091.457930000004</v>
          </cell>
          <cell r="E27">
            <v>102415.119748</v>
          </cell>
          <cell r="F27">
            <v>122234.20334899999</v>
          </cell>
          <cell r="G27">
            <v>142061.922085</v>
          </cell>
          <cell r="H27">
            <v>166468.236037</v>
          </cell>
          <cell r="I27">
            <v>208169.90497199999</v>
          </cell>
          <cell r="J27">
            <v>268413.515801</v>
          </cell>
          <cell r="K27">
            <v>341005.92553900002</v>
          </cell>
          <cell r="L27">
            <v>419184.48195600003</v>
          </cell>
          <cell r="M27">
            <v>487868.22852700006</v>
          </cell>
          <cell r="N27">
            <v>551351.13159200002</v>
          </cell>
        </row>
        <row r="28">
          <cell r="C28">
            <v>2317.5819821999999</v>
          </cell>
          <cell r="D28">
            <v>4711.7497678</v>
          </cell>
          <cell r="E28">
            <v>7029.8276485999995</v>
          </cell>
          <cell r="F28">
            <v>9421.7609314000001</v>
          </cell>
          <cell r="G28">
            <v>11804.225169699999</v>
          </cell>
          <cell r="H28">
            <v>14102.482343799998</v>
          </cell>
          <cell r="I28">
            <v>16473.364553399999</v>
          </cell>
          <cell r="J28">
            <v>18765.436261700001</v>
          </cell>
          <cell r="K28">
            <v>21128.230962199999</v>
          </cell>
          <cell r="L28">
            <v>23482.121099199998</v>
          </cell>
          <cell r="M28">
            <v>25600.960509499997</v>
          </cell>
          <cell r="N28">
            <v>27935.384674599998</v>
          </cell>
        </row>
        <row r="29">
          <cell r="C29">
            <v>5428.7677137999999</v>
          </cell>
          <cell r="D29">
            <v>10668.7223574</v>
          </cell>
          <cell r="E29">
            <v>15441.8590523</v>
          </cell>
          <cell r="F29">
            <v>20243.445161800002</v>
          </cell>
          <cell r="G29">
            <v>25052.790895200003</v>
          </cell>
          <cell r="H29">
            <v>29786.282004400004</v>
          </cell>
          <cell r="I29">
            <v>35081.001374500003</v>
          </cell>
          <cell r="J29">
            <v>40645.575894500005</v>
          </cell>
          <cell r="K29">
            <v>46725.730459300008</v>
          </cell>
          <cell r="L29">
            <v>52831.832933900005</v>
          </cell>
          <cell r="M29">
            <v>58274.294865500007</v>
          </cell>
          <cell r="N29">
            <v>64039.720014400009</v>
          </cell>
        </row>
        <row r="30">
          <cell r="C30">
            <v>17203.972691999999</v>
          </cell>
          <cell r="D30">
            <v>36114.182023000001</v>
          </cell>
          <cell r="E30">
            <v>54236.69008</v>
          </cell>
          <cell r="F30">
            <v>72734.333700000003</v>
          </cell>
          <cell r="G30">
            <v>90832.837427999999</v>
          </cell>
          <cell r="H30">
            <v>106505.54076800001</v>
          </cell>
          <cell r="I30">
            <v>120863.51438400001</v>
          </cell>
          <cell r="J30">
            <v>133399.91224999999</v>
          </cell>
          <cell r="K30">
            <v>147513.322617</v>
          </cell>
          <cell r="L30">
            <v>162924.77032399998</v>
          </cell>
          <cell r="M30">
            <v>177923.54906999998</v>
          </cell>
          <cell r="N30">
            <v>195584.95540299997</v>
          </cell>
        </row>
        <row r="31">
          <cell r="C31">
            <v>24950.322388000001</v>
          </cell>
          <cell r="D31">
            <v>51494.654148000001</v>
          </cell>
          <cell r="E31">
            <v>76708.376780999999</v>
          </cell>
          <cell r="F31">
            <v>102399.539793</v>
          </cell>
          <cell r="G31">
            <v>127689.853493</v>
          </cell>
          <cell r="H31">
            <v>150394.305116</v>
          </cell>
          <cell r="I31">
            <v>172417.88031100002</v>
          </cell>
          <cell r="J31">
            <v>192810.92440500003</v>
          </cell>
          <cell r="K31">
            <v>215367.28403700003</v>
          </cell>
          <cell r="L31">
            <v>239238.72435500004</v>
          </cell>
          <cell r="M31">
            <v>261798.80444300003</v>
          </cell>
          <cell r="N31">
            <v>287560.06009000004</v>
          </cell>
        </row>
        <row r="32">
          <cell r="C32">
            <v>360</v>
          </cell>
          <cell r="D32">
            <v>732</v>
          </cell>
          <cell r="E32">
            <v>1092</v>
          </cell>
          <cell r="F32">
            <v>1464</v>
          </cell>
          <cell r="G32">
            <v>1836</v>
          </cell>
          <cell r="H32">
            <v>2196</v>
          </cell>
          <cell r="I32">
            <v>2568</v>
          </cell>
          <cell r="J32">
            <v>2928</v>
          </cell>
          <cell r="K32">
            <v>3300</v>
          </cell>
          <cell r="L32">
            <v>3672</v>
          </cell>
          <cell r="M32">
            <v>4008</v>
          </cell>
          <cell r="N32">
            <v>4380</v>
          </cell>
        </row>
        <row r="33">
          <cell r="C33">
            <v>6502.5327802000002</v>
          </cell>
          <cell r="D33">
            <v>17076.714173200002</v>
          </cell>
          <cell r="E33">
            <v>30083.055568200001</v>
          </cell>
          <cell r="F33">
            <v>44671.278006200002</v>
          </cell>
          <cell r="G33">
            <v>58882.6978552</v>
          </cell>
          <cell r="H33">
            <v>70114.127682199993</v>
          </cell>
          <cell r="I33">
            <v>79851.72234909999</v>
          </cell>
          <cell r="J33">
            <v>85163.475352699985</v>
          </cell>
          <cell r="K33">
            <v>87084.99387749999</v>
          </cell>
          <cell r="L33">
            <v>88578.854284899993</v>
          </cell>
          <cell r="M33">
            <v>89999.356739299998</v>
          </cell>
          <cell r="N33">
            <v>93610.9881092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3Supply"/>
      <sheetName val="MK3supPivTab"/>
      <sheetName val="MK3Interconnectors"/>
      <sheetName val="MK3ICPivTab"/>
      <sheetName val="UKCS&amp;Norway"/>
      <sheetName val="Continent"/>
      <sheetName val="LNG"/>
      <sheetName val="MRS"/>
      <sheetName val="MatchTable"/>
      <sheetName val="Notes"/>
    </sheetNames>
    <sheetDataSet>
      <sheetData sheetId="0" refreshError="1"/>
      <sheetData sheetId="1" refreshError="1"/>
      <sheetData sheetId="2" refreshError="1"/>
      <sheetData sheetId="3" refreshError="1"/>
      <sheetData sheetId="4">
        <row r="39">
          <cell r="C39">
            <v>16.816846694192314</v>
          </cell>
        </row>
        <row r="40">
          <cell r="C40">
            <v>11.588213554100491</v>
          </cell>
        </row>
      </sheetData>
      <sheetData sheetId="5" refreshError="1"/>
      <sheetData sheetId="6">
        <row r="14">
          <cell r="G14">
            <v>5</v>
          </cell>
        </row>
      </sheetData>
      <sheetData sheetId="7">
        <row r="32">
          <cell r="K32">
            <v>1.8750957515909095</v>
          </cell>
        </row>
        <row r="56">
          <cell r="J56">
            <v>1.4</v>
          </cell>
        </row>
      </sheetData>
      <sheetData sheetId="8"/>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GWh (2)"/>
      <sheetName val="VC"/>
      <sheetName val="Forecast GWh"/>
      <sheetName val="Forecast MCM"/>
      <sheetName val="Actual GBMonitor"/>
      <sheetName val="Actual LDZMonitor"/>
      <sheetName val="Actual"/>
      <sheetName val="Actual WC"/>
      <sheetName val="GB CWV"/>
      <sheetName val="CWVGraph"/>
      <sheetName val="ForecastGraph"/>
      <sheetName val="HistoricGraph"/>
      <sheetName val="G2"/>
      <sheetName val="G1"/>
      <sheetName val="History of WthCor"/>
      <sheetName val="Ranges"/>
      <sheetName val="Hist of WthCor (Not Updated)"/>
      <sheetName val="Storage"/>
      <sheetName val="New table data"/>
      <sheetName val="New table"/>
    </sheetNames>
    <sheetDataSet>
      <sheetData sheetId="0"/>
      <sheetData sheetId="1"/>
      <sheetData sheetId="2">
        <row r="11">
          <cell r="A11">
            <v>43922</v>
          </cell>
        </row>
      </sheetData>
      <sheetData sheetId="3">
        <row r="11">
          <cell r="H11">
            <v>145.56123760909091</v>
          </cell>
          <cell r="AR11">
            <v>43922</v>
          </cell>
          <cell r="AT11">
            <v>25.278419216818182</v>
          </cell>
          <cell r="AU11">
            <v>67.041556337178065</v>
          </cell>
          <cell r="AV11">
            <v>13.667325598181817</v>
          </cell>
          <cell r="BA11">
            <v>24.5</v>
          </cell>
          <cell r="BB11">
            <v>11.5</v>
          </cell>
        </row>
        <row r="12">
          <cell r="H12">
            <v>144.91652724545455</v>
          </cell>
          <cell r="AR12">
            <v>43923</v>
          </cell>
          <cell r="AT12">
            <v>25.263203900545456</v>
          </cell>
          <cell r="AU12">
            <v>66.981578691224215</v>
          </cell>
          <cell r="AV12">
            <v>13.662770145454544</v>
          </cell>
          <cell r="BA12">
            <v>24.5</v>
          </cell>
          <cell r="BB12">
            <v>11.5</v>
          </cell>
        </row>
        <row r="13">
          <cell r="H13">
            <v>144.71895075454543</v>
          </cell>
          <cell r="AR13">
            <v>43924</v>
          </cell>
          <cell r="AT13">
            <v>24.78517953381818</v>
          </cell>
          <cell r="AU13">
            <v>62.395222420252864</v>
          </cell>
          <cell r="AV13">
            <v>13.245334194545455</v>
          </cell>
          <cell r="BA13">
            <v>24.5</v>
          </cell>
          <cell r="BB13">
            <v>11.5</v>
          </cell>
        </row>
        <row r="14">
          <cell r="H14">
            <v>137.54204310909091</v>
          </cell>
          <cell r="AR14">
            <v>43925</v>
          </cell>
          <cell r="AT14">
            <v>23.517333599454545</v>
          </cell>
          <cell r="AU14">
            <v>53.693817819872258</v>
          </cell>
          <cell r="AV14">
            <v>11.731034426363635</v>
          </cell>
          <cell r="BA14">
            <v>24.5</v>
          </cell>
          <cell r="BB14">
            <v>11.5</v>
          </cell>
        </row>
        <row r="15">
          <cell r="H15">
            <v>134.95597244545453</v>
          </cell>
          <cell r="AR15">
            <v>43926</v>
          </cell>
          <cell r="AT15">
            <v>22.89170114154545</v>
          </cell>
          <cell r="AU15">
            <v>50.109118706722541</v>
          </cell>
          <cell r="AV15">
            <v>11.171065883636363</v>
          </cell>
          <cell r="BA15">
            <v>24.5</v>
          </cell>
          <cell r="BB15">
            <v>11.5</v>
          </cell>
        </row>
        <row r="16">
          <cell r="H16">
            <v>141.43048117272727</v>
          </cell>
          <cell r="AR16">
            <v>43927</v>
          </cell>
          <cell r="AT16">
            <v>25.149468292909091</v>
          </cell>
          <cell r="AU16">
            <v>66.720527188295264</v>
          </cell>
          <cell r="AV16">
            <v>13.599292839999999</v>
          </cell>
          <cell r="BA16">
            <v>24.5</v>
          </cell>
          <cell r="BB16">
            <v>11.5</v>
          </cell>
        </row>
        <row r="17">
          <cell r="H17">
            <v>139.60726985454545</v>
          </cell>
          <cell r="AR17">
            <v>43928</v>
          </cell>
          <cell r="AT17">
            <v>25.09911749663636</v>
          </cell>
          <cell r="AU17">
            <v>66.648668709795956</v>
          </cell>
          <cell r="AV17">
            <v>13.56885576090909</v>
          </cell>
          <cell r="BA17">
            <v>24.5</v>
          </cell>
          <cell r="BB17">
            <v>11.5</v>
          </cell>
        </row>
        <row r="18">
          <cell r="H18">
            <v>138.38430850909091</v>
          </cell>
          <cell r="AR18">
            <v>43929</v>
          </cell>
          <cell r="AT18">
            <v>24.442220610454545</v>
          </cell>
          <cell r="AU18">
            <v>49.598927591961925</v>
          </cell>
          <cell r="AV18">
            <v>11.096184740909091</v>
          </cell>
          <cell r="BA18">
            <v>24.5</v>
          </cell>
          <cell r="BB18">
            <v>11.5</v>
          </cell>
        </row>
        <row r="19">
          <cell r="H19">
            <v>136.92648924545455</v>
          </cell>
          <cell r="AR19">
            <v>43930</v>
          </cell>
          <cell r="AT19">
            <v>24.400693572090908</v>
          </cell>
          <cell r="AU19">
            <v>50.941721610882652</v>
          </cell>
          <cell r="AV19">
            <v>11.073830295454545</v>
          </cell>
          <cell r="BA19">
            <v>24.5</v>
          </cell>
          <cell r="BB19">
            <v>11.5</v>
          </cell>
        </row>
        <row r="20">
          <cell r="H20">
            <v>130.89364640909091</v>
          </cell>
          <cell r="AR20">
            <v>43931</v>
          </cell>
          <cell r="AT20">
            <v>23.032329725090907</v>
          </cell>
          <cell r="AU20">
            <v>49.599381639647916</v>
          </cell>
          <cell r="AV20">
            <v>11.051456088181819</v>
          </cell>
          <cell r="BA20">
            <v>24.5</v>
          </cell>
          <cell r="BB20">
            <v>11.5</v>
          </cell>
        </row>
        <row r="21">
          <cell r="H21">
            <v>130.46854260909092</v>
          </cell>
          <cell r="AR21">
            <v>43932</v>
          </cell>
          <cell r="AT21">
            <v>22.765844326363634</v>
          </cell>
          <cell r="AU21">
            <v>49.537849671166519</v>
          </cell>
          <cell r="AV21">
            <v>11.031713504545454</v>
          </cell>
          <cell r="BA21">
            <v>24.5</v>
          </cell>
          <cell r="BB21">
            <v>11.5</v>
          </cell>
        </row>
        <row r="22">
          <cell r="H22">
            <v>128.86425124545454</v>
          </cell>
          <cell r="AR22">
            <v>43933</v>
          </cell>
          <cell r="AT22">
            <v>22.725483753545451</v>
          </cell>
          <cell r="AU22">
            <v>49.009163884522401</v>
          </cell>
          <cell r="AV22">
            <v>11.00664839090909</v>
          </cell>
          <cell r="BA22">
            <v>24.5</v>
          </cell>
          <cell r="BB22">
            <v>11.5</v>
          </cell>
        </row>
        <row r="23">
          <cell r="H23">
            <v>126.33602346363637</v>
          </cell>
          <cell r="AR23">
            <v>43934</v>
          </cell>
          <cell r="AT23">
            <v>22.906881552000002</v>
          </cell>
          <cell r="AU23">
            <v>49.671386311066378</v>
          </cell>
          <cell r="AV23">
            <v>10.97625481909091</v>
          </cell>
          <cell r="BA23">
            <v>24.5</v>
          </cell>
          <cell r="BB23">
            <v>11.5</v>
          </cell>
        </row>
        <row r="24">
          <cell r="H24">
            <v>127.78273432727273</v>
          </cell>
          <cell r="AR24">
            <v>43935</v>
          </cell>
          <cell r="AT24">
            <v>23.080306830181819</v>
          </cell>
          <cell r="AU24">
            <v>49.89236838674146</v>
          </cell>
          <cell r="AV24">
            <v>10.935218163636364</v>
          </cell>
          <cell r="BA24">
            <v>24.5</v>
          </cell>
          <cell r="BB24">
            <v>11.5</v>
          </cell>
        </row>
        <row r="25">
          <cell r="H25">
            <v>125.35226506363637</v>
          </cell>
          <cell r="AR25">
            <v>43936</v>
          </cell>
          <cell r="AT25">
            <v>23.011445744454541</v>
          </cell>
          <cell r="AU25">
            <v>49.642388921477774</v>
          </cell>
          <cell r="AV25">
            <v>10.894147914545455</v>
          </cell>
          <cell r="BA25">
            <v>24.5</v>
          </cell>
          <cell r="BB25">
            <v>11.5</v>
          </cell>
        </row>
        <row r="26">
          <cell r="H26">
            <v>122.86180042727273</v>
          </cell>
          <cell r="AR26">
            <v>43937</v>
          </cell>
          <cell r="AT26">
            <v>22.936809641</v>
          </cell>
          <cell r="AU26">
            <v>49.567214336709355</v>
          </cell>
          <cell r="AV26">
            <v>10.847731422727273</v>
          </cell>
          <cell r="BA26">
            <v>24.5</v>
          </cell>
          <cell r="BB26">
            <v>11.5</v>
          </cell>
        </row>
        <row r="27">
          <cell r="H27">
            <v>120.22292877272729</v>
          </cell>
          <cell r="AR27">
            <v>43938</v>
          </cell>
          <cell r="AT27">
            <v>22.867148808272724</v>
          </cell>
          <cell r="AU27">
            <v>50.283012841973353</v>
          </cell>
          <cell r="AV27">
            <v>10.803934698181818</v>
          </cell>
          <cell r="BA27">
            <v>24.5</v>
          </cell>
          <cell r="BB27">
            <v>11.5</v>
          </cell>
        </row>
        <row r="28">
          <cell r="H28">
            <v>113.01588042727272</v>
          </cell>
          <cell r="AR28">
            <v>43939</v>
          </cell>
          <cell r="AT28">
            <v>21.755098038545452</v>
          </cell>
          <cell r="AU28">
            <v>52.880468421163052</v>
          </cell>
          <cell r="AV28">
            <v>11.296137343636364</v>
          </cell>
          <cell r="BA28">
            <v>24.5</v>
          </cell>
          <cell r="BB28">
            <v>11.5</v>
          </cell>
        </row>
        <row r="29">
          <cell r="H29">
            <v>110.23358951818182</v>
          </cell>
          <cell r="AR29">
            <v>43940</v>
          </cell>
          <cell r="AT29">
            <v>21.158306400454546</v>
          </cell>
          <cell r="AU29">
            <v>49.337375686888763</v>
          </cell>
          <cell r="AV29">
            <v>10.745486717272728</v>
          </cell>
          <cell r="BA29">
            <v>24.5</v>
          </cell>
          <cell r="BB29">
            <v>11.5</v>
          </cell>
        </row>
        <row r="30">
          <cell r="H30">
            <v>115.05367462727273</v>
          </cell>
          <cell r="AR30">
            <v>43941</v>
          </cell>
          <cell r="AT30">
            <v>23.309284166000001</v>
          </cell>
          <cell r="AU30">
            <v>65.679846123350643</v>
          </cell>
          <cell r="AV30">
            <v>13.073434257272726</v>
          </cell>
          <cell r="BA30">
            <v>24.5</v>
          </cell>
          <cell r="BB30">
            <v>11.5</v>
          </cell>
        </row>
        <row r="31">
          <cell r="H31">
            <v>113.89155756363635</v>
          </cell>
          <cell r="AR31">
            <v>43942</v>
          </cell>
          <cell r="AT31">
            <v>23.258426709181816</v>
          </cell>
          <cell r="AU31">
            <v>65.608099811669518</v>
          </cell>
          <cell r="AV31">
            <v>13.039344467272729</v>
          </cell>
          <cell r="BA31">
            <v>24.5</v>
          </cell>
          <cell r="BB31">
            <v>11.5</v>
          </cell>
        </row>
        <row r="32">
          <cell r="H32">
            <v>111.32375575454545</v>
          </cell>
          <cell r="AR32">
            <v>43943</v>
          </cell>
          <cell r="AT32">
            <v>23.199750330454549</v>
          </cell>
          <cell r="AU32">
            <v>65.533082213158892</v>
          </cell>
          <cell r="AV32">
            <v>12.998732458181818</v>
          </cell>
          <cell r="BA32">
            <v>24.5</v>
          </cell>
          <cell r="BB32">
            <v>11.5</v>
          </cell>
        </row>
        <row r="33">
          <cell r="H33">
            <v>109.23935363636365</v>
          </cell>
          <cell r="AR33">
            <v>43944</v>
          </cell>
          <cell r="AT33">
            <v>23.137368768090909</v>
          </cell>
          <cell r="AU33">
            <v>65.455542828659588</v>
          </cell>
          <cell r="AV33">
            <v>12.951591000909092</v>
          </cell>
          <cell r="BA33">
            <v>24.5</v>
          </cell>
          <cell r="BB33">
            <v>11.5</v>
          </cell>
        </row>
        <row r="34">
          <cell r="H34">
            <v>107.68623454545454</v>
          </cell>
          <cell r="AR34">
            <v>43945</v>
          </cell>
          <cell r="AT34">
            <v>22.647187508818181</v>
          </cell>
          <cell r="AU34">
            <v>60.94915046592196</v>
          </cell>
          <cell r="AV34">
            <v>12.529885009090908</v>
          </cell>
          <cell r="BA34">
            <v>24.5</v>
          </cell>
          <cell r="BB34">
            <v>11.5</v>
          </cell>
        </row>
        <row r="35">
          <cell r="H35">
            <v>101.12856846363637</v>
          </cell>
          <cell r="AR35">
            <v>43946</v>
          </cell>
          <cell r="AT35">
            <v>21.424094749181819</v>
          </cell>
          <cell r="AU35">
            <v>52.480069680024386</v>
          </cell>
          <cell r="AV35">
            <v>11.082342525454546</v>
          </cell>
          <cell r="BA35">
            <v>24.5</v>
          </cell>
          <cell r="BB35">
            <v>11.5</v>
          </cell>
        </row>
        <row r="36">
          <cell r="H36">
            <v>99.351395627272723</v>
          </cell>
          <cell r="AR36">
            <v>43947</v>
          </cell>
          <cell r="AT36">
            <v>20.863484435545452</v>
          </cell>
          <cell r="AU36">
            <v>48.966805208238938</v>
          </cell>
          <cell r="AV36">
            <v>10.557471037272727</v>
          </cell>
          <cell r="BA36">
            <v>24.5</v>
          </cell>
          <cell r="BB36">
            <v>11.5</v>
          </cell>
        </row>
        <row r="37">
          <cell r="H37">
            <v>104.60835539090908</v>
          </cell>
          <cell r="AR37">
            <v>43948</v>
          </cell>
          <cell r="AT37">
            <v>23.004958850363639</v>
          </cell>
          <cell r="AU37">
            <v>65.183151244457918</v>
          </cell>
          <cell r="AV37">
            <v>12.866725186363636</v>
          </cell>
          <cell r="BA37">
            <v>24.5</v>
          </cell>
          <cell r="BB37">
            <v>11.5</v>
          </cell>
        </row>
        <row r="38">
          <cell r="H38">
            <v>103.56724793636363</v>
          </cell>
          <cell r="AR38">
            <v>43949</v>
          </cell>
          <cell r="AT38">
            <v>22.975217790272726</v>
          </cell>
          <cell r="AU38">
            <v>65.115733693322227</v>
          </cell>
          <cell r="AV38">
            <v>12.848714415454545</v>
          </cell>
          <cell r="BA38">
            <v>24.5</v>
          </cell>
          <cell r="BB38">
            <v>11.5</v>
          </cell>
        </row>
        <row r="39">
          <cell r="H39">
            <v>102.43081768181818</v>
          </cell>
          <cell r="AR39">
            <v>43950</v>
          </cell>
          <cell r="AT39">
            <v>22.941891103818175</v>
          </cell>
          <cell r="AU39">
            <v>65.046731425629787</v>
          </cell>
          <cell r="AV39">
            <v>12.827431689999999</v>
          </cell>
          <cell r="BA39">
            <v>24.5</v>
          </cell>
          <cell r="BB39">
            <v>11.5</v>
          </cell>
        </row>
        <row r="40">
          <cell r="H40">
            <v>101.11736248181819</v>
          </cell>
          <cell r="AR40">
            <v>43951</v>
          </cell>
          <cell r="AT40">
            <v>22.899264516090909</v>
          </cell>
          <cell r="AU40">
            <v>64.976470627323636</v>
          </cell>
          <cell r="AV40">
            <v>12.799617107272725</v>
          </cell>
          <cell r="BA40">
            <v>24.5</v>
          </cell>
          <cell r="BB40">
            <v>11.5</v>
          </cell>
        </row>
        <row r="41">
          <cell r="H41">
            <v>99.403091563636366</v>
          </cell>
          <cell r="AR41">
            <v>43952</v>
          </cell>
          <cell r="AT41">
            <v>22.258614471818181</v>
          </cell>
          <cell r="AU41">
            <v>60.500454649107127</v>
          </cell>
          <cell r="AV41">
            <v>12.382305534545454</v>
          </cell>
          <cell r="BA41">
            <v>29.5</v>
          </cell>
          <cell r="BB41">
            <v>11.5</v>
          </cell>
        </row>
        <row r="42">
          <cell r="H42">
            <v>92.860349163636357</v>
          </cell>
          <cell r="AR42">
            <v>43953</v>
          </cell>
          <cell r="AT42">
            <v>21.317287760454548</v>
          </cell>
          <cell r="AU42">
            <v>48.749971168964159</v>
          </cell>
          <cell r="AV42">
            <v>10.44199442909091</v>
          </cell>
          <cell r="BA42">
            <v>29.5</v>
          </cell>
          <cell r="BB42">
            <v>11.5</v>
          </cell>
        </row>
        <row r="43">
          <cell r="H43">
            <v>91.790353118181827</v>
          </cell>
          <cell r="AR43">
            <v>43954</v>
          </cell>
          <cell r="AT43">
            <v>21.286788240818179</v>
          </cell>
          <cell r="AU43">
            <v>48.210395448140432</v>
          </cell>
          <cell r="AV43">
            <v>10.424470468181818</v>
          </cell>
          <cell r="BA43">
            <v>29.5</v>
          </cell>
          <cell r="BB43">
            <v>11.5</v>
          </cell>
        </row>
        <row r="44">
          <cell r="H44">
            <v>90.527229526363627</v>
          </cell>
          <cell r="AR44">
            <v>43955</v>
          </cell>
          <cell r="AT44">
            <v>21.266818175000001</v>
          </cell>
          <cell r="AU44">
            <v>45.901116666401933</v>
          </cell>
          <cell r="AV44">
            <v>10.401582479090909</v>
          </cell>
          <cell r="BA44">
            <v>29.5</v>
          </cell>
          <cell r="BB44">
            <v>11.5</v>
          </cell>
        </row>
        <row r="45">
          <cell r="H45">
            <v>92.392887454545459</v>
          </cell>
          <cell r="AR45">
            <v>43956</v>
          </cell>
          <cell r="AT45">
            <v>21.914262364818182</v>
          </cell>
          <cell r="AU45">
            <v>45.910098365633523</v>
          </cell>
          <cell r="AV45">
            <v>10.37599963090909</v>
          </cell>
          <cell r="BA45">
            <v>29.5</v>
          </cell>
          <cell r="BB45">
            <v>11.5</v>
          </cell>
        </row>
        <row r="46">
          <cell r="H46">
            <v>90.774201238181817</v>
          </cell>
          <cell r="AR46">
            <v>43957</v>
          </cell>
          <cell r="AT46">
            <v>21.870607518</v>
          </cell>
          <cell r="AU46">
            <v>46.091917945374334</v>
          </cell>
          <cell r="AV46">
            <v>10.350395046363637</v>
          </cell>
          <cell r="BA46">
            <v>29.5</v>
          </cell>
          <cell r="BB46">
            <v>11.5</v>
          </cell>
        </row>
        <row r="47">
          <cell r="H47">
            <v>88.969549065454544</v>
          </cell>
          <cell r="AR47">
            <v>43958</v>
          </cell>
          <cell r="AT47">
            <v>21.823788404363636</v>
          </cell>
          <cell r="AU47">
            <v>46.906354207957094</v>
          </cell>
          <cell r="AV47">
            <v>10.319414577272727</v>
          </cell>
          <cell r="BA47">
            <v>29.5</v>
          </cell>
          <cell r="BB47">
            <v>11.5</v>
          </cell>
        </row>
        <row r="48">
          <cell r="H48">
            <v>87.137534603636368</v>
          </cell>
          <cell r="AR48">
            <v>43959</v>
          </cell>
          <cell r="AT48">
            <v>21.775706303818186</v>
          </cell>
          <cell r="AU48">
            <v>48.672494213355421</v>
          </cell>
          <cell r="AV48">
            <v>10.28840841909091</v>
          </cell>
          <cell r="BA48">
            <v>29.5</v>
          </cell>
          <cell r="BB48">
            <v>11.5</v>
          </cell>
        </row>
        <row r="49">
          <cell r="H49">
            <v>83.044001254545449</v>
          </cell>
          <cell r="AR49">
            <v>43960</v>
          </cell>
          <cell r="AT49">
            <v>21.046401863545455</v>
          </cell>
          <cell r="AU49">
            <v>48.408264527726288</v>
          </cell>
          <cell r="AV49">
            <v>10.265413720909091</v>
          </cell>
          <cell r="BA49">
            <v>29.5</v>
          </cell>
          <cell r="BB49">
            <v>11.5</v>
          </cell>
        </row>
        <row r="50">
          <cell r="H50">
            <v>81.532469597272723</v>
          </cell>
          <cell r="AR50">
            <v>43961</v>
          </cell>
          <cell r="AT50">
            <v>21.011707663363637</v>
          </cell>
          <cell r="AU50">
            <v>47.861205581157066</v>
          </cell>
          <cell r="AV50">
            <v>10.2450793</v>
          </cell>
          <cell r="BA50">
            <v>34.5</v>
          </cell>
          <cell r="BB50">
            <v>11.5</v>
          </cell>
        </row>
        <row r="51">
          <cell r="H51">
            <v>84.326927415454534</v>
          </cell>
          <cell r="AR51">
            <v>43962</v>
          </cell>
          <cell r="AT51">
            <v>22.282798464636365</v>
          </cell>
          <cell r="AU51">
            <v>64.196014256149638</v>
          </cell>
          <cell r="AV51">
            <v>12.46590984</v>
          </cell>
          <cell r="BA51">
            <v>34.5</v>
          </cell>
          <cell r="BB51">
            <v>11.5</v>
          </cell>
        </row>
        <row r="52">
          <cell r="H52">
            <v>82.930934895454541</v>
          </cell>
          <cell r="AR52">
            <v>43963</v>
          </cell>
          <cell r="AT52">
            <v>22.247076546363633</v>
          </cell>
          <cell r="AU52">
            <v>64.126687851650345</v>
          </cell>
          <cell r="AV52">
            <v>12.441067182727272</v>
          </cell>
          <cell r="BA52">
            <v>34.5</v>
          </cell>
          <cell r="BB52">
            <v>11.5</v>
          </cell>
        </row>
        <row r="53">
          <cell r="H53">
            <v>81.966795144545458</v>
          </cell>
          <cell r="AR53">
            <v>43964</v>
          </cell>
          <cell r="AT53">
            <v>22.214761617363635</v>
          </cell>
          <cell r="AU53">
            <v>64.058631722230629</v>
          </cell>
          <cell r="AV53">
            <v>12.41947479090909</v>
          </cell>
          <cell r="BA53">
            <v>34.5</v>
          </cell>
          <cell r="BB53">
            <v>11.5</v>
          </cell>
        </row>
        <row r="54">
          <cell r="H54">
            <v>80.393970011818183</v>
          </cell>
          <cell r="AR54">
            <v>43965</v>
          </cell>
          <cell r="AT54">
            <v>22.248210565636363</v>
          </cell>
          <cell r="AU54">
            <v>63.989352229913145</v>
          </cell>
          <cell r="AV54">
            <v>12.394589961818182</v>
          </cell>
          <cell r="BA54">
            <v>34.5</v>
          </cell>
          <cell r="BB54">
            <v>11.5</v>
          </cell>
        </row>
        <row r="55">
          <cell r="H55">
            <v>79.101541234545451</v>
          </cell>
          <cell r="AR55">
            <v>43966</v>
          </cell>
          <cell r="AT55">
            <v>21.790255451090911</v>
          </cell>
          <cell r="AU55">
            <v>59.525864599258902</v>
          </cell>
          <cell r="AV55">
            <v>11.99859294090909</v>
          </cell>
          <cell r="BA55">
            <v>34.5</v>
          </cell>
          <cell r="BB55">
            <v>11.5</v>
          </cell>
        </row>
        <row r="56">
          <cell r="H56">
            <v>74.01734182727273</v>
          </cell>
          <cell r="AR56">
            <v>43967</v>
          </cell>
          <cell r="AT56">
            <v>20.619506832000003</v>
          </cell>
          <cell r="AU56">
            <v>51.250377540067035</v>
          </cell>
          <cell r="AV56">
            <v>10.616489503636364</v>
          </cell>
          <cell r="BA56">
            <v>34.5</v>
          </cell>
          <cell r="BB56">
            <v>11.5</v>
          </cell>
        </row>
        <row r="57">
          <cell r="H57">
            <v>72.231073953636368</v>
          </cell>
          <cell r="AR57">
            <v>43968</v>
          </cell>
          <cell r="AT57">
            <v>20.156222825090907</v>
          </cell>
          <cell r="AU57">
            <v>47.76122563865588</v>
          </cell>
          <cell r="AV57">
            <v>10.10224038</v>
          </cell>
          <cell r="BA57">
            <v>34.5</v>
          </cell>
          <cell r="BB57">
            <v>11.5</v>
          </cell>
        </row>
        <row r="58">
          <cell r="H58">
            <v>75.064755708181821</v>
          </cell>
          <cell r="AR58">
            <v>43969</v>
          </cell>
          <cell r="AT58">
            <v>22.101988484</v>
          </cell>
          <cell r="AU58">
            <v>63.505220524944725</v>
          </cell>
          <cell r="AV58">
            <v>12.288277800909093</v>
          </cell>
          <cell r="BA58">
            <v>34.5</v>
          </cell>
          <cell r="BB58">
            <v>11.5</v>
          </cell>
        </row>
        <row r="59">
          <cell r="H59">
            <v>73.345778140000007</v>
          </cell>
          <cell r="AR59">
            <v>43970</v>
          </cell>
          <cell r="AT59">
            <v>22.055348688454544</v>
          </cell>
          <cell r="AU59">
            <v>63.380489507225342</v>
          </cell>
          <cell r="AV59">
            <v>12.25344456909091</v>
          </cell>
          <cell r="BA59">
            <v>34.5</v>
          </cell>
          <cell r="BB59">
            <v>11.5</v>
          </cell>
        </row>
        <row r="60">
          <cell r="H60">
            <v>71.514674709999994</v>
          </cell>
          <cell r="AR60">
            <v>43971</v>
          </cell>
          <cell r="AT60">
            <v>22.006599796363634</v>
          </cell>
          <cell r="AU60">
            <v>63.255513061415058</v>
          </cell>
          <cell r="AV60">
            <v>12.215302030000002</v>
          </cell>
          <cell r="BA60">
            <v>34.5</v>
          </cell>
          <cell r="BB60">
            <v>11.5</v>
          </cell>
        </row>
        <row r="61">
          <cell r="H61">
            <v>69.725493494545447</v>
          </cell>
          <cell r="AR61">
            <v>43972</v>
          </cell>
          <cell r="AT61">
            <v>22.03974488154546</v>
          </cell>
          <cell r="AU61">
            <v>63.132271859695685</v>
          </cell>
          <cell r="AV61">
            <v>12.180409756363638</v>
          </cell>
          <cell r="BA61">
            <v>34.5</v>
          </cell>
          <cell r="BB61">
            <v>11.5</v>
          </cell>
        </row>
        <row r="62">
          <cell r="H62">
            <v>67.906152110000008</v>
          </cell>
          <cell r="AR62">
            <v>43973</v>
          </cell>
          <cell r="AT62">
            <v>21.581491346545455</v>
          </cell>
          <cell r="AU62">
            <v>58.691944977039455</v>
          </cell>
          <cell r="AV62">
            <v>11.784308220909089</v>
          </cell>
          <cell r="BA62">
            <v>34.5</v>
          </cell>
          <cell r="BB62">
            <v>11.5</v>
          </cell>
        </row>
        <row r="63">
          <cell r="H63">
            <v>63.587008498181824</v>
          </cell>
          <cell r="AR63">
            <v>43974</v>
          </cell>
          <cell r="AT63">
            <v>20.427490239999997</v>
          </cell>
          <cell r="AU63">
            <v>50.508077499033874</v>
          </cell>
          <cell r="AV63">
            <v>10.426360039999999</v>
          </cell>
          <cell r="BA63">
            <v>34.5</v>
          </cell>
          <cell r="BB63">
            <v>11.5</v>
          </cell>
        </row>
        <row r="64">
          <cell r="H64">
            <v>61.746257147272722</v>
          </cell>
          <cell r="AR64">
            <v>43975</v>
          </cell>
          <cell r="AT64">
            <v>20.834476581363635</v>
          </cell>
          <cell r="AU64">
            <v>47.662852774888165</v>
          </cell>
          <cell r="AV64">
            <v>9.9315913027272718</v>
          </cell>
          <cell r="BA64">
            <v>34.5</v>
          </cell>
          <cell r="BB64">
            <v>11.5</v>
          </cell>
        </row>
        <row r="65">
          <cell r="H65">
            <v>61.315957124545456</v>
          </cell>
          <cell r="AR65">
            <v>43976</v>
          </cell>
          <cell r="AT65">
            <v>20.835100408727275</v>
          </cell>
          <cell r="AU65">
            <v>48.441021080324269</v>
          </cell>
          <cell r="AV65">
            <v>9.9271493800000012</v>
          </cell>
          <cell r="BA65">
            <v>34.5</v>
          </cell>
          <cell r="BB65">
            <v>11.5</v>
          </cell>
        </row>
        <row r="66">
          <cell r="H66">
            <v>65.413054216363648</v>
          </cell>
          <cell r="AR66">
            <v>43977</v>
          </cell>
          <cell r="AT66">
            <v>21.361869302000002</v>
          </cell>
          <cell r="AU66">
            <v>45.960704726077346</v>
          </cell>
          <cell r="AV66">
            <v>9.9227015299999994</v>
          </cell>
          <cell r="BA66">
            <v>34.5</v>
          </cell>
          <cell r="BB66">
            <v>11.5</v>
          </cell>
        </row>
        <row r="67">
          <cell r="H67">
            <v>64.810763543636369</v>
          </cell>
          <cell r="AR67">
            <v>43978</v>
          </cell>
          <cell r="AT67">
            <v>21.343117283999998</v>
          </cell>
          <cell r="AU67">
            <v>45.847641971344345</v>
          </cell>
          <cell r="AV67">
            <v>9.9128540818181818</v>
          </cell>
          <cell r="BA67">
            <v>34.5</v>
          </cell>
          <cell r="BB67">
            <v>11.5</v>
          </cell>
        </row>
        <row r="68">
          <cell r="H68">
            <v>63.914939207272731</v>
          </cell>
          <cell r="AR68">
            <v>43979</v>
          </cell>
          <cell r="AT68">
            <v>21.31928939827273</v>
          </cell>
          <cell r="AU68">
            <v>45.733598755077224</v>
          </cell>
          <cell r="AV68">
            <v>9.9002989318181829</v>
          </cell>
          <cell r="BA68">
            <v>34.5</v>
          </cell>
          <cell r="BB68">
            <v>11.5</v>
          </cell>
        </row>
        <row r="69">
          <cell r="H69">
            <v>63.164789006363634</v>
          </cell>
          <cell r="AR69">
            <v>43980</v>
          </cell>
          <cell r="AT69">
            <v>21.291280079181817</v>
          </cell>
          <cell r="AU69">
            <v>45.871233823806634</v>
          </cell>
          <cell r="AV69">
            <v>9.8850331136363643</v>
          </cell>
          <cell r="BA69">
            <v>34.5</v>
          </cell>
          <cell r="BB69">
            <v>11.5</v>
          </cell>
        </row>
        <row r="70">
          <cell r="H70">
            <v>58.000094478181815</v>
          </cell>
          <cell r="AR70">
            <v>43981</v>
          </cell>
          <cell r="AT70">
            <v>20.712077918727271</v>
          </cell>
          <cell r="AU70">
            <v>47.598450656548017</v>
          </cell>
          <cell r="AV70">
            <v>9.8697534627272727</v>
          </cell>
          <cell r="BA70">
            <v>34.5</v>
          </cell>
          <cell r="BB70">
            <v>11.5</v>
          </cell>
        </row>
        <row r="71">
          <cell r="H71">
            <v>56.846012176363637</v>
          </cell>
          <cell r="AR71">
            <v>43982</v>
          </cell>
          <cell r="AT71">
            <v>19.836201937909092</v>
          </cell>
          <cell r="AU71">
            <v>46.416679759501989</v>
          </cell>
          <cell r="AV71">
            <v>9.8490584063636373</v>
          </cell>
          <cell r="BA71">
            <v>34.5</v>
          </cell>
          <cell r="BB71">
            <v>11.5</v>
          </cell>
        </row>
        <row r="72">
          <cell r="H72">
            <v>59.534283118181818</v>
          </cell>
          <cell r="AR72">
            <v>43983</v>
          </cell>
          <cell r="AT72">
            <v>22.228205566909093</v>
          </cell>
          <cell r="AU72">
            <v>61.838619255623378</v>
          </cell>
          <cell r="AV72">
            <v>11.992376969090911</v>
          </cell>
          <cell r="BA72">
            <v>39.5</v>
          </cell>
          <cell r="BB72">
            <v>11.5</v>
          </cell>
        </row>
        <row r="73">
          <cell r="H73">
            <v>58.73339833090909</v>
          </cell>
          <cell r="AR73">
            <v>43984</v>
          </cell>
          <cell r="AT73">
            <v>22.203834382727273</v>
          </cell>
          <cell r="AU73">
            <v>61.721532528176716</v>
          </cell>
          <cell r="AV73">
            <v>11.976986284545454</v>
          </cell>
          <cell r="BA73">
            <v>39.5</v>
          </cell>
          <cell r="BB73">
            <v>11.5</v>
          </cell>
        </row>
        <row r="74">
          <cell r="H74">
            <v>58.30197551818182</v>
          </cell>
          <cell r="AR74">
            <v>43985</v>
          </cell>
          <cell r="AT74">
            <v>22.18176120981818</v>
          </cell>
          <cell r="AU74">
            <v>61.6066601119119</v>
          </cell>
          <cell r="AV74">
            <v>11.968175654545455</v>
          </cell>
          <cell r="BA74">
            <v>39.5</v>
          </cell>
          <cell r="BB74">
            <v>11.5</v>
          </cell>
        </row>
        <row r="75">
          <cell r="H75">
            <v>57.769880409090909</v>
          </cell>
          <cell r="AR75">
            <v>43986</v>
          </cell>
          <cell r="AT75">
            <v>22.159891283545456</v>
          </cell>
          <cell r="AU75">
            <v>61.490855480737963</v>
          </cell>
          <cell r="AV75">
            <v>11.952758460909092</v>
          </cell>
          <cell r="BA75">
            <v>39.5</v>
          </cell>
          <cell r="BB75">
            <v>11.5</v>
          </cell>
        </row>
        <row r="76">
          <cell r="H76">
            <v>56.894652853636359</v>
          </cell>
          <cell r="AR76">
            <v>43987</v>
          </cell>
          <cell r="AT76">
            <v>21.738314936454543</v>
          </cell>
          <cell r="AU76">
            <v>57.111181595975566</v>
          </cell>
          <cell r="AV76">
            <v>11.588809035454545</v>
          </cell>
          <cell r="BA76">
            <v>39.5</v>
          </cell>
          <cell r="BB76">
            <v>11.5</v>
          </cell>
        </row>
        <row r="77">
          <cell r="H77">
            <v>54.028996816363637</v>
          </cell>
          <cell r="AR77">
            <v>43988</v>
          </cell>
          <cell r="AT77">
            <v>20.623773875909091</v>
          </cell>
          <cell r="AU77">
            <v>49.118692789319859</v>
          </cell>
          <cell r="AV77">
            <v>10.275527398181818</v>
          </cell>
          <cell r="BA77">
            <v>39.5</v>
          </cell>
          <cell r="BB77">
            <v>11.5</v>
          </cell>
        </row>
        <row r="78">
          <cell r="H78">
            <v>53.064797796363635</v>
          </cell>
          <cell r="AR78">
            <v>43989</v>
          </cell>
          <cell r="AT78">
            <v>20.136824968090909</v>
          </cell>
          <cell r="AU78">
            <v>45.779290094737561</v>
          </cell>
          <cell r="AV78">
            <v>9.7930492372727276</v>
          </cell>
          <cell r="BA78">
            <v>39.5</v>
          </cell>
          <cell r="BB78">
            <v>11.5</v>
          </cell>
        </row>
        <row r="79">
          <cell r="H79">
            <v>55.830311251818188</v>
          </cell>
          <cell r="AR79">
            <v>43990</v>
          </cell>
          <cell r="AT79">
            <v>22.127721048818181</v>
          </cell>
          <cell r="AU79">
            <v>61.043640050599052</v>
          </cell>
          <cell r="AV79">
            <v>11.933887759999999</v>
          </cell>
          <cell r="BA79">
            <v>39.5</v>
          </cell>
          <cell r="BB79">
            <v>11.5</v>
          </cell>
        </row>
        <row r="80">
          <cell r="H80">
            <v>55.278274131818186</v>
          </cell>
          <cell r="AR80">
            <v>43991</v>
          </cell>
          <cell r="AT80">
            <v>22.111064465727267</v>
          </cell>
          <cell r="AU80">
            <v>60.930461327606956</v>
          </cell>
          <cell r="AV80">
            <v>11.928327394545454</v>
          </cell>
          <cell r="BA80">
            <v>39.5</v>
          </cell>
          <cell r="BB80">
            <v>11.5</v>
          </cell>
        </row>
        <row r="81">
          <cell r="H81">
            <v>54.752154250909093</v>
          </cell>
          <cell r="AR81">
            <v>43992</v>
          </cell>
          <cell r="AT81">
            <v>22.086840026454542</v>
          </cell>
          <cell r="AU81">
            <v>60.814586180058058</v>
          </cell>
          <cell r="AV81">
            <v>11.912842725454546</v>
          </cell>
          <cell r="BA81">
            <v>39.5</v>
          </cell>
          <cell r="BB81">
            <v>11.5</v>
          </cell>
        </row>
        <row r="82">
          <cell r="H82">
            <v>53.358550588181814</v>
          </cell>
          <cell r="AR82">
            <v>43993</v>
          </cell>
          <cell r="AT82">
            <v>22.053582907545458</v>
          </cell>
          <cell r="AU82">
            <v>60.695567791077295</v>
          </cell>
          <cell r="AV82">
            <v>11.890729803636363</v>
          </cell>
          <cell r="BA82">
            <v>39.5</v>
          </cell>
          <cell r="BB82">
            <v>11.5</v>
          </cell>
        </row>
        <row r="83">
          <cell r="H83">
            <v>52.463143343636368</v>
          </cell>
          <cell r="AR83">
            <v>43994</v>
          </cell>
          <cell r="AT83">
            <v>21.618264711818178</v>
          </cell>
          <cell r="AU83">
            <v>56.334295620574323</v>
          </cell>
          <cell r="AV83">
            <v>11.515748533636364</v>
          </cell>
          <cell r="BA83">
            <v>39.5</v>
          </cell>
          <cell r="BB83">
            <v>11.5</v>
          </cell>
        </row>
        <row r="84">
          <cell r="H84">
            <v>48.390311488181823</v>
          </cell>
          <cell r="AR84">
            <v>43995</v>
          </cell>
          <cell r="AT84">
            <v>20.495645043</v>
          </cell>
          <cell r="AU84">
            <v>48.425416961377621</v>
          </cell>
          <cell r="AV84">
            <v>10.196481677272727</v>
          </cell>
          <cell r="BA84">
            <v>39.5</v>
          </cell>
          <cell r="BB84">
            <v>11.5</v>
          </cell>
        </row>
        <row r="85">
          <cell r="H85">
            <v>47.278544088181818</v>
          </cell>
          <cell r="AR85">
            <v>43996</v>
          </cell>
          <cell r="AT85">
            <v>20.567116900727271</v>
          </cell>
          <cell r="AU85">
            <v>45.126699496529916</v>
          </cell>
          <cell r="AV85">
            <v>9.7067642772727272</v>
          </cell>
          <cell r="BA85">
            <v>39.5</v>
          </cell>
          <cell r="BB85">
            <v>11.5</v>
          </cell>
        </row>
        <row r="86">
          <cell r="H86">
            <v>49.93674747</v>
          </cell>
          <cell r="AR86">
            <v>43997</v>
          </cell>
          <cell r="AT86">
            <v>22.533731302818182</v>
          </cell>
          <cell r="AU86">
            <v>60.227371860017961</v>
          </cell>
          <cell r="AV86">
            <v>11.825267341818181</v>
          </cell>
          <cell r="BA86">
            <v>39.5</v>
          </cell>
          <cell r="BB86">
            <v>11.5</v>
          </cell>
        </row>
        <row r="87">
          <cell r="H87">
            <v>49.509728706363632</v>
          </cell>
          <cell r="AR87">
            <v>43998</v>
          </cell>
          <cell r="AT87">
            <v>22.516952238818181</v>
          </cell>
          <cell r="AU87">
            <v>60.113275300309908</v>
          </cell>
          <cell r="AV87">
            <v>11.816318145454545</v>
          </cell>
          <cell r="BA87">
            <v>44.5</v>
          </cell>
          <cell r="BB87">
            <v>11.5</v>
          </cell>
        </row>
        <row r="88">
          <cell r="H88">
            <v>48.830461710909091</v>
          </cell>
          <cell r="AR88">
            <v>43999</v>
          </cell>
          <cell r="AT88">
            <v>22.503911708727269</v>
          </cell>
          <cell r="AU88">
            <v>60.000750372499617</v>
          </cell>
          <cell r="AV88">
            <v>11.810673435454545</v>
          </cell>
          <cell r="BA88">
            <v>44.5</v>
          </cell>
          <cell r="BB88">
            <v>11.5</v>
          </cell>
        </row>
        <row r="89">
          <cell r="H89">
            <v>48.501645869999997</v>
          </cell>
          <cell r="AR89">
            <v>44000</v>
          </cell>
          <cell r="AT89">
            <v>22.490973278181819</v>
          </cell>
          <cell r="AU89">
            <v>59.888910855587085</v>
          </cell>
          <cell r="AV89">
            <v>11.808336827272727</v>
          </cell>
          <cell r="BA89">
            <v>44.5</v>
          </cell>
          <cell r="BB89">
            <v>11.5</v>
          </cell>
        </row>
        <row r="90">
          <cell r="H90">
            <v>47.775708999090902</v>
          </cell>
          <cell r="AR90">
            <v>44001</v>
          </cell>
          <cell r="AT90">
            <v>22.073779874</v>
          </cell>
          <cell r="AU90">
            <v>55.55915791227531</v>
          </cell>
          <cell r="AV90">
            <v>11.448598497272728</v>
          </cell>
          <cell r="BA90">
            <v>44.5</v>
          </cell>
          <cell r="BB90">
            <v>11.5</v>
          </cell>
        </row>
        <row r="91">
          <cell r="H91">
            <v>44.723875666363639</v>
          </cell>
          <cell r="AR91">
            <v>44002</v>
          </cell>
          <cell r="AT91">
            <v>20.969307668272727</v>
          </cell>
          <cell r="AU91">
            <v>47.744680110787669</v>
          </cell>
          <cell r="AV91">
            <v>10.142578498181818</v>
          </cell>
          <cell r="BA91">
            <v>44.5</v>
          </cell>
          <cell r="BB91">
            <v>11.5</v>
          </cell>
        </row>
        <row r="92">
          <cell r="H92">
            <v>44.061224155454546</v>
          </cell>
          <cell r="AR92">
            <v>44003</v>
          </cell>
          <cell r="AT92">
            <v>20.46830813390909</v>
          </cell>
          <cell r="AU92">
            <v>44.495855267947306</v>
          </cell>
          <cell r="AV92">
            <v>9.6661782854545457</v>
          </cell>
          <cell r="BA92">
            <v>44.5</v>
          </cell>
          <cell r="BB92">
            <v>11.5</v>
          </cell>
        </row>
        <row r="93">
          <cell r="H93">
            <v>46.673417919090909</v>
          </cell>
          <cell r="AR93">
            <v>44004</v>
          </cell>
          <cell r="AT93">
            <v>22.426807923545454</v>
          </cell>
          <cell r="AU93">
            <v>59.436377899448189</v>
          </cell>
          <cell r="AV93">
            <v>11.779021290909093</v>
          </cell>
          <cell r="BA93">
            <v>44.5</v>
          </cell>
          <cell r="BB93">
            <v>11.5</v>
          </cell>
        </row>
        <row r="94">
          <cell r="H94">
            <v>46.128691128181821</v>
          </cell>
          <cell r="AR94">
            <v>44005</v>
          </cell>
          <cell r="AT94">
            <v>22.409500720454545</v>
          </cell>
          <cell r="AU94">
            <v>59.32253269372881</v>
          </cell>
          <cell r="AV94">
            <v>11.770010642727271</v>
          </cell>
          <cell r="BA94">
            <v>44.5</v>
          </cell>
          <cell r="BB94">
            <v>11.5</v>
          </cell>
        </row>
        <row r="95">
          <cell r="H95">
            <v>45.584703023636365</v>
          </cell>
          <cell r="AR95">
            <v>44006</v>
          </cell>
          <cell r="AT95">
            <v>22.39853334581818</v>
          </cell>
          <cell r="AU95">
            <v>59.21069878792985</v>
          </cell>
          <cell r="AV95">
            <v>11.767635476363637</v>
          </cell>
          <cell r="BA95">
            <v>44.5</v>
          </cell>
          <cell r="BB95">
            <v>11.5</v>
          </cell>
        </row>
        <row r="96">
          <cell r="H96">
            <v>45.616058602727271</v>
          </cell>
          <cell r="AR96">
            <v>44007</v>
          </cell>
          <cell r="AT96">
            <v>22.393724772636364</v>
          </cell>
          <cell r="AU96">
            <v>59.100314939199144</v>
          </cell>
          <cell r="AV96">
            <v>11.768579256363637</v>
          </cell>
          <cell r="BA96">
            <v>44.5</v>
          </cell>
          <cell r="BB96">
            <v>11.5</v>
          </cell>
        </row>
        <row r="97">
          <cell r="H97">
            <v>45.136013397272727</v>
          </cell>
          <cell r="AR97">
            <v>44008</v>
          </cell>
          <cell r="AT97">
            <v>21.990276376636366</v>
          </cell>
          <cell r="AU97">
            <v>54.798104599783137</v>
          </cell>
          <cell r="AV97">
            <v>11.416435007272726</v>
          </cell>
          <cell r="BA97">
            <v>44.5</v>
          </cell>
          <cell r="BB97">
            <v>11.5</v>
          </cell>
        </row>
        <row r="98">
          <cell r="H98">
            <v>42.392042549999999</v>
          </cell>
          <cell r="AR98">
            <v>44009</v>
          </cell>
          <cell r="AT98">
            <v>20.899362484636367</v>
          </cell>
          <cell r="AU98">
            <v>47.077016634856754</v>
          </cell>
          <cell r="AV98">
            <v>10.117336900909091</v>
          </cell>
          <cell r="BA98">
            <v>44.5</v>
          </cell>
          <cell r="BB98">
            <v>11.5</v>
          </cell>
        </row>
        <row r="99">
          <cell r="H99">
            <v>42.281430491818178</v>
          </cell>
          <cell r="AR99">
            <v>44010</v>
          </cell>
          <cell r="AT99">
            <v>20.411102663636363</v>
          </cell>
          <cell r="AU99">
            <v>43.875983928285116</v>
          </cell>
          <cell r="AV99">
            <v>9.6452450609090903</v>
          </cell>
          <cell r="BA99">
            <v>44.5</v>
          </cell>
          <cell r="BB99">
            <v>11.5</v>
          </cell>
        </row>
        <row r="100">
          <cell r="H100">
            <v>44.97898883909091</v>
          </cell>
          <cell r="AR100">
            <v>44011</v>
          </cell>
          <cell r="AT100">
            <v>22.37507626490909</v>
          </cell>
          <cell r="AU100">
            <v>58.65780182115116</v>
          </cell>
          <cell r="AV100">
            <v>11.760641888181818</v>
          </cell>
          <cell r="BA100">
            <v>44.5</v>
          </cell>
          <cell r="BB100">
            <v>11.5</v>
          </cell>
        </row>
        <row r="101">
          <cell r="H101">
            <v>44.618374205454543</v>
          </cell>
          <cell r="AR101">
            <v>44012</v>
          </cell>
          <cell r="AT101">
            <v>22.366835734818185</v>
          </cell>
          <cell r="AU101">
            <v>58.546002782613584</v>
          </cell>
          <cell r="AV101">
            <v>11.75213568909091</v>
          </cell>
          <cell r="BA101">
            <v>44.5</v>
          </cell>
          <cell r="BB101">
            <v>11.5</v>
          </cell>
        </row>
        <row r="102">
          <cell r="H102">
            <v>44.297306490909087</v>
          </cell>
          <cell r="AR102">
            <v>44013</v>
          </cell>
          <cell r="AT102">
            <v>22.197284540272726</v>
          </cell>
          <cell r="AU102">
            <v>57.716751858076037</v>
          </cell>
          <cell r="AV102">
            <v>11.746954044545454</v>
          </cell>
          <cell r="BA102">
            <v>34.5</v>
          </cell>
          <cell r="BB102">
            <v>11.5</v>
          </cell>
        </row>
        <row r="103">
          <cell r="H103">
            <v>43.754388601818178</v>
          </cell>
          <cell r="AR103">
            <v>44014</v>
          </cell>
          <cell r="AT103">
            <v>22.18938014672727</v>
          </cell>
          <cell r="AU103">
            <v>57.605329597174823</v>
          </cell>
          <cell r="AV103">
            <v>11.738443260909092</v>
          </cell>
          <cell r="BA103">
            <v>34.5</v>
          </cell>
          <cell r="BB103">
            <v>11.5</v>
          </cell>
        </row>
        <row r="104">
          <cell r="H104">
            <v>43.348766931818183</v>
          </cell>
          <cell r="AR104">
            <v>44015</v>
          </cell>
          <cell r="AT104">
            <v>21.781457990545455</v>
          </cell>
          <cell r="AU104">
            <v>53.326594085745533</v>
          </cell>
          <cell r="AV104">
            <v>11.38126012909091</v>
          </cell>
          <cell r="BA104">
            <v>34.5</v>
          </cell>
          <cell r="BB104">
            <v>11.5</v>
          </cell>
        </row>
        <row r="105">
          <cell r="H105">
            <v>40.649136478181816</v>
          </cell>
          <cell r="AR105">
            <v>44016</v>
          </cell>
          <cell r="AT105">
            <v>20.697836923636366</v>
          </cell>
          <cell r="AU105">
            <v>45.695721815175915</v>
          </cell>
          <cell r="AV105">
            <v>10.08614088909091</v>
          </cell>
          <cell r="BA105">
            <v>34.5</v>
          </cell>
          <cell r="BB105">
            <v>11.5</v>
          </cell>
        </row>
        <row r="106">
          <cell r="H106">
            <v>40.04944775818182</v>
          </cell>
          <cell r="AR106">
            <v>44017</v>
          </cell>
          <cell r="AT106">
            <v>20.226564190454543</v>
          </cell>
          <cell r="AU106">
            <v>42.538155642338864</v>
          </cell>
          <cell r="AV106">
            <v>9.6127632981818181</v>
          </cell>
          <cell r="BA106">
            <v>34.5</v>
          </cell>
          <cell r="BB106">
            <v>11.5</v>
          </cell>
        </row>
        <row r="107">
          <cell r="H107">
            <v>42.648821490909093</v>
          </cell>
          <cell r="AR107">
            <v>44018</v>
          </cell>
          <cell r="AT107">
            <v>22.161256058636365</v>
          </cell>
          <cell r="AU107">
            <v>57.157997220660953</v>
          </cell>
          <cell r="AV107">
            <v>11.717691672727273</v>
          </cell>
          <cell r="BA107">
            <v>34.5</v>
          </cell>
          <cell r="BB107">
            <v>11.5</v>
          </cell>
        </row>
        <row r="108">
          <cell r="H108">
            <v>42.57248991363636</v>
          </cell>
          <cell r="AR108">
            <v>44019</v>
          </cell>
          <cell r="AT108">
            <v>22.205949862363639</v>
          </cell>
          <cell r="AU108">
            <v>57.046928923498371</v>
          </cell>
          <cell r="AV108">
            <v>11.715829163636363</v>
          </cell>
          <cell r="BA108">
            <v>34.5</v>
          </cell>
          <cell r="BB108">
            <v>11.5</v>
          </cell>
        </row>
        <row r="109">
          <cell r="H109">
            <v>42.503966107272724</v>
          </cell>
          <cell r="AR109">
            <v>44020</v>
          </cell>
          <cell r="AT109">
            <v>22.205063612272731</v>
          </cell>
          <cell r="AU109">
            <v>56.936100419688081</v>
          </cell>
          <cell r="AV109">
            <v>11.71396582</v>
          </cell>
          <cell r="BA109">
            <v>34.5</v>
          </cell>
          <cell r="BB109">
            <v>11.5</v>
          </cell>
        </row>
        <row r="110">
          <cell r="H110">
            <v>42.189629204545454</v>
          </cell>
          <cell r="AR110">
            <v>44021</v>
          </cell>
          <cell r="AT110">
            <v>22.204969431181819</v>
          </cell>
          <cell r="AU110">
            <v>56.825781751968705</v>
          </cell>
          <cell r="AV110">
            <v>11.715432032727273</v>
          </cell>
          <cell r="BA110">
            <v>34.5</v>
          </cell>
          <cell r="BB110">
            <v>11.5</v>
          </cell>
        </row>
        <row r="111">
          <cell r="H111">
            <v>41.824164912727277</v>
          </cell>
          <cell r="AR111">
            <v>44022</v>
          </cell>
          <cell r="AT111">
            <v>21.804300532636365</v>
          </cell>
          <cell r="AU111">
            <v>52.573189382173787</v>
          </cell>
          <cell r="AV111">
            <v>11.362160415454547</v>
          </cell>
          <cell r="BA111">
            <v>34.5</v>
          </cell>
          <cell r="BB111">
            <v>11.5</v>
          </cell>
        </row>
        <row r="112">
          <cell r="H112">
            <v>39.585784939090907</v>
          </cell>
          <cell r="AR112">
            <v>44023</v>
          </cell>
          <cell r="AT112">
            <v>20.728639226000002</v>
          </cell>
          <cell r="AU112">
            <v>45.03465807705183</v>
          </cell>
          <cell r="AV112">
            <v>10.074928581818183</v>
          </cell>
          <cell r="BA112">
            <v>34.5</v>
          </cell>
          <cell r="BB112">
            <v>11.5</v>
          </cell>
        </row>
        <row r="113">
          <cell r="H113">
            <v>39.3697795</v>
          </cell>
          <cell r="AR113">
            <v>44024</v>
          </cell>
          <cell r="AT113">
            <v>20.250491348636366</v>
          </cell>
          <cell r="AU113">
            <v>41.922557703119885</v>
          </cell>
          <cell r="AV113">
            <v>9.6020653154545457</v>
          </cell>
          <cell r="BA113">
            <v>34.5</v>
          </cell>
          <cell r="BB113">
            <v>11.5</v>
          </cell>
        </row>
        <row r="114">
          <cell r="H114">
            <v>41.771971514545456</v>
          </cell>
          <cell r="AR114">
            <v>44025</v>
          </cell>
          <cell r="AT114">
            <v>22.196317369090906</v>
          </cell>
          <cell r="AU114">
            <v>56.38238637472756</v>
          </cell>
          <cell r="AV114">
            <v>11.711300712727272</v>
          </cell>
          <cell r="BA114">
            <v>34.5</v>
          </cell>
          <cell r="BB114">
            <v>11.5</v>
          </cell>
        </row>
        <row r="115">
          <cell r="H115">
            <v>41.654742195454546</v>
          </cell>
          <cell r="AR115">
            <v>44026</v>
          </cell>
          <cell r="AT115">
            <v>21.990519365090908</v>
          </cell>
          <cell r="AU115">
            <v>56.27144186874677</v>
          </cell>
          <cell r="AV115">
            <v>11.709433200909091</v>
          </cell>
          <cell r="BA115">
            <v>34.5</v>
          </cell>
          <cell r="BB115">
            <v>11.5</v>
          </cell>
        </row>
        <row r="116">
          <cell r="H116">
            <v>41.643940695454546</v>
          </cell>
          <cell r="AR116">
            <v>44027</v>
          </cell>
          <cell r="AT116">
            <v>21.988515129</v>
          </cell>
          <cell r="AU116">
            <v>56.16073673720922</v>
          </cell>
          <cell r="AV116">
            <v>11.707564856363637</v>
          </cell>
          <cell r="BA116">
            <v>34.5</v>
          </cell>
          <cell r="BB116">
            <v>11.5</v>
          </cell>
        </row>
        <row r="117">
          <cell r="H117">
            <v>41.474836711818178</v>
          </cell>
          <cell r="AR117">
            <v>44028</v>
          </cell>
          <cell r="AT117">
            <v>21.987110783090905</v>
          </cell>
          <cell r="AU117">
            <v>56.049793337398931</v>
          </cell>
          <cell r="AV117">
            <v>11.705695678181819</v>
          </cell>
          <cell r="BA117">
            <v>29.5</v>
          </cell>
          <cell r="BB117">
            <v>11.5</v>
          </cell>
        </row>
        <row r="118">
          <cell r="H118">
            <v>40.975024806363642</v>
          </cell>
          <cell r="AR118">
            <v>44029</v>
          </cell>
          <cell r="AT118">
            <v>21.586384815727271</v>
          </cell>
          <cell r="AU118">
            <v>51.82265414323841</v>
          </cell>
          <cell r="AV118">
            <v>11.352710895454546</v>
          </cell>
          <cell r="BA118">
            <v>29.5</v>
          </cell>
          <cell r="BB118">
            <v>11.5</v>
          </cell>
        </row>
        <row r="119">
          <cell r="H119">
            <v>38.79288847363636</v>
          </cell>
          <cell r="AR119">
            <v>44030</v>
          </cell>
          <cell r="AT119">
            <v>20.511088260545456</v>
          </cell>
          <cell r="AU119">
            <v>44.375147072382319</v>
          </cell>
          <cell r="AV119">
            <v>10.066548505454547</v>
          </cell>
          <cell r="BA119">
            <v>29.5</v>
          </cell>
          <cell r="BB119">
            <v>11.5</v>
          </cell>
        </row>
        <row r="120">
          <cell r="H120">
            <v>38.42757228</v>
          </cell>
          <cell r="AR120">
            <v>44031</v>
          </cell>
          <cell r="AT120">
            <v>20.033225505000004</v>
          </cell>
          <cell r="AU120">
            <v>41.308273640548606</v>
          </cell>
          <cell r="AV120">
            <v>9.596802511818181</v>
          </cell>
          <cell r="BA120">
            <v>29.5</v>
          </cell>
          <cell r="BB120">
            <v>11.5</v>
          </cell>
        </row>
        <row r="121">
          <cell r="H121">
            <v>41.181876147272732</v>
          </cell>
          <cell r="AR121">
            <v>44032</v>
          </cell>
          <cell r="AT121">
            <v>21.97692567981818</v>
          </cell>
          <cell r="AU121">
            <v>55.606534285975968</v>
          </cell>
          <cell r="AV121">
            <v>11.70154560181818</v>
          </cell>
          <cell r="BA121">
            <v>29.5</v>
          </cell>
          <cell r="BB121">
            <v>11.5</v>
          </cell>
        </row>
        <row r="122">
          <cell r="H122">
            <v>40.771783351818186</v>
          </cell>
          <cell r="AR122">
            <v>44033</v>
          </cell>
          <cell r="AT122">
            <v>22.000860414727274</v>
          </cell>
          <cell r="AU122">
            <v>55.494674151711131</v>
          </cell>
          <cell r="AV122">
            <v>11.696337280909091</v>
          </cell>
          <cell r="BA122">
            <v>29.5</v>
          </cell>
          <cell r="BB122">
            <v>11.5</v>
          </cell>
        </row>
        <row r="123">
          <cell r="H123">
            <v>40.661449959090909</v>
          </cell>
          <cell r="AR123">
            <v>44034</v>
          </cell>
          <cell r="AT123">
            <v>21.998526581454545</v>
          </cell>
          <cell r="AU123">
            <v>55.384480497457631</v>
          </cell>
          <cell r="AV123">
            <v>11.697798908181818</v>
          </cell>
          <cell r="BA123">
            <v>29.5</v>
          </cell>
          <cell r="BB123">
            <v>11.5</v>
          </cell>
        </row>
        <row r="124">
          <cell r="H124">
            <v>40.79662175090909</v>
          </cell>
          <cell r="AR124">
            <v>44035</v>
          </cell>
          <cell r="AT124">
            <v>21.995682161454546</v>
          </cell>
          <cell r="AU124">
            <v>55.273248227101895</v>
          </cell>
          <cell r="AV124">
            <v>11.69592431090909</v>
          </cell>
          <cell r="BA124">
            <v>29.5</v>
          </cell>
          <cell r="BB124">
            <v>11.5</v>
          </cell>
        </row>
        <row r="125">
          <cell r="H125">
            <v>40.339828713636365</v>
          </cell>
          <cell r="AR125">
            <v>44036</v>
          </cell>
          <cell r="AT125">
            <v>21.594671175818181</v>
          </cell>
          <cell r="AU125">
            <v>51.071085813018982</v>
          </cell>
          <cell r="AV125">
            <v>11.343227414545455</v>
          </cell>
          <cell r="BA125">
            <v>24.5</v>
          </cell>
          <cell r="BB125">
            <v>11.5</v>
          </cell>
        </row>
        <row r="126">
          <cell r="H126">
            <v>37.681710519090906</v>
          </cell>
          <cell r="AR126">
            <v>44037</v>
          </cell>
          <cell r="AT126">
            <v>20.520563763909092</v>
          </cell>
          <cell r="AU126">
            <v>43.714039586883281</v>
          </cell>
          <cell r="AV126">
            <v>10.05526845</v>
          </cell>
          <cell r="BA126">
            <v>24.5</v>
          </cell>
          <cell r="BB126">
            <v>11.5</v>
          </cell>
        </row>
        <row r="127">
          <cell r="H127">
            <v>37.518863120909089</v>
          </cell>
          <cell r="AR127">
            <v>44038</v>
          </cell>
          <cell r="AT127">
            <v>20.046104565818183</v>
          </cell>
          <cell r="AU127">
            <v>40.692791316965994</v>
          </cell>
          <cell r="AV127">
            <v>9.588779054545455</v>
          </cell>
          <cell r="BA127">
            <v>24.5</v>
          </cell>
          <cell r="BB127">
            <v>11.5</v>
          </cell>
        </row>
        <row r="128">
          <cell r="H128">
            <v>40.179100886363635</v>
          </cell>
          <cell r="AR128">
            <v>44039</v>
          </cell>
          <cell r="AT128">
            <v>21.991902132454545</v>
          </cell>
          <cell r="AU128">
            <v>54.830932499599342</v>
          </cell>
          <cell r="AV128">
            <v>11.69509337</v>
          </cell>
          <cell r="BA128">
            <v>24.5</v>
          </cell>
          <cell r="BB128">
            <v>11.5</v>
          </cell>
        </row>
        <row r="129">
          <cell r="H129">
            <v>40.465899143636364</v>
          </cell>
          <cell r="AR129">
            <v>44040</v>
          </cell>
          <cell r="AT129">
            <v>21.991189009272727</v>
          </cell>
          <cell r="AU129">
            <v>54.720116053232275</v>
          </cell>
          <cell r="AV129">
            <v>11.69321543909091</v>
          </cell>
          <cell r="BA129">
            <v>24.5</v>
          </cell>
          <cell r="BB129">
            <v>11.5</v>
          </cell>
        </row>
        <row r="130">
          <cell r="H130">
            <v>40.160251922727269</v>
          </cell>
          <cell r="AR130">
            <v>44041</v>
          </cell>
          <cell r="AT130">
            <v>21.990907942727272</v>
          </cell>
          <cell r="AU130">
            <v>54.610097972876531</v>
          </cell>
          <cell r="AV130">
            <v>11.69467539909091</v>
          </cell>
          <cell r="BA130">
            <v>24.5</v>
          </cell>
          <cell r="BB130">
            <v>11.5</v>
          </cell>
        </row>
        <row r="131">
          <cell r="H131">
            <v>40.094150515454544</v>
          </cell>
          <cell r="AR131">
            <v>44042</v>
          </cell>
          <cell r="AT131">
            <v>21.990265557272728</v>
          </cell>
          <cell r="AU131">
            <v>54.499575120168487</v>
          </cell>
          <cell r="AV131">
            <v>11.692796217272727</v>
          </cell>
          <cell r="BA131">
            <v>24.5</v>
          </cell>
          <cell r="BB131">
            <v>11.5</v>
          </cell>
        </row>
        <row r="132">
          <cell r="H132">
            <v>39.765786935454543</v>
          </cell>
          <cell r="AR132">
            <v>44043</v>
          </cell>
          <cell r="AT132">
            <v>21.592880053545453</v>
          </cell>
          <cell r="AU132">
            <v>50.323836005447241</v>
          </cell>
          <cell r="AV132">
            <v>11.343428087272727</v>
          </cell>
          <cell r="BA132">
            <v>24.5</v>
          </cell>
          <cell r="BB132">
            <v>11.5</v>
          </cell>
        </row>
        <row r="133">
          <cell r="H133">
            <v>37.495169323636361</v>
          </cell>
          <cell r="AR133">
            <v>44044</v>
          </cell>
          <cell r="AT133">
            <v>20.350892267727271</v>
          </cell>
          <cell r="AU133">
            <v>43.058430432395582</v>
          </cell>
          <cell r="AV133">
            <v>10.058315160909091</v>
          </cell>
          <cell r="BA133">
            <v>19.5</v>
          </cell>
          <cell r="BB133">
            <v>11.5</v>
          </cell>
        </row>
        <row r="134">
          <cell r="H134">
            <v>37.299222306363639</v>
          </cell>
          <cell r="AR134">
            <v>44045</v>
          </cell>
          <cell r="AT134">
            <v>19.877415976000002</v>
          </cell>
          <cell r="AU134">
            <v>40.082388091485626</v>
          </cell>
          <cell r="AV134">
            <v>9.5916833745454539</v>
          </cell>
          <cell r="BA134">
            <v>19.5</v>
          </cell>
          <cell r="BB134">
            <v>11.5</v>
          </cell>
        </row>
        <row r="135">
          <cell r="H135">
            <v>40.067239803636362</v>
          </cell>
          <cell r="AR135">
            <v>44046</v>
          </cell>
          <cell r="AT135">
            <v>21.821946284909089</v>
          </cell>
          <cell r="AU135">
            <v>54.059175989927347</v>
          </cell>
          <cell r="AV135">
            <v>11.695293580909093</v>
          </cell>
          <cell r="BA135">
            <v>19.5</v>
          </cell>
          <cell r="BB135">
            <v>11.5</v>
          </cell>
        </row>
        <row r="136">
          <cell r="H136">
            <v>39.875106992727268</v>
          </cell>
          <cell r="AR136">
            <v>44047</v>
          </cell>
          <cell r="AT136">
            <v>21.820997374090915</v>
          </cell>
          <cell r="AU136">
            <v>53.948750568480683</v>
          </cell>
          <cell r="AV136">
            <v>11.696752707272726</v>
          </cell>
          <cell r="BA136">
            <v>19.5</v>
          </cell>
          <cell r="BB136">
            <v>11.5</v>
          </cell>
        </row>
        <row r="137">
          <cell r="H137">
            <v>39.847749217272728</v>
          </cell>
          <cell r="AR137">
            <v>44048</v>
          </cell>
          <cell r="AT137">
            <v>21.821409413454546</v>
          </cell>
          <cell r="AU137">
            <v>53.838268889579503</v>
          </cell>
          <cell r="AV137">
            <v>11.698211833636362</v>
          </cell>
          <cell r="BA137">
            <v>19.5</v>
          </cell>
          <cell r="BB137">
            <v>11.5</v>
          </cell>
        </row>
        <row r="138">
          <cell r="H138">
            <v>40.054418514545453</v>
          </cell>
          <cell r="AR138">
            <v>44049</v>
          </cell>
          <cell r="AT138">
            <v>21.823273456454547</v>
          </cell>
          <cell r="AU138">
            <v>53.728371384053261</v>
          </cell>
          <cell r="AV138">
            <v>11.699670959999999</v>
          </cell>
          <cell r="BA138">
            <v>19.5</v>
          </cell>
          <cell r="BB138">
            <v>11.5</v>
          </cell>
        </row>
        <row r="139">
          <cell r="H139">
            <v>39.564186063636363</v>
          </cell>
          <cell r="AR139">
            <v>44050</v>
          </cell>
          <cell r="AT139">
            <v>21.426760744727272</v>
          </cell>
          <cell r="AU139">
            <v>49.57761370113689</v>
          </cell>
          <cell r="AV139">
            <v>11.350096184545455</v>
          </cell>
          <cell r="BA139">
            <v>19.5</v>
          </cell>
          <cell r="BB139">
            <v>11.5</v>
          </cell>
        </row>
        <row r="140">
          <cell r="H140">
            <v>37.471064839090907</v>
          </cell>
          <cell r="AR140">
            <v>44051</v>
          </cell>
          <cell r="AT140">
            <v>20.357833242272726</v>
          </cell>
          <cell r="AU140">
            <v>42.404025105907877</v>
          </cell>
          <cell r="AV140">
            <v>10.067101611818181</v>
          </cell>
          <cell r="BA140">
            <v>19.5</v>
          </cell>
          <cell r="BB140">
            <v>11.5</v>
          </cell>
        </row>
        <row r="141">
          <cell r="H141">
            <v>37.495367152727276</v>
          </cell>
          <cell r="AR141">
            <v>44052</v>
          </cell>
          <cell r="AT141">
            <v>19.888375013181818</v>
          </cell>
          <cell r="AU141">
            <v>39.473138117096155</v>
          </cell>
          <cell r="AV141">
            <v>9.6028026672727282</v>
          </cell>
          <cell r="BA141">
            <v>19.5</v>
          </cell>
          <cell r="BB141">
            <v>11.5</v>
          </cell>
        </row>
        <row r="142">
          <cell r="H142">
            <v>40.489978028181817</v>
          </cell>
          <cell r="AR142">
            <v>44053</v>
          </cell>
          <cell r="AT142">
            <v>21.838131127000004</v>
          </cell>
          <cell r="AU142">
            <v>53.29008260772121</v>
          </cell>
          <cell r="AV142">
            <v>11.71219492</v>
          </cell>
          <cell r="BA142">
            <v>19.5</v>
          </cell>
          <cell r="BB142">
            <v>11.5</v>
          </cell>
        </row>
        <row r="143">
          <cell r="H143">
            <v>40.384339851818183</v>
          </cell>
          <cell r="AR143">
            <v>44054</v>
          </cell>
          <cell r="AT143">
            <v>21.83768276690909</v>
          </cell>
          <cell r="AU143">
            <v>53.180065133081406</v>
          </cell>
          <cell r="AV143">
            <v>11.71365488</v>
          </cell>
          <cell r="BA143">
            <v>19.5</v>
          </cell>
          <cell r="BB143">
            <v>11.5</v>
          </cell>
        </row>
        <row r="144">
          <cell r="H144">
            <v>40.462300567272727</v>
          </cell>
          <cell r="AR144">
            <v>44055</v>
          </cell>
          <cell r="AT144">
            <v>21.839295222727273</v>
          </cell>
          <cell r="AU144">
            <v>53.070167267282457</v>
          </cell>
          <cell r="AV144">
            <v>11.71511484</v>
          </cell>
          <cell r="BA144">
            <v>19.5</v>
          </cell>
          <cell r="BB144">
            <v>11.5</v>
          </cell>
        </row>
        <row r="145">
          <cell r="H145">
            <v>40.406208499090909</v>
          </cell>
          <cell r="AR145">
            <v>44056</v>
          </cell>
          <cell r="AT145">
            <v>21.839842496909089</v>
          </cell>
          <cell r="AU145">
            <v>52.959978304381259</v>
          </cell>
          <cell r="AV145">
            <v>11.7165748</v>
          </cell>
          <cell r="BA145">
            <v>19.5</v>
          </cell>
          <cell r="BB145">
            <v>11.5</v>
          </cell>
        </row>
        <row r="146">
          <cell r="H146">
            <v>40.169196091818179</v>
          </cell>
          <cell r="AR146">
            <v>44057</v>
          </cell>
          <cell r="AT146">
            <v>21.613687074545453</v>
          </cell>
          <cell r="AU146">
            <v>49.761775794432879</v>
          </cell>
          <cell r="AV146">
            <v>11.366493717272727</v>
          </cell>
          <cell r="BA146">
            <v>19.5</v>
          </cell>
          <cell r="BB146">
            <v>11.5</v>
          </cell>
        </row>
        <row r="147">
          <cell r="H147">
            <v>38.011994854545456</v>
          </cell>
          <cell r="AR147">
            <v>44058</v>
          </cell>
          <cell r="AT147">
            <v>20.534944611</v>
          </cell>
          <cell r="AU147">
            <v>42.82946803153019</v>
          </cell>
          <cell r="AV147">
            <v>10.081642856363636</v>
          </cell>
          <cell r="BA147">
            <v>19.5</v>
          </cell>
          <cell r="BB147">
            <v>11.5</v>
          </cell>
        </row>
        <row r="148">
          <cell r="H148">
            <v>38.065900228181818</v>
          </cell>
          <cell r="AR148">
            <v>44059</v>
          </cell>
          <cell r="AT148">
            <v>20.052054081545453</v>
          </cell>
          <cell r="AU148">
            <v>40.087730760371457</v>
          </cell>
          <cell r="AV148">
            <v>9.6194145572727265</v>
          </cell>
          <cell r="BA148">
            <v>17.5</v>
          </cell>
          <cell r="BB148">
            <v>11.5</v>
          </cell>
        </row>
        <row r="149">
          <cell r="H149">
            <v>40.779314560909093</v>
          </cell>
          <cell r="AR149">
            <v>44060</v>
          </cell>
          <cell r="AT149">
            <v>22.034478213000003</v>
          </cell>
          <cell r="AU149">
            <v>54.161808811422773</v>
          </cell>
          <cell r="AV149">
            <v>11.73914786181818</v>
          </cell>
          <cell r="BA149">
            <v>17.5</v>
          </cell>
          <cell r="BB149">
            <v>11.5</v>
          </cell>
        </row>
        <row r="150">
          <cell r="H150">
            <v>41.115627334545451</v>
          </cell>
          <cell r="AR150">
            <v>44061</v>
          </cell>
          <cell r="AT150">
            <v>22.044096201181816</v>
          </cell>
          <cell r="AU150">
            <v>54.285630132657587</v>
          </cell>
          <cell r="AV150">
            <v>11.747304028181818</v>
          </cell>
          <cell r="BA150">
            <v>17.5</v>
          </cell>
          <cell r="BB150">
            <v>11.5</v>
          </cell>
        </row>
        <row r="151">
          <cell r="H151">
            <v>41.209259775454548</v>
          </cell>
          <cell r="AR151">
            <v>44062</v>
          </cell>
          <cell r="AT151">
            <v>22.052034918636362</v>
          </cell>
          <cell r="AU151">
            <v>54.40837373461968</v>
          </cell>
          <cell r="AV151">
            <v>11.752114384545456</v>
          </cell>
          <cell r="BA151">
            <v>17.5</v>
          </cell>
          <cell r="BB151">
            <v>11.5</v>
          </cell>
        </row>
        <row r="152">
          <cell r="H152">
            <v>41.750841385454549</v>
          </cell>
          <cell r="AR152">
            <v>44063</v>
          </cell>
          <cell r="AT152">
            <v>22.058998786272728</v>
          </cell>
          <cell r="AU152">
            <v>54.531612240490873</v>
          </cell>
          <cell r="AV152">
            <v>11.76027346818182</v>
          </cell>
          <cell r="BA152">
            <v>17.5</v>
          </cell>
          <cell r="BB152">
            <v>11.5</v>
          </cell>
        </row>
        <row r="153">
          <cell r="H153">
            <v>41.494084124545452</v>
          </cell>
          <cell r="AR153">
            <v>44064</v>
          </cell>
          <cell r="AT153">
            <v>21.706121579909091</v>
          </cell>
          <cell r="AU153">
            <v>50.546603967776079</v>
          </cell>
          <cell r="AV153">
            <v>11.40888546909091</v>
          </cell>
          <cell r="BA153">
            <v>17.5</v>
          </cell>
          <cell r="BB153">
            <v>11.5</v>
          </cell>
        </row>
        <row r="154">
          <cell r="H154">
            <v>39.063177720909088</v>
          </cell>
          <cell r="AR154">
            <v>44065</v>
          </cell>
          <cell r="AT154">
            <v>20.624400459454545</v>
          </cell>
          <cell r="AU154">
            <v>43.470963009558197</v>
          </cell>
          <cell r="AV154">
            <v>10.11923339</v>
          </cell>
          <cell r="BA154">
            <v>17.5</v>
          </cell>
          <cell r="BB154">
            <v>11.5</v>
          </cell>
        </row>
        <row r="155">
          <cell r="H155">
            <v>39.226577010909089</v>
          </cell>
          <cell r="AR155">
            <v>44066</v>
          </cell>
          <cell r="AT155">
            <v>20.137630550000001</v>
          </cell>
          <cell r="AU155">
            <v>40.677761429067232</v>
          </cell>
          <cell r="AV155">
            <v>9.6525185972727279</v>
          </cell>
          <cell r="BA155">
            <v>17.5</v>
          </cell>
          <cell r="BB155">
            <v>11.5</v>
          </cell>
        </row>
        <row r="156">
          <cell r="H156">
            <v>42.110972440000005</v>
          </cell>
          <cell r="AR156">
            <v>44067</v>
          </cell>
          <cell r="AT156">
            <v>22.124472900545456</v>
          </cell>
          <cell r="AU156">
            <v>55.021278082532369</v>
          </cell>
          <cell r="AV156">
            <v>11.779528229090909</v>
          </cell>
          <cell r="BA156">
            <v>17.5</v>
          </cell>
          <cell r="BB156">
            <v>11.5</v>
          </cell>
        </row>
        <row r="157">
          <cell r="H157">
            <v>42.563916868181821</v>
          </cell>
          <cell r="AR157">
            <v>44068</v>
          </cell>
          <cell r="AT157">
            <v>22.134284775090908</v>
          </cell>
          <cell r="AU157">
            <v>55.145035384130829</v>
          </cell>
          <cell r="AV157">
            <v>11.787693981818181</v>
          </cell>
          <cell r="BA157">
            <v>17.5</v>
          </cell>
          <cell r="BB157">
            <v>11.5</v>
          </cell>
        </row>
        <row r="158">
          <cell r="H158">
            <v>42.691703519090908</v>
          </cell>
          <cell r="AR158">
            <v>44069</v>
          </cell>
          <cell r="AT158">
            <v>22.144129449636363</v>
          </cell>
          <cell r="AU158">
            <v>55.268559831820198</v>
          </cell>
          <cell r="AV158">
            <v>11.795861402727274</v>
          </cell>
          <cell r="BA158">
            <v>17.5</v>
          </cell>
          <cell r="BB158">
            <v>11.5</v>
          </cell>
        </row>
        <row r="159">
          <cell r="H159">
            <v>43.01061659727273</v>
          </cell>
          <cell r="AR159">
            <v>44070</v>
          </cell>
          <cell r="AT159">
            <v>22.15455013945455</v>
          </cell>
          <cell r="AU159">
            <v>55.392083347600469</v>
          </cell>
          <cell r="AV159">
            <v>11.804030490000001</v>
          </cell>
          <cell r="BA159">
            <v>16.5</v>
          </cell>
          <cell r="BB159">
            <v>11.5</v>
          </cell>
        </row>
        <row r="160">
          <cell r="H160">
            <v>43.129261679999999</v>
          </cell>
          <cell r="AR160">
            <v>44071</v>
          </cell>
          <cell r="AT160">
            <v>21.764838606545453</v>
          </cell>
          <cell r="AU160">
            <v>51.333816725130603</v>
          </cell>
          <cell r="AV160">
            <v>11.4610859</v>
          </cell>
          <cell r="BA160">
            <v>16.5</v>
          </cell>
          <cell r="BB160">
            <v>11.5</v>
          </cell>
        </row>
        <row r="161">
          <cell r="H161">
            <v>41.137443900000001</v>
          </cell>
          <cell r="AR161">
            <v>44072</v>
          </cell>
          <cell r="AT161">
            <v>20.688672294818183</v>
          </cell>
          <cell r="AU161">
            <v>44.118499215586205</v>
          </cell>
          <cell r="AV161">
            <v>10.171286184545455</v>
          </cell>
          <cell r="BA161">
            <v>16.5</v>
          </cell>
          <cell r="BB161">
            <v>11.5</v>
          </cell>
        </row>
        <row r="162">
          <cell r="H162">
            <v>41.517179640909092</v>
          </cell>
          <cell r="AR162">
            <v>44073</v>
          </cell>
          <cell r="AT162">
            <v>20.206840258363634</v>
          </cell>
          <cell r="AU162">
            <v>41.2768802412402</v>
          </cell>
          <cell r="AV162">
            <v>9.7076552345454541</v>
          </cell>
          <cell r="BA162">
            <v>16.5</v>
          </cell>
          <cell r="BB162">
            <v>11.5</v>
          </cell>
        </row>
        <row r="163">
          <cell r="H163">
            <v>44.900142859090913</v>
          </cell>
          <cell r="AR163">
            <v>44074</v>
          </cell>
          <cell r="AT163">
            <v>22.204842481818183</v>
          </cell>
          <cell r="AU163">
            <v>55.892031191630643</v>
          </cell>
          <cell r="AV163">
            <v>11.850133430909091</v>
          </cell>
          <cell r="BA163">
            <v>16.5</v>
          </cell>
          <cell r="BB163">
            <v>11.5</v>
          </cell>
        </row>
        <row r="164">
          <cell r="H164">
            <v>45.343711379090912</v>
          </cell>
          <cell r="AR164">
            <v>44075</v>
          </cell>
          <cell r="AT164">
            <v>22.027109080727268</v>
          </cell>
          <cell r="AU164">
            <v>56.016564433774562</v>
          </cell>
          <cell r="AV164">
            <v>11.861665418181817</v>
          </cell>
          <cell r="BA164">
            <v>16.5</v>
          </cell>
          <cell r="BB164">
            <v>11.5</v>
          </cell>
        </row>
        <row r="165">
          <cell r="H165">
            <v>45.888839074545452</v>
          </cell>
          <cell r="AR165">
            <v>44076</v>
          </cell>
          <cell r="AT165">
            <v>22.039698620999999</v>
          </cell>
          <cell r="AU165">
            <v>56.140998386020712</v>
          </cell>
          <cell r="AV165">
            <v>11.869846592727272</v>
          </cell>
          <cell r="BA165">
            <v>16.5</v>
          </cell>
          <cell r="BB165">
            <v>11.5</v>
          </cell>
        </row>
        <row r="166">
          <cell r="H166">
            <v>46.04493026363636</v>
          </cell>
          <cell r="AR166">
            <v>44077</v>
          </cell>
          <cell r="AT166">
            <v>22.050896023181821</v>
          </cell>
          <cell r="AU166">
            <v>56.265298648800979</v>
          </cell>
          <cell r="AV166">
            <v>11.881383164545456</v>
          </cell>
          <cell r="BA166">
            <v>16.5</v>
          </cell>
          <cell r="BB166">
            <v>11.5</v>
          </cell>
        </row>
        <row r="167">
          <cell r="H167">
            <v>45.787582072727268</v>
          </cell>
          <cell r="AR167">
            <v>44078</v>
          </cell>
          <cell r="AT167">
            <v>21.657456703090912</v>
          </cell>
          <cell r="AU167">
            <v>52.129729775110164</v>
          </cell>
          <cell r="AV167">
            <v>11.532881048181819</v>
          </cell>
          <cell r="BA167">
            <v>16.5</v>
          </cell>
          <cell r="BB167">
            <v>11.5</v>
          </cell>
        </row>
        <row r="168">
          <cell r="H168">
            <v>43.63794805909091</v>
          </cell>
          <cell r="AR168">
            <v>44079</v>
          </cell>
          <cell r="AT168">
            <v>20.579423975999998</v>
          </cell>
          <cell r="AU168">
            <v>44.770349113989184</v>
          </cell>
          <cell r="AV168">
            <v>10.232069028181819</v>
          </cell>
          <cell r="BA168">
            <v>16.5</v>
          </cell>
          <cell r="BB168">
            <v>11.5</v>
          </cell>
        </row>
        <row r="169">
          <cell r="H169">
            <v>43.83566210181818</v>
          </cell>
          <cell r="AR169">
            <v>44080</v>
          </cell>
          <cell r="AT169">
            <v>20.132244218181818</v>
          </cell>
          <cell r="AU169">
            <v>41.877710623947301</v>
          </cell>
          <cell r="AV169">
            <v>9.7656242990909092</v>
          </cell>
          <cell r="BA169">
            <v>16.5</v>
          </cell>
          <cell r="BB169">
            <v>11.5</v>
          </cell>
        </row>
        <row r="170">
          <cell r="H170">
            <v>47.515002429090913</v>
          </cell>
          <cell r="AR170">
            <v>44081</v>
          </cell>
          <cell r="AT170">
            <v>22.101152567545459</v>
          </cell>
          <cell r="AU170">
            <v>56.763257880103886</v>
          </cell>
          <cell r="AV170">
            <v>11.924199064545455</v>
          </cell>
          <cell r="BA170">
            <v>16.5</v>
          </cell>
          <cell r="BB170">
            <v>11.5</v>
          </cell>
        </row>
        <row r="171">
          <cell r="H171">
            <v>47.93200468818182</v>
          </cell>
          <cell r="AR171">
            <v>44082</v>
          </cell>
          <cell r="AT171">
            <v>22.114807491545452</v>
          </cell>
          <cell r="AU171">
            <v>56.888358164702346</v>
          </cell>
          <cell r="AV171">
            <v>11.935747724545456</v>
          </cell>
          <cell r="BA171">
            <v>16.5</v>
          </cell>
          <cell r="BB171">
            <v>11.5</v>
          </cell>
        </row>
        <row r="172">
          <cell r="H172">
            <v>48.33986741363637</v>
          </cell>
          <cell r="AR172">
            <v>44083</v>
          </cell>
          <cell r="AT172">
            <v>22.131878319727274</v>
          </cell>
          <cell r="AU172">
            <v>57.014471227221222</v>
          </cell>
          <cell r="AV172">
            <v>11.950655115454545</v>
          </cell>
          <cell r="BA172">
            <v>16.5</v>
          </cell>
          <cell r="BB172">
            <v>11.5</v>
          </cell>
        </row>
        <row r="173">
          <cell r="H173">
            <v>49.305339241818182</v>
          </cell>
          <cell r="AR173">
            <v>44084</v>
          </cell>
          <cell r="AT173">
            <v>22.152576012454546</v>
          </cell>
          <cell r="AU173">
            <v>57.141256639376472</v>
          </cell>
          <cell r="AV173">
            <v>11.968922489090909</v>
          </cell>
          <cell r="BA173">
            <v>15.5</v>
          </cell>
          <cell r="BB173">
            <v>11.5</v>
          </cell>
        </row>
        <row r="174">
          <cell r="H174">
            <v>49.513268257272721</v>
          </cell>
          <cell r="AR174">
            <v>44085</v>
          </cell>
          <cell r="AT174">
            <v>21.767898160636364</v>
          </cell>
          <cell r="AU174">
            <v>52.933036990737406</v>
          </cell>
          <cell r="AV174">
            <v>11.62757820909091</v>
          </cell>
          <cell r="BA174">
            <v>15.5</v>
          </cell>
          <cell r="BB174">
            <v>11.5</v>
          </cell>
        </row>
        <row r="175">
          <cell r="H175">
            <v>47.467230992727266</v>
          </cell>
          <cell r="AR175">
            <v>44086</v>
          </cell>
          <cell r="AT175">
            <v>20.691184093636366</v>
          </cell>
          <cell r="AU175">
            <v>45.433383580664888</v>
          </cell>
          <cell r="AV175">
            <v>10.321816542727273</v>
          </cell>
          <cell r="BA175">
            <v>15.5</v>
          </cell>
          <cell r="BB175">
            <v>11.5</v>
          </cell>
        </row>
        <row r="176">
          <cell r="H176">
            <v>47.986081415454549</v>
          </cell>
          <cell r="AR176">
            <v>44087</v>
          </cell>
          <cell r="AT176">
            <v>20.248678253818177</v>
          </cell>
          <cell r="AU176">
            <v>42.493260672393014</v>
          </cell>
          <cell r="AV176">
            <v>9.8594746863636367</v>
          </cell>
          <cell r="BA176">
            <v>15.5</v>
          </cell>
          <cell r="BB176">
            <v>11.5</v>
          </cell>
        </row>
        <row r="177">
          <cell r="H177">
            <v>52.022368199090913</v>
          </cell>
          <cell r="AR177">
            <v>44088</v>
          </cell>
          <cell r="AT177">
            <v>22.32405096563636</v>
          </cell>
          <cell r="AU177">
            <v>57.653196606679373</v>
          </cell>
          <cell r="AV177">
            <v>12.048750292727272</v>
          </cell>
          <cell r="BA177">
            <v>15.5</v>
          </cell>
          <cell r="BB177">
            <v>11.5</v>
          </cell>
        </row>
        <row r="178">
          <cell r="H178">
            <v>53.384491501818182</v>
          </cell>
          <cell r="AR178">
            <v>44089</v>
          </cell>
          <cell r="AT178">
            <v>22.564351640272726</v>
          </cell>
          <cell r="AU178">
            <v>57.782639952823281</v>
          </cell>
          <cell r="AV178">
            <v>12.070398071818181</v>
          </cell>
          <cell r="BA178">
            <v>12</v>
          </cell>
          <cell r="BB178">
            <v>11.5</v>
          </cell>
        </row>
        <row r="179">
          <cell r="H179">
            <v>54.248480289090907</v>
          </cell>
          <cell r="AR179">
            <v>44090</v>
          </cell>
          <cell r="AT179">
            <v>22.594420472181817</v>
          </cell>
          <cell r="AU179">
            <v>57.913309693967193</v>
          </cell>
          <cell r="AV179">
            <v>12.098769149999999</v>
          </cell>
          <cell r="BA179">
            <v>12</v>
          </cell>
          <cell r="BB179">
            <v>11.5</v>
          </cell>
        </row>
        <row r="180">
          <cell r="H180">
            <v>55.231262180909091</v>
          </cell>
          <cell r="AR180">
            <v>44091</v>
          </cell>
          <cell r="AT180">
            <v>22.62582732145454</v>
          </cell>
          <cell r="AU180">
            <v>58.042615458929284</v>
          </cell>
          <cell r="AV180">
            <v>12.123787331818182</v>
          </cell>
          <cell r="BA180">
            <v>12</v>
          </cell>
          <cell r="BB180">
            <v>11.5</v>
          </cell>
        </row>
        <row r="181">
          <cell r="H181">
            <v>55.898590040000002</v>
          </cell>
          <cell r="AR181">
            <v>44092</v>
          </cell>
          <cell r="AT181">
            <v>22.245632435090911</v>
          </cell>
          <cell r="AU181">
            <v>53.758995417080605</v>
          </cell>
          <cell r="AV181">
            <v>11.784347008181818</v>
          </cell>
          <cell r="BA181">
            <v>12</v>
          </cell>
          <cell r="BB181">
            <v>11.5</v>
          </cell>
        </row>
        <row r="182">
          <cell r="H182">
            <v>54.382006329999996</v>
          </cell>
          <cell r="AR182">
            <v>44093</v>
          </cell>
          <cell r="AT182">
            <v>21.17221926818182</v>
          </cell>
          <cell r="AU182">
            <v>46.119674910431499</v>
          </cell>
          <cell r="AV182">
            <v>10.469503431818181</v>
          </cell>
          <cell r="BA182">
            <v>12</v>
          </cell>
          <cell r="BB182">
            <v>11.5</v>
          </cell>
        </row>
        <row r="183">
          <cell r="H183">
            <v>54.716662658181811</v>
          </cell>
          <cell r="AR183">
            <v>44094</v>
          </cell>
          <cell r="AT183">
            <v>20.72511964109091</v>
          </cell>
          <cell r="AU183">
            <v>43.128971663020536</v>
          </cell>
          <cell r="AV183">
            <v>10.003079047272728</v>
          </cell>
          <cell r="BA183">
            <v>12</v>
          </cell>
          <cell r="BB183">
            <v>11.5</v>
          </cell>
        </row>
        <row r="184">
          <cell r="H184">
            <v>59.020871493636371</v>
          </cell>
          <cell r="AR184">
            <v>44095</v>
          </cell>
          <cell r="AT184">
            <v>22.688389611909091</v>
          </cell>
          <cell r="AU184">
            <v>58.56010653042533</v>
          </cell>
          <cell r="AV184">
            <v>12.220557177272726</v>
          </cell>
          <cell r="BA184">
            <v>12</v>
          </cell>
          <cell r="BB184">
            <v>11.5</v>
          </cell>
        </row>
        <row r="185">
          <cell r="H185">
            <v>60.043947839090904</v>
          </cell>
          <cell r="AR185">
            <v>44096</v>
          </cell>
          <cell r="AT185">
            <v>22.719817112818181</v>
          </cell>
          <cell r="AU185">
            <v>58.690878747569244</v>
          </cell>
          <cell r="AV185">
            <v>12.245604118181818</v>
          </cell>
          <cell r="BA185">
            <v>12</v>
          </cell>
          <cell r="BB185">
            <v>11.5</v>
          </cell>
        </row>
        <row r="186">
          <cell r="H186">
            <v>61.475467573636365</v>
          </cell>
          <cell r="AR186">
            <v>44097</v>
          </cell>
          <cell r="AT186">
            <v>22.749887900272725</v>
          </cell>
          <cell r="AU186">
            <v>58.822371164713161</v>
          </cell>
          <cell r="AV186">
            <v>12.274018960909091</v>
          </cell>
          <cell r="BA186">
            <v>12</v>
          </cell>
          <cell r="BB186">
            <v>11.5</v>
          </cell>
        </row>
        <row r="187">
          <cell r="H187">
            <v>62.114028516363639</v>
          </cell>
          <cell r="AR187">
            <v>44098</v>
          </cell>
          <cell r="AT187">
            <v>22.778538153636362</v>
          </cell>
          <cell r="AU187">
            <v>58.953532378493435</v>
          </cell>
          <cell r="AV187">
            <v>12.299077989090909</v>
          </cell>
          <cell r="BA187">
            <v>9</v>
          </cell>
          <cell r="BB187">
            <v>11.5</v>
          </cell>
        </row>
        <row r="188">
          <cell r="H188">
            <v>63.263259786363641</v>
          </cell>
          <cell r="AR188">
            <v>44099</v>
          </cell>
          <cell r="AT188">
            <v>22.404943103272728</v>
          </cell>
          <cell r="AU188">
            <v>54.597341216071484</v>
          </cell>
          <cell r="AV188">
            <v>11.964204605454546</v>
          </cell>
          <cell r="BA188">
            <v>9</v>
          </cell>
          <cell r="BB188">
            <v>11.5</v>
          </cell>
        </row>
        <row r="189">
          <cell r="H189">
            <v>61.903166710000001</v>
          </cell>
          <cell r="AR189">
            <v>44100</v>
          </cell>
          <cell r="AT189">
            <v>21.331801358636366</v>
          </cell>
          <cell r="AU189">
            <v>46.818163915004966</v>
          </cell>
          <cell r="AV189">
            <v>10.637678368181819</v>
          </cell>
          <cell r="BA189">
            <v>9</v>
          </cell>
          <cell r="BB189">
            <v>11.5</v>
          </cell>
        </row>
        <row r="190">
          <cell r="H190">
            <v>62.73692957272727</v>
          </cell>
          <cell r="AR190">
            <v>44101</v>
          </cell>
          <cell r="AT190">
            <v>20.895288234181812</v>
          </cell>
          <cell r="AU190">
            <v>43.780816873363989</v>
          </cell>
          <cell r="AV190">
            <v>10.177258746363636</v>
          </cell>
          <cell r="BA190">
            <v>9</v>
          </cell>
          <cell r="BB190">
            <v>11.5</v>
          </cell>
        </row>
        <row r="191">
          <cell r="H191">
            <v>68.790072573636365</v>
          </cell>
          <cell r="AR191">
            <v>44102</v>
          </cell>
          <cell r="AT191">
            <v>22.963140148272728</v>
          </cell>
          <cell r="AU191">
            <v>59.4913424570804</v>
          </cell>
          <cell r="AV191">
            <v>12.45656300909091</v>
          </cell>
          <cell r="BA191">
            <v>9</v>
          </cell>
          <cell r="BB191">
            <v>11.5</v>
          </cell>
        </row>
        <row r="192">
          <cell r="H192">
            <v>70.954044945454541</v>
          </cell>
          <cell r="AR192">
            <v>44103</v>
          </cell>
          <cell r="AT192">
            <v>23.02555817009091</v>
          </cell>
          <cell r="AU192">
            <v>59.631025923406128</v>
          </cell>
          <cell r="AV192">
            <v>12.508574836363636</v>
          </cell>
          <cell r="BA192">
            <v>9</v>
          </cell>
          <cell r="BB192">
            <v>11.5</v>
          </cell>
        </row>
        <row r="193">
          <cell r="H193">
            <v>72.719503596363637</v>
          </cell>
          <cell r="AR193">
            <v>44104</v>
          </cell>
          <cell r="AT193">
            <v>23.081097958000001</v>
          </cell>
          <cell r="AU193">
            <v>59.770467109913668</v>
          </cell>
          <cell r="AV193">
            <v>12.560599167272727</v>
          </cell>
          <cell r="BA193">
            <v>9</v>
          </cell>
          <cell r="BB193">
            <v>11.5</v>
          </cell>
        </row>
      </sheetData>
      <sheetData sheetId="4"/>
      <sheetData sheetId="5"/>
      <sheetData sheetId="6">
        <row r="4">
          <cell r="A4">
            <v>43556</v>
          </cell>
        </row>
      </sheetData>
      <sheetData sheetId="7">
        <row r="190">
          <cell r="B190">
            <v>2003.9285565755008</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andarana (ESO), Jay" refreshedDate="44274.474533564811" createdVersion="6" refreshedVersion="6" minRefreshableVersion="3" recordCount="1886" xr:uid="{32375BDD-B636-4202-91BF-B7826F37CCFA}">
  <cacheSource type="worksheet">
    <worksheetSource ref="A5:G1891" sheet="Figure 1.4 data"/>
  </cacheSource>
  <cacheFields count="9">
    <cacheField name="Date" numFmtId="14">
      <sharedItems containsSemiMixedTypes="0" containsNonDate="0" containsDate="1" containsString="0" minDate="2016-01-01T00:00:00" maxDate="2021-03-01T00:00:00" count="1886">
        <d v="2016-01-01T00:00:00"/>
        <d v="2016-01-02T00:00:00"/>
        <d v="2016-01-03T00:00:00"/>
        <d v="2016-01-04T00:00:00"/>
        <d v="2016-01-05T00:00:00"/>
        <d v="2016-01-06T00:00:00"/>
        <d v="2016-01-07T00:00:00"/>
        <d v="2016-01-08T00:00:00"/>
        <d v="2016-01-09T00:00:00"/>
        <d v="2016-01-10T00:00:00"/>
        <d v="2016-01-11T00:00:00"/>
        <d v="2016-01-12T00:00:00"/>
        <d v="2016-01-13T00:00:00"/>
        <d v="2016-01-14T00:00:00"/>
        <d v="2016-01-15T00:00:00"/>
        <d v="2016-01-16T00:00:00"/>
        <d v="2016-01-17T00:00:00"/>
        <d v="2016-01-18T00:00:00"/>
        <d v="2016-01-19T00:00:00"/>
        <d v="2016-01-20T00:00:00"/>
        <d v="2016-01-21T00:00:00"/>
        <d v="2016-01-22T00:00:00"/>
        <d v="2016-01-23T00:00:00"/>
        <d v="2016-01-24T00:00:00"/>
        <d v="2016-01-25T00:00:00"/>
        <d v="2016-01-26T00:00:00"/>
        <d v="2016-01-27T00:00:00"/>
        <d v="2016-01-28T00:00:00"/>
        <d v="2016-01-29T00:00:00"/>
        <d v="2016-01-30T00:00:00"/>
        <d v="2016-01-31T00:00:00"/>
        <d v="2016-02-01T00:00:00"/>
        <d v="2016-02-02T00:00:00"/>
        <d v="2016-02-03T00:00:00"/>
        <d v="2016-02-04T00:00:00"/>
        <d v="2016-02-05T00:00:00"/>
        <d v="2016-02-06T00:00:00"/>
        <d v="2016-02-07T00:00:00"/>
        <d v="2016-02-08T00:00:00"/>
        <d v="2016-02-09T00:00:00"/>
        <d v="2016-02-10T00:00:00"/>
        <d v="2016-02-11T00:00:00"/>
        <d v="2016-02-12T00:00:00"/>
        <d v="2016-02-13T00:00:00"/>
        <d v="2016-02-14T00:00:00"/>
        <d v="2016-02-15T00:00:00"/>
        <d v="2016-02-16T00:00:00"/>
        <d v="2016-02-17T00:00:00"/>
        <d v="2016-02-18T00:00:00"/>
        <d v="2016-02-19T00:00:00"/>
        <d v="2016-02-20T00:00:00"/>
        <d v="2016-02-21T00:00:00"/>
        <d v="2016-02-22T00:00:00"/>
        <d v="2016-02-23T00:00:00"/>
        <d v="2016-02-24T00:00:00"/>
        <d v="2016-02-25T00:00:00"/>
        <d v="2016-02-26T00:00:00"/>
        <d v="2016-02-27T00:00:00"/>
        <d v="2016-02-28T00:00:00"/>
        <d v="2016-02-29T00:00:00"/>
        <d v="2016-03-01T00:00:00"/>
        <d v="2016-03-02T00:00:00"/>
        <d v="2016-03-03T00:00:00"/>
        <d v="2016-03-04T00:00:00"/>
        <d v="2016-03-05T00:00:00"/>
        <d v="2016-03-06T00:00:00"/>
        <d v="2016-03-07T00:00:00"/>
        <d v="2016-03-08T00:00:00"/>
        <d v="2016-03-09T00:00:00"/>
        <d v="2016-03-10T00:00:00"/>
        <d v="2016-03-11T00:00:00"/>
        <d v="2016-03-12T00:00:00"/>
        <d v="2016-03-13T00:00:00"/>
        <d v="2016-03-14T00:00:00"/>
        <d v="2016-03-15T00:00:00"/>
        <d v="2016-03-16T00:00:00"/>
        <d v="2016-03-17T00:00:00"/>
        <d v="2016-03-18T00:00:00"/>
        <d v="2016-03-19T00:00:00"/>
        <d v="2016-03-20T00:00:00"/>
        <d v="2016-03-21T00:00:00"/>
        <d v="2016-03-22T00:00:00"/>
        <d v="2016-03-23T00:00:00"/>
        <d v="2016-03-24T00:00:00"/>
        <d v="2016-03-25T00:00:00"/>
        <d v="2016-03-26T00:00:00"/>
        <d v="2016-03-27T00:00:00"/>
        <d v="2016-03-28T00:00:00"/>
        <d v="2016-03-29T00:00:00"/>
        <d v="2016-03-30T00:00:00"/>
        <d v="2016-03-31T00:00:00"/>
        <d v="2016-04-01T00:00:00"/>
        <d v="2016-04-02T00:00:00"/>
        <d v="2016-04-03T00:00:00"/>
        <d v="2016-04-04T00:00:00"/>
        <d v="2016-04-05T00:00:00"/>
        <d v="2016-04-06T00:00:00"/>
        <d v="2016-04-07T00:00:00"/>
        <d v="2016-04-08T00:00:00"/>
        <d v="2016-04-09T00:00:00"/>
        <d v="2016-04-10T00:00:00"/>
        <d v="2016-04-11T00:00:00"/>
        <d v="2016-04-12T00:00:00"/>
        <d v="2016-04-13T00:00:00"/>
        <d v="2016-04-14T00:00:00"/>
        <d v="2016-04-15T00:00:00"/>
        <d v="2016-04-16T00:00:00"/>
        <d v="2016-04-17T00:00:00"/>
        <d v="2016-04-18T00:00:00"/>
        <d v="2016-04-19T00:00:00"/>
        <d v="2016-04-20T00:00:00"/>
        <d v="2016-04-21T00:00:00"/>
        <d v="2016-04-22T00:00:00"/>
        <d v="2016-04-23T00:00:00"/>
        <d v="2016-04-24T00:00:00"/>
        <d v="2016-04-25T00:00:00"/>
        <d v="2016-04-26T00:00:00"/>
        <d v="2016-04-27T00:00:00"/>
        <d v="2016-04-28T00:00:00"/>
        <d v="2016-04-29T00:00:00"/>
        <d v="2016-04-30T00:00:00"/>
        <d v="2016-05-01T00:00:00"/>
        <d v="2016-05-02T00:00:00"/>
        <d v="2016-05-03T00:00:00"/>
        <d v="2016-05-04T00:00:00"/>
        <d v="2016-05-05T00:00:00"/>
        <d v="2016-05-06T00:00:00"/>
        <d v="2016-05-07T00:00:00"/>
        <d v="2016-05-08T00:00:00"/>
        <d v="2016-05-09T00:00:00"/>
        <d v="2016-05-10T00:00:00"/>
        <d v="2016-05-11T00:00:00"/>
        <d v="2016-05-12T00:00:00"/>
        <d v="2016-05-13T00:00:00"/>
        <d v="2016-05-14T00:00:00"/>
        <d v="2016-05-15T00:00:00"/>
        <d v="2016-05-16T00:00:00"/>
        <d v="2016-05-17T00:00:00"/>
        <d v="2016-05-18T00:00:00"/>
        <d v="2016-05-19T00:00:00"/>
        <d v="2016-05-20T00:00:00"/>
        <d v="2016-05-21T00:00:00"/>
        <d v="2016-05-22T00:00:00"/>
        <d v="2016-05-23T00:00:00"/>
        <d v="2016-05-24T00:00:00"/>
        <d v="2016-05-25T00:00:00"/>
        <d v="2016-05-26T00:00:00"/>
        <d v="2016-05-27T00:00:00"/>
        <d v="2016-05-28T00:00:00"/>
        <d v="2016-05-29T00:00:00"/>
        <d v="2016-05-30T00:00:00"/>
        <d v="2016-05-31T00:00:00"/>
        <d v="2016-06-01T00:00:00"/>
        <d v="2016-06-02T00:00:00"/>
        <d v="2016-06-03T00:00:00"/>
        <d v="2016-06-04T00:00:00"/>
        <d v="2016-06-05T00:00:00"/>
        <d v="2016-06-06T00:00:00"/>
        <d v="2016-06-07T00:00:00"/>
        <d v="2016-06-08T00:00:00"/>
        <d v="2016-06-09T00:00:00"/>
        <d v="2016-06-10T00:00:00"/>
        <d v="2016-06-11T00:00:00"/>
        <d v="2016-06-12T00:00:00"/>
        <d v="2016-06-13T00:00:00"/>
        <d v="2016-06-14T00:00:00"/>
        <d v="2016-06-15T00:00:00"/>
        <d v="2016-06-16T00:00:00"/>
        <d v="2016-06-17T00:00:00"/>
        <d v="2016-06-18T00:00:00"/>
        <d v="2016-06-19T00:00:00"/>
        <d v="2016-06-20T00:00:00"/>
        <d v="2016-06-21T00:00:00"/>
        <d v="2016-06-22T00:00:00"/>
        <d v="2016-06-23T00:00:00"/>
        <d v="2016-06-24T00:00:00"/>
        <d v="2016-06-25T00:00:00"/>
        <d v="2016-06-26T00:00:00"/>
        <d v="2016-06-27T00:00:00"/>
        <d v="2016-06-28T00:00:00"/>
        <d v="2016-06-29T00:00:00"/>
        <d v="2016-06-30T00:00:00"/>
        <d v="2016-07-01T00:00:00"/>
        <d v="2016-07-02T00:00:00"/>
        <d v="2016-07-03T00:00:00"/>
        <d v="2016-07-04T00:00:00"/>
        <d v="2016-07-05T00:00:00"/>
        <d v="2016-07-06T00:00:00"/>
        <d v="2016-07-07T00:00:00"/>
        <d v="2016-07-08T00:00:00"/>
        <d v="2016-07-09T00:00:00"/>
        <d v="2016-07-10T00:00:00"/>
        <d v="2016-07-11T00:00:00"/>
        <d v="2016-07-12T00:00:00"/>
        <d v="2016-07-13T00:00:00"/>
        <d v="2016-07-14T00:00:00"/>
        <d v="2016-07-15T00:00:00"/>
        <d v="2016-07-16T00:00:00"/>
        <d v="2016-07-17T00:00:00"/>
        <d v="2016-07-18T00:00:00"/>
        <d v="2016-07-19T00:00:00"/>
        <d v="2016-07-20T00:00:00"/>
        <d v="2016-07-21T00:00:00"/>
        <d v="2016-07-22T00:00:00"/>
        <d v="2016-07-23T00:00:00"/>
        <d v="2016-07-24T00:00:00"/>
        <d v="2016-07-25T00:00:00"/>
        <d v="2016-07-26T00:00:00"/>
        <d v="2016-07-27T00:00:00"/>
        <d v="2016-07-28T00:00:00"/>
        <d v="2016-07-29T00:00:00"/>
        <d v="2016-07-30T00:00:00"/>
        <d v="2016-07-31T00:00:00"/>
        <d v="2016-08-01T00:00:00"/>
        <d v="2016-08-02T00:00:00"/>
        <d v="2016-08-03T00:00:00"/>
        <d v="2016-08-04T00:00:00"/>
        <d v="2016-08-05T00:00:00"/>
        <d v="2016-08-06T00:00:00"/>
        <d v="2016-08-07T00:00:00"/>
        <d v="2016-08-08T00:00:00"/>
        <d v="2016-08-09T00:00:00"/>
        <d v="2016-08-10T00:00:00"/>
        <d v="2016-08-11T00:00:00"/>
        <d v="2016-08-12T00:00:00"/>
        <d v="2016-08-13T00:00:00"/>
        <d v="2016-08-14T00:00:00"/>
        <d v="2016-08-15T00:00:00"/>
        <d v="2016-08-16T00:00:00"/>
        <d v="2016-08-17T00:00:00"/>
        <d v="2016-08-18T00:00:00"/>
        <d v="2016-08-19T00:00:00"/>
        <d v="2016-08-20T00:00:00"/>
        <d v="2016-08-21T00:00:00"/>
        <d v="2016-08-22T00:00:00"/>
        <d v="2016-08-23T00:00:00"/>
        <d v="2016-08-24T00:00:00"/>
        <d v="2016-08-25T00:00:00"/>
        <d v="2016-08-26T00:00:00"/>
        <d v="2016-08-27T00:00:00"/>
        <d v="2016-08-28T00:00:00"/>
        <d v="2016-08-29T00:00:00"/>
        <d v="2016-08-30T00:00:00"/>
        <d v="2016-08-31T00:00:00"/>
        <d v="2016-09-01T00:00:00"/>
        <d v="2016-09-02T00:00:00"/>
        <d v="2016-09-03T00:00:00"/>
        <d v="2016-09-04T00:00:00"/>
        <d v="2016-09-05T00:00:00"/>
        <d v="2016-09-06T00:00:00"/>
        <d v="2016-09-07T00:00:00"/>
        <d v="2016-09-08T00:00:00"/>
        <d v="2016-09-09T00:00:00"/>
        <d v="2016-09-10T00:00:00"/>
        <d v="2016-09-11T00:00:00"/>
        <d v="2016-09-12T00:00:00"/>
        <d v="2016-09-13T00:00:00"/>
        <d v="2016-09-14T00:00:00"/>
        <d v="2016-09-15T00:00:00"/>
        <d v="2016-09-16T00:00:00"/>
        <d v="2016-09-17T00:00:00"/>
        <d v="2016-09-18T00:00:00"/>
        <d v="2016-09-19T00:00:00"/>
        <d v="2016-09-20T00:00:00"/>
        <d v="2016-09-21T00:00:00"/>
        <d v="2016-09-22T00:00:00"/>
        <d v="2016-09-23T00:00:00"/>
        <d v="2016-09-24T00:00:00"/>
        <d v="2016-09-25T00:00:00"/>
        <d v="2016-09-26T00:00:00"/>
        <d v="2016-09-27T00:00:00"/>
        <d v="2016-09-28T00:00:00"/>
        <d v="2016-09-29T00:00:00"/>
        <d v="2016-09-30T00:00:00"/>
        <d v="2016-10-01T00:00:00"/>
        <d v="2016-10-02T00:00:00"/>
        <d v="2016-10-03T00:00:00"/>
        <d v="2016-10-04T00:00:00"/>
        <d v="2016-10-05T00:00:00"/>
        <d v="2016-10-06T00:00:00"/>
        <d v="2016-10-07T00:00:00"/>
        <d v="2016-10-08T00:00:00"/>
        <d v="2016-10-09T00:00:00"/>
        <d v="2016-10-10T00:00:00"/>
        <d v="2016-10-11T00:00:00"/>
        <d v="2016-10-12T00:00:00"/>
        <d v="2016-10-13T00:00:00"/>
        <d v="2016-10-14T00:00:00"/>
        <d v="2016-10-15T00:00:00"/>
        <d v="2016-10-16T00:00:00"/>
        <d v="2016-10-17T00:00:00"/>
        <d v="2016-10-18T00:00:00"/>
        <d v="2016-10-19T00:00:00"/>
        <d v="2016-10-20T00:00:00"/>
        <d v="2016-10-21T00:00:00"/>
        <d v="2016-10-22T00:00:00"/>
        <d v="2016-10-23T00:00:00"/>
        <d v="2016-10-24T00:00:00"/>
        <d v="2016-10-25T00:00:00"/>
        <d v="2016-10-26T00:00:00"/>
        <d v="2016-10-27T00:00:00"/>
        <d v="2016-10-28T00:00:00"/>
        <d v="2016-10-29T00:00:00"/>
        <d v="2016-10-30T00:00:00"/>
        <d v="2016-10-31T00:00:00"/>
        <d v="2016-11-01T00:00:00"/>
        <d v="2016-11-02T00:00:00"/>
        <d v="2016-11-03T00:00:00"/>
        <d v="2016-11-04T00:00:00"/>
        <d v="2016-11-05T00:00:00"/>
        <d v="2016-11-06T00:00:00"/>
        <d v="2016-11-07T00:00:00"/>
        <d v="2016-11-08T00:00:00"/>
        <d v="2016-11-09T00:00:00"/>
        <d v="2016-11-10T00:00:00"/>
        <d v="2016-11-11T00:00:00"/>
        <d v="2016-11-12T00:00:00"/>
        <d v="2016-11-13T00:00:00"/>
        <d v="2016-11-14T00:00:00"/>
        <d v="2016-11-15T00:00:00"/>
        <d v="2016-11-16T00:00:00"/>
        <d v="2016-11-17T00:00:00"/>
        <d v="2016-11-18T00:00:00"/>
        <d v="2016-11-19T00:00:00"/>
        <d v="2016-11-20T00:00:00"/>
        <d v="2016-11-21T00:00:00"/>
        <d v="2016-11-22T00:00:00"/>
        <d v="2016-11-23T00:00:00"/>
        <d v="2016-11-24T00:00:00"/>
        <d v="2016-11-25T00:00:00"/>
        <d v="2016-11-26T00:00:00"/>
        <d v="2016-11-27T00:00:00"/>
        <d v="2016-11-28T00:00:00"/>
        <d v="2016-11-29T00:00:00"/>
        <d v="2016-11-30T00:00:00"/>
        <d v="2016-12-01T00:00:00"/>
        <d v="2016-12-02T00:00:00"/>
        <d v="2016-12-03T00:00:00"/>
        <d v="2016-12-04T00:00:00"/>
        <d v="2016-12-05T00:00:00"/>
        <d v="2016-12-06T00:00:00"/>
        <d v="2016-12-07T00:00:00"/>
        <d v="2016-12-08T00:00:00"/>
        <d v="2016-12-09T00:00:00"/>
        <d v="2016-12-10T00:00:00"/>
        <d v="2016-12-11T00:00:00"/>
        <d v="2016-12-12T00:00:00"/>
        <d v="2016-12-13T00:00:00"/>
        <d v="2016-12-14T00:00:00"/>
        <d v="2016-12-15T00:00:00"/>
        <d v="2016-12-16T00:00:00"/>
        <d v="2016-12-17T00:00:00"/>
        <d v="2016-12-18T00:00:00"/>
        <d v="2016-12-19T00:00:00"/>
        <d v="2016-12-20T00:00:00"/>
        <d v="2016-12-21T00:00:00"/>
        <d v="2016-12-22T00:00:00"/>
        <d v="2016-12-23T00:00:00"/>
        <d v="2016-12-24T00:00:00"/>
        <d v="2016-12-25T00:00:00"/>
        <d v="2016-12-26T00:00:00"/>
        <d v="2016-12-27T00:00:00"/>
        <d v="2016-12-28T00:00:00"/>
        <d v="2016-12-29T00:00:00"/>
        <d v="2016-12-30T00:00:00"/>
        <d v="2016-12-31T00:00:00"/>
        <d v="2017-01-01T00:00:00"/>
        <d v="2017-01-02T00:00:00"/>
        <d v="2017-01-03T00:00:00"/>
        <d v="2017-01-04T00:00:00"/>
        <d v="2017-01-05T00:00:00"/>
        <d v="2017-01-06T00:00:00"/>
        <d v="2017-01-07T00:00:00"/>
        <d v="2017-01-08T00:00:00"/>
        <d v="2017-01-09T00:00:00"/>
        <d v="2017-01-10T00:00:00"/>
        <d v="2017-01-11T00:00:00"/>
        <d v="2017-01-12T00:00:00"/>
        <d v="2017-01-13T00:00:00"/>
        <d v="2017-01-14T00:00:00"/>
        <d v="2017-01-15T00:00:00"/>
        <d v="2017-01-16T00:00:00"/>
        <d v="2017-01-17T00:00:00"/>
        <d v="2017-01-18T00:00:00"/>
        <d v="2017-01-19T00:00:00"/>
        <d v="2017-01-20T00:00:00"/>
        <d v="2017-01-21T00:00:00"/>
        <d v="2017-01-22T00:00:00"/>
        <d v="2017-01-23T00:00:00"/>
        <d v="2017-01-24T00:00:00"/>
        <d v="2017-01-25T00:00:00"/>
        <d v="2017-01-26T00:00:00"/>
        <d v="2017-01-27T00:00:00"/>
        <d v="2017-01-28T00:00:00"/>
        <d v="2017-01-29T00:00:00"/>
        <d v="2017-01-30T00:00:00"/>
        <d v="2017-01-31T00:00:00"/>
        <d v="2017-02-01T00:00:00"/>
        <d v="2017-02-02T00:00:00"/>
        <d v="2017-02-03T00:00:00"/>
        <d v="2017-02-04T00:00:00"/>
        <d v="2017-02-05T00:00:00"/>
        <d v="2017-02-06T00:00:00"/>
        <d v="2017-02-07T00:00:00"/>
        <d v="2017-02-08T00:00:00"/>
        <d v="2017-02-09T00:00:00"/>
        <d v="2017-02-10T00:00:00"/>
        <d v="2017-02-11T00:00:00"/>
        <d v="2017-02-12T00:00:00"/>
        <d v="2017-02-13T00:00:00"/>
        <d v="2017-02-14T00:00:00"/>
        <d v="2017-02-15T00:00:00"/>
        <d v="2017-02-16T00:00:00"/>
        <d v="2017-02-17T00:00:00"/>
        <d v="2017-02-18T00:00:00"/>
        <d v="2017-02-19T00:00:00"/>
        <d v="2017-02-20T00:00:00"/>
        <d v="2017-02-21T00:00:00"/>
        <d v="2017-02-22T00:00:00"/>
        <d v="2017-02-23T00:00:00"/>
        <d v="2017-02-24T00:00:00"/>
        <d v="2017-02-25T00:00:00"/>
        <d v="2017-02-26T00:00:00"/>
        <d v="2017-02-27T00:00:00"/>
        <d v="2017-02-28T00:00:00"/>
        <d v="2017-03-01T00:00:00"/>
        <d v="2017-03-02T00:00:00"/>
        <d v="2017-03-03T00:00:00"/>
        <d v="2017-03-04T00:00:00"/>
        <d v="2017-03-05T00:00:00"/>
        <d v="2017-03-06T00:00:00"/>
        <d v="2017-03-07T00:00:00"/>
        <d v="2017-03-08T00:00:00"/>
        <d v="2017-03-09T00:00:00"/>
        <d v="2017-03-10T00:00:00"/>
        <d v="2017-03-11T00:00:00"/>
        <d v="2017-03-12T00:00:00"/>
        <d v="2017-03-13T00:00:00"/>
        <d v="2017-03-14T00:00:00"/>
        <d v="2017-03-15T00:00:00"/>
        <d v="2017-03-16T00:00:00"/>
        <d v="2017-03-17T00:00:00"/>
        <d v="2017-03-18T00:00:00"/>
        <d v="2017-03-19T00:00:00"/>
        <d v="2017-03-20T00:00:00"/>
        <d v="2017-03-21T00:00:00"/>
        <d v="2017-03-22T00:00:00"/>
        <d v="2017-03-23T00:00:00"/>
        <d v="2017-03-24T00:00:00"/>
        <d v="2017-03-25T00:00:00"/>
        <d v="2017-03-26T00:00:00"/>
        <d v="2017-03-27T00:00:00"/>
        <d v="2017-03-28T00:00:00"/>
        <d v="2017-03-29T00:00:00"/>
        <d v="2017-03-30T00:00:00"/>
        <d v="2017-03-31T00:00:00"/>
        <d v="2017-04-01T00:00:00"/>
        <d v="2017-04-02T00:00:00"/>
        <d v="2017-04-03T00:00:00"/>
        <d v="2017-04-04T00:00:00"/>
        <d v="2017-04-05T00:00:00"/>
        <d v="2017-04-06T00:00:00"/>
        <d v="2017-04-07T00:00:00"/>
        <d v="2017-04-08T00:00:00"/>
        <d v="2017-04-09T00:00:00"/>
        <d v="2017-04-10T00:00:00"/>
        <d v="2017-04-11T00:00:00"/>
        <d v="2017-04-12T00:00:00"/>
        <d v="2017-04-13T00:00:00"/>
        <d v="2017-04-14T00:00:00"/>
        <d v="2017-04-15T00:00:00"/>
        <d v="2017-04-16T00:00:00"/>
        <d v="2017-04-17T00:00:00"/>
        <d v="2017-04-18T00:00:00"/>
        <d v="2017-04-19T00:00:00"/>
        <d v="2017-04-20T00:00:00"/>
        <d v="2017-04-21T00:00:00"/>
        <d v="2017-04-22T00:00:00"/>
        <d v="2017-04-23T00:00:00"/>
        <d v="2017-04-24T00:00:00"/>
        <d v="2017-04-25T00:00:00"/>
        <d v="2017-04-26T00:00:00"/>
        <d v="2017-04-27T00:00:00"/>
        <d v="2017-04-28T00:00:00"/>
        <d v="2017-04-29T00:00:00"/>
        <d v="2017-04-30T00:00:00"/>
        <d v="2017-05-01T00:00:00"/>
        <d v="2017-05-02T00:00:00"/>
        <d v="2017-05-03T00:00:00"/>
        <d v="2017-05-04T00:00:00"/>
        <d v="2017-05-05T00:00:00"/>
        <d v="2017-05-06T00:00:00"/>
        <d v="2017-05-07T00:00:00"/>
        <d v="2017-05-08T00:00:00"/>
        <d v="2017-05-09T00:00:00"/>
        <d v="2017-05-10T00:00:00"/>
        <d v="2017-05-11T00:00:00"/>
        <d v="2017-05-12T00:00:00"/>
        <d v="2017-05-13T00:00:00"/>
        <d v="2017-05-14T00:00:00"/>
        <d v="2017-05-15T00:00:00"/>
        <d v="2017-05-16T00:00:00"/>
        <d v="2017-05-17T00:00:00"/>
        <d v="2017-05-18T00:00:00"/>
        <d v="2017-05-19T00:00:00"/>
        <d v="2017-05-20T00:00:00"/>
        <d v="2017-05-21T00:00:00"/>
        <d v="2017-05-22T00:00:00"/>
        <d v="2017-05-23T00:00:00"/>
        <d v="2017-05-24T00:00:00"/>
        <d v="2017-05-25T00:00:00"/>
        <d v="2017-05-26T00:00:00"/>
        <d v="2017-05-27T00:00:00"/>
        <d v="2017-05-28T00:00:00"/>
        <d v="2017-05-29T00:00:00"/>
        <d v="2017-05-30T00:00:00"/>
        <d v="2017-05-31T00:00:00"/>
        <d v="2017-06-01T00:00:00"/>
        <d v="2017-06-02T00:00:00"/>
        <d v="2017-06-03T00:00:00"/>
        <d v="2017-06-04T00:00:00"/>
        <d v="2017-06-05T00:00:00"/>
        <d v="2017-06-06T00:00:00"/>
        <d v="2017-06-07T00:00:00"/>
        <d v="2017-06-08T00:00:00"/>
        <d v="2017-06-09T00:00:00"/>
        <d v="2017-06-10T00:00:00"/>
        <d v="2017-06-11T00:00:00"/>
        <d v="2017-06-12T00:00:00"/>
        <d v="2017-06-13T00:00:00"/>
        <d v="2017-06-14T00:00:00"/>
        <d v="2017-06-15T00:00:00"/>
        <d v="2017-06-16T00:00:00"/>
        <d v="2017-06-17T00:00:00"/>
        <d v="2017-06-18T00:00:00"/>
        <d v="2017-06-19T00:00:00"/>
        <d v="2017-06-20T00:00:00"/>
        <d v="2017-06-21T00:00:00"/>
        <d v="2017-06-22T00:00:00"/>
        <d v="2017-06-23T00:00:00"/>
        <d v="2017-06-24T00:00:00"/>
        <d v="2017-06-25T00:00:00"/>
        <d v="2017-06-26T00:00:00"/>
        <d v="2017-06-27T00:00:00"/>
        <d v="2017-06-28T00:00:00"/>
        <d v="2017-06-29T00:00:00"/>
        <d v="2017-06-30T00:00:00"/>
        <d v="2017-07-01T00:00:00"/>
        <d v="2017-07-02T00:00:00"/>
        <d v="2017-07-03T00:00:00"/>
        <d v="2017-07-04T00:00:00"/>
        <d v="2017-07-05T00:00:00"/>
        <d v="2017-07-06T00:00:00"/>
        <d v="2017-07-07T00:00:00"/>
        <d v="2017-07-08T00:00:00"/>
        <d v="2017-07-09T00:00:00"/>
        <d v="2017-07-10T00:00:00"/>
        <d v="2017-07-11T00:00:00"/>
        <d v="2017-07-12T00:00:00"/>
        <d v="2017-07-13T00:00:00"/>
        <d v="2017-07-14T00:00:00"/>
        <d v="2017-07-15T00:00:00"/>
        <d v="2017-07-16T00:00:00"/>
        <d v="2017-07-17T00:00:00"/>
        <d v="2017-07-18T00:00:00"/>
        <d v="2017-07-19T00:00:00"/>
        <d v="2017-07-20T00:00:00"/>
        <d v="2017-07-21T00:00:00"/>
        <d v="2017-07-22T00:00:00"/>
        <d v="2017-07-23T00:00:00"/>
        <d v="2017-07-24T00:00:00"/>
        <d v="2017-07-25T00:00:00"/>
        <d v="2017-07-26T00:00:00"/>
        <d v="2017-07-27T00:00:00"/>
        <d v="2017-07-28T00:00:00"/>
        <d v="2017-07-29T00:00:00"/>
        <d v="2017-07-30T00:00:00"/>
        <d v="2017-07-31T00:00:00"/>
        <d v="2017-08-01T00:00:00"/>
        <d v="2017-08-02T00:00:00"/>
        <d v="2017-08-03T00:00:00"/>
        <d v="2017-08-04T00:00:00"/>
        <d v="2017-08-05T00:00:00"/>
        <d v="2017-08-06T00:00:00"/>
        <d v="2017-08-07T00:00:00"/>
        <d v="2017-08-08T00:00:00"/>
        <d v="2017-08-09T00:00:00"/>
        <d v="2017-08-10T00:00:00"/>
        <d v="2017-08-11T00:00:00"/>
        <d v="2017-08-12T00:00:00"/>
        <d v="2017-08-13T00:00:00"/>
        <d v="2017-08-14T00:00:00"/>
        <d v="2017-08-15T00:00:00"/>
        <d v="2017-08-16T00:00:00"/>
        <d v="2017-08-17T00:00:00"/>
        <d v="2017-08-18T00:00:00"/>
        <d v="2017-08-19T00:00:00"/>
        <d v="2017-08-20T00:00:00"/>
        <d v="2017-08-21T00:00:00"/>
        <d v="2017-08-22T00:00:00"/>
        <d v="2017-08-23T00:00:00"/>
        <d v="2017-08-24T00:00:00"/>
        <d v="2017-08-25T00:00:00"/>
        <d v="2017-08-26T00:00:00"/>
        <d v="2017-08-27T00:00:00"/>
        <d v="2017-08-28T00:00:00"/>
        <d v="2017-08-29T00:00:00"/>
        <d v="2017-08-30T00:00:00"/>
        <d v="2017-08-31T00:00:00"/>
        <d v="2017-09-01T00:00:00"/>
        <d v="2017-09-02T00:00:00"/>
        <d v="2017-09-03T00:00:00"/>
        <d v="2017-09-04T00:00:00"/>
        <d v="2017-09-05T00:00:00"/>
        <d v="2017-09-06T00:00:00"/>
        <d v="2017-09-07T00:00:00"/>
        <d v="2017-09-08T00:00:00"/>
        <d v="2017-09-09T00:00:00"/>
        <d v="2017-09-10T00:00:00"/>
        <d v="2017-09-11T00:00:00"/>
        <d v="2017-09-12T00:00:00"/>
        <d v="2017-09-13T00:00:00"/>
        <d v="2017-09-14T00:00:00"/>
        <d v="2017-09-15T00:00:00"/>
        <d v="2017-09-16T00:00:00"/>
        <d v="2017-09-17T00:00:00"/>
        <d v="2017-09-18T00:00:00"/>
        <d v="2017-09-19T00:00:00"/>
        <d v="2017-09-20T00:00:00"/>
        <d v="2017-09-21T00:00:00"/>
        <d v="2017-09-22T00:00:00"/>
        <d v="2017-09-23T00:00:00"/>
        <d v="2017-09-24T00:00:00"/>
        <d v="2017-09-25T00:00:00"/>
        <d v="2017-09-26T00:00:00"/>
        <d v="2017-09-27T00:00:00"/>
        <d v="2017-09-28T00:00:00"/>
        <d v="2017-09-29T00:00:00"/>
        <d v="2017-09-30T00:00:00"/>
        <d v="2017-10-01T00:00:00"/>
        <d v="2017-10-02T00:00:00"/>
        <d v="2017-10-03T00:00:00"/>
        <d v="2017-10-04T00:00:00"/>
        <d v="2017-10-05T00:00:00"/>
        <d v="2017-10-06T00:00:00"/>
        <d v="2017-10-07T00:00:00"/>
        <d v="2017-10-08T00:00:00"/>
        <d v="2017-10-09T00:00:00"/>
        <d v="2017-10-10T00:00:00"/>
        <d v="2017-10-11T00:00:00"/>
        <d v="2017-10-12T00:00:00"/>
        <d v="2017-10-13T00:00:00"/>
        <d v="2017-10-14T00:00:00"/>
        <d v="2017-10-15T00:00:00"/>
        <d v="2017-10-16T00:00:00"/>
        <d v="2017-10-17T00:00:00"/>
        <d v="2017-10-18T00:00:00"/>
        <d v="2017-10-19T00:00:00"/>
        <d v="2017-10-20T00:00:00"/>
        <d v="2017-10-21T00:00:00"/>
        <d v="2017-10-22T00:00:00"/>
        <d v="2017-10-23T00:00:00"/>
        <d v="2017-10-24T00:00:00"/>
        <d v="2017-10-25T00:00:00"/>
        <d v="2017-10-26T00:00:00"/>
        <d v="2017-10-27T00:00:00"/>
        <d v="2017-10-28T00:00:00"/>
        <d v="2017-10-29T00:00:00"/>
        <d v="2017-10-30T00:00:00"/>
        <d v="2017-10-31T00:00:00"/>
        <d v="2017-11-01T00:00:00"/>
        <d v="2017-11-02T00:00:00"/>
        <d v="2017-11-03T00:00:00"/>
        <d v="2017-11-04T00:00:00"/>
        <d v="2017-11-05T00:00:00"/>
        <d v="2017-11-06T00:00:00"/>
        <d v="2017-11-07T00:00:00"/>
        <d v="2017-11-08T00:00:00"/>
        <d v="2017-11-09T00:00:00"/>
        <d v="2017-11-10T00:00:00"/>
        <d v="2017-11-11T00:00:00"/>
        <d v="2017-11-12T00:00:00"/>
        <d v="2017-11-13T00:00:00"/>
        <d v="2017-11-14T00:00:00"/>
        <d v="2017-11-15T00:00:00"/>
        <d v="2017-11-16T00:00:00"/>
        <d v="2017-11-17T00:00:00"/>
        <d v="2017-11-18T00:00:00"/>
        <d v="2017-11-19T00:00:00"/>
        <d v="2017-11-20T00:00:00"/>
        <d v="2017-11-21T00:00:00"/>
        <d v="2017-11-22T00:00:00"/>
        <d v="2017-11-23T00:00:00"/>
        <d v="2017-11-24T00:00:00"/>
        <d v="2017-11-25T00:00:00"/>
        <d v="2017-11-26T00:00:00"/>
        <d v="2017-11-27T00:00:00"/>
        <d v="2017-11-28T00:00:00"/>
        <d v="2017-11-29T00:00:00"/>
        <d v="2017-11-30T00:00:00"/>
        <d v="2017-12-01T00:00:00"/>
        <d v="2017-12-02T00:00:00"/>
        <d v="2017-12-03T00:00:00"/>
        <d v="2017-12-04T00:00:00"/>
        <d v="2017-12-05T00:00:00"/>
        <d v="2017-12-06T00:00:00"/>
        <d v="2017-12-07T00:00:00"/>
        <d v="2017-12-08T00:00:00"/>
        <d v="2017-12-09T00:00:00"/>
        <d v="2017-12-10T00:00:00"/>
        <d v="2017-12-11T00:00:00"/>
        <d v="2017-12-12T00:00:00"/>
        <d v="2017-12-13T00:00:00"/>
        <d v="2017-12-14T00:00:00"/>
        <d v="2017-12-15T00:00:00"/>
        <d v="2017-12-16T00:00:00"/>
        <d v="2017-12-17T00:00:00"/>
        <d v="2017-12-18T00:00:00"/>
        <d v="2017-12-19T00:00:00"/>
        <d v="2017-12-20T00:00:00"/>
        <d v="2017-12-21T00:00:00"/>
        <d v="2017-12-22T00:00:00"/>
        <d v="2017-12-23T00:00:00"/>
        <d v="2017-12-24T00:00:00"/>
        <d v="2017-12-25T00:00:00"/>
        <d v="2017-12-26T00:00:00"/>
        <d v="2017-12-27T00:00:00"/>
        <d v="2017-12-28T00:00:00"/>
        <d v="2017-12-29T00:00:00"/>
        <d v="2017-12-30T00:00:00"/>
        <d v="2017-12-31T00:00:00"/>
        <d v="2018-01-01T00:00:00"/>
        <d v="2018-01-02T00:00:00"/>
        <d v="2018-01-03T00:00:00"/>
        <d v="2018-01-04T00:00:00"/>
        <d v="2018-01-05T00:00:00"/>
        <d v="2018-01-06T00:00:00"/>
        <d v="2018-01-07T00:00:00"/>
        <d v="2018-01-08T00:00:00"/>
        <d v="2018-01-09T00:00:00"/>
        <d v="2018-01-10T00:00:00"/>
        <d v="2018-01-11T00:00:00"/>
        <d v="2018-01-12T00:00:00"/>
        <d v="2018-01-13T00:00:00"/>
        <d v="2018-01-14T00:00:00"/>
        <d v="2018-01-15T00:00:00"/>
        <d v="2018-01-16T00:00:00"/>
        <d v="2018-01-17T00:00:00"/>
        <d v="2018-01-18T00:00:00"/>
        <d v="2018-01-19T00:00:00"/>
        <d v="2018-01-20T00:00:00"/>
        <d v="2018-01-21T00:00:00"/>
        <d v="2018-01-22T00:00:00"/>
        <d v="2018-01-23T00:00:00"/>
        <d v="2018-01-24T00:00:00"/>
        <d v="2018-01-25T00:00:00"/>
        <d v="2018-01-26T00:00:00"/>
        <d v="2018-01-27T00:00:00"/>
        <d v="2018-01-28T00:00:00"/>
        <d v="2018-01-29T00:00:00"/>
        <d v="2018-01-30T00:00:00"/>
        <d v="2018-01-31T00:00:00"/>
        <d v="2018-02-01T00:00:00"/>
        <d v="2018-02-02T00:00:00"/>
        <d v="2018-02-03T00:00:00"/>
        <d v="2018-02-04T00:00:00"/>
        <d v="2018-02-05T00:00:00"/>
        <d v="2018-02-06T00:00:00"/>
        <d v="2018-02-07T00:00:00"/>
        <d v="2018-02-08T00:00:00"/>
        <d v="2018-02-09T00:00:00"/>
        <d v="2018-02-10T00:00:00"/>
        <d v="2018-02-11T00:00:00"/>
        <d v="2018-02-12T00:00:00"/>
        <d v="2018-02-13T00:00:00"/>
        <d v="2018-02-14T00:00:00"/>
        <d v="2018-02-15T00:00:00"/>
        <d v="2018-02-16T00:00:00"/>
        <d v="2018-02-17T00:00:00"/>
        <d v="2018-02-18T00:00:00"/>
        <d v="2018-02-19T00:00:00"/>
        <d v="2018-02-20T00:00:00"/>
        <d v="2018-02-21T00:00:00"/>
        <d v="2018-02-22T00:00:00"/>
        <d v="2018-02-23T00:00:00"/>
        <d v="2018-02-24T00:00:00"/>
        <d v="2018-02-25T00:00:00"/>
        <d v="2018-02-26T00:00:00"/>
        <d v="2018-02-27T00:00:00"/>
        <d v="2018-02-28T00:00:00"/>
        <d v="2018-03-01T00:00:00"/>
        <d v="2018-03-02T00:00:00"/>
        <d v="2018-03-03T00:00:00"/>
        <d v="2018-03-04T00:00:00"/>
        <d v="2018-03-05T00:00:00"/>
        <d v="2018-03-06T00:00:00"/>
        <d v="2018-03-07T00:00:00"/>
        <d v="2018-03-08T00:00:00"/>
        <d v="2018-03-09T00:00:00"/>
        <d v="2018-03-10T00:00:00"/>
        <d v="2018-03-11T00:00:00"/>
        <d v="2018-03-12T00:00:00"/>
        <d v="2018-03-13T00:00:00"/>
        <d v="2018-03-14T00:00:00"/>
        <d v="2018-03-15T00:00:00"/>
        <d v="2018-03-16T00:00:00"/>
        <d v="2018-03-17T00:00:00"/>
        <d v="2018-03-18T00:00:00"/>
        <d v="2018-03-19T00:00:00"/>
        <d v="2018-03-20T00:00:00"/>
        <d v="2018-03-21T00:00:00"/>
        <d v="2018-03-22T00:00:00"/>
        <d v="2018-03-23T00:00:00"/>
        <d v="2018-03-24T00:00:00"/>
        <d v="2018-03-25T00:00:00"/>
        <d v="2018-03-26T00:00:00"/>
        <d v="2018-03-27T00:00:00"/>
        <d v="2018-03-28T00:00:00"/>
        <d v="2018-03-29T00:00:00"/>
        <d v="2018-03-30T00:00:00"/>
        <d v="2018-03-31T00:00:00"/>
        <d v="2018-04-01T00:00:00"/>
        <d v="2018-04-02T00:00:00"/>
        <d v="2018-04-03T00:00:00"/>
        <d v="2018-04-04T00:00:00"/>
        <d v="2018-04-05T00:00:00"/>
        <d v="2018-04-06T00:00:00"/>
        <d v="2018-04-07T00:00:00"/>
        <d v="2018-04-08T00:00:00"/>
        <d v="2018-04-09T00:00:00"/>
        <d v="2018-04-10T00:00:00"/>
        <d v="2018-04-11T00:00:00"/>
        <d v="2018-04-12T00:00:00"/>
        <d v="2018-04-13T00:00:00"/>
        <d v="2018-04-14T00:00:00"/>
        <d v="2018-04-15T00:00:00"/>
        <d v="2018-04-16T00:00:00"/>
        <d v="2018-04-17T00:00:00"/>
        <d v="2018-04-18T00:00:00"/>
        <d v="2018-04-19T00:00:00"/>
        <d v="2018-04-20T00:00:00"/>
        <d v="2018-04-21T00:00:00"/>
        <d v="2018-04-22T00:00:00"/>
        <d v="2018-04-23T00:00:00"/>
        <d v="2018-04-24T00:00:00"/>
        <d v="2018-04-25T00:00:00"/>
        <d v="2018-04-26T00:00:00"/>
        <d v="2018-04-27T00:00:00"/>
        <d v="2018-04-28T00:00:00"/>
        <d v="2018-04-29T00:00:00"/>
        <d v="2018-04-30T00:00:00"/>
        <d v="2018-05-01T00:00:00"/>
        <d v="2018-05-02T00:00:00"/>
        <d v="2018-05-03T00:00:00"/>
        <d v="2018-05-04T00:00:00"/>
        <d v="2018-05-05T00:00:00"/>
        <d v="2018-05-06T00:00:00"/>
        <d v="2018-05-07T00:00:00"/>
        <d v="2018-05-08T00:00:00"/>
        <d v="2018-05-09T00:00:00"/>
        <d v="2018-05-10T00:00:00"/>
        <d v="2018-05-11T00:00:00"/>
        <d v="2018-05-12T00:00:00"/>
        <d v="2018-05-13T00:00:00"/>
        <d v="2018-05-14T00:00:00"/>
        <d v="2018-05-15T00:00:00"/>
        <d v="2018-05-16T00:00:00"/>
        <d v="2018-05-17T00:00:00"/>
        <d v="2018-05-18T00:00:00"/>
        <d v="2018-05-19T00:00:00"/>
        <d v="2018-05-20T00:00:00"/>
        <d v="2018-05-21T00:00:00"/>
        <d v="2018-05-22T00:00:00"/>
        <d v="2018-05-23T00:00:00"/>
        <d v="2018-05-24T00:00:00"/>
        <d v="2018-05-25T00:00:00"/>
        <d v="2018-05-26T00:00:00"/>
        <d v="2018-05-27T00:00:00"/>
        <d v="2018-05-28T00:00:00"/>
        <d v="2018-05-29T00:00:00"/>
        <d v="2018-05-30T00:00:00"/>
        <d v="2018-05-31T00:00:00"/>
        <d v="2018-06-01T00:00:00"/>
        <d v="2018-06-02T00:00:00"/>
        <d v="2018-06-03T00:00:00"/>
        <d v="2018-06-04T00:00:00"/>
        <d v="2018-06-05T00:00:00"/>
        <d v="2018-06-06T00:00:00"/>
        <d v="2018-06-07T00:00:00"/>
        <d v="2018-06-08T00:00:00"/>
        <d v="2018-06-09T00:00:00"/>
        <d v="2018-06-10T00:00:00"/>
        <d v="2018-06-11T00:00:00"/>
        <d v="2018-06-12T00:00:00"/>
        <d v="2018-06-13T00:00:00"/>
        <d v="2018-06-14T00:00:00"/>
        <d v="2018-06-15T00:00:00"/>
        <d v="2018-06-16T00:00:00"/>
        <d v="2018-06-17T00:00:00"/>
        <d v="2018-06-18T00:00:00"/>
        <d v="2018-06-19T00:00:00"/>
        <d v="2018-06-20T00:00:00"/>
        <d v="2018-06-21T00:00:00"/>
        <d v="2018-06-22T00:00:00"/>
        <d v="2018-06-23T00:00:00"/>
        <d v="2018-06-24T00:00:00"/>
        <d v="2018-06-25T00:00:00"/>
        <d v="2018-06-26T00:00:00"/>
        <d v="2018-06-27T00:00:00"/>
        <d v="2018-06-28T00:00:00"/>
        <d v="2018-06-29T00:00:00"/>
        <d v="2018-06-30T00:00:00"/>
        <d v="2018-07-01T00:00:00"/>
        <d v="2018-07-02T00:00:00"/>
        <d v="2018-07-03T00:00:00"/>
        <d v="2018-07-04T00:00:00"/>
        <d v="2018-07-05T00:00:00"/>
        <d v="2018-07-06T00:00:00"/>
        <d v="2018-07-07T00:00:00"/>
        <d v="2018-07-08T00:00:00"/>
        <d v="2018-07-09T00:00:00"/>
        <d v="2018-07-10T00:00:00"/>
        <d v="2018-07-11T00:00:00"/>
        <d v="2018-07-12T00:00:00"/>
        <d v="2018-07-13T00:00:00"/>
        <d v="2018-07-14T00:00:00"/>
        <d v="2018-07-15T00:00:00"/>
        <d v="2018-07-16T00:00:00"/>
        <d v="2018-07-17T00:00:00"/>
        <d v="2018-07-18T00:00:00"/>
        <d v="2018-07-19T00:00:00"/>
        <d v="2018-07-20T00:00:00"/>
        <d v="2018-07-21T00:00:00"/>
        <d v="2018-07-22T00:00:00"/>
        <d v="2018-07-23T00:00:00"/>
        <d v="2018-07-24T00:00:00"/>
        <d v="2018-07-25T00:00:00"/>
        <d v="2018-07-26T00:00:00"/>
        <d v="2018-07-27T00:00:00"/>
        <d v="2018-07-28T00:00:00"/>
        <d v="2018-07-29T00:00:00"/>
        <d v="2018-07-30T00:00:00"/>
        <d v="2018-07-31T00:00:00"/>
        <d v="2018-08-01T00:00:00"/>
        <d v="2018-08-02T00:00:00"/>
        <d v="2018-08-03T00:00:00"/>
        <d v="2018-08-04T00:00:00"/>
        <d v="2018-08-05T00:00:00"/>
        <d v="2018-08-06T00:00:00"/>
        <d v="2018-08-07T00:00:00"/>
        <d v="2018-08-08T00:00:00"/>
        <d v="2018-08-09T00:00:00"/>
        <d v="2018-08-10T00:00:00"/>
        <d v="2018-08-11T00:00:00"/>
        <d v="2018-08-12T00:00:00"/>
        <d v="2018-08-13T00:00:00"/>
        <d v="2018-08-14T00:00:00"/>
        <d v="2018-08-15T00:00:00"/>
        <d v="2018-08-16T00:00:00"/>
        <d v="2018-08-17T00:00:00"/>
        <d v="2018-08-18T00:00:00"/>
        <d v="2018-08-19T00:00:00"/>
        <d v="2018-08-20T00:00:00"/>
        <d v="2018-08-21T00:00:00"/>
        <d v="2018-08-22T00:00:00"/>
        <d v="2018-08-23T00:00:00"/>
        <d v="2018-08-24T00:00:00"/>
        <d v="2018-08-25T00:00:00"/>
        <d v="2018-08-26T00:00:00"/>
        <d v="2018-08-27T00:00:00"/>
        <d v="2018-08-28T00:00:00"/>
        <d v="2018-08-29T00:00:00"/>
        <d v="2018-08-30T00:00:00"/>
        <d v="2018-08-31T00:00:00"/>
        <d v="2018-09-01T00:00:00"/>
        <d v="2018-09-02T00:00:00"/>
        <d v="2018-09-03T00:00:00"/>
        <d v="2018-09-04T00:00:00"/>
        <d v="2018-09-05T00:00:00"/>
        <d v="2018-09-06T00:00:00"/>
        <d v="2018-09-07T00:00:00"/>
        <d v="2018-09-08T00:00:00"/>
        <d v="2018-09-09T00:00:00"/>
        <d v="2018-09-10T00:00:00"/>
        <d v="2018-09-11T00:00:00"/>
        <d v="2018-09-12T00:00:00"/>
        <d v="2018-09-13T00:00:00"/>
        <d v="2018-09-14T00:00:00"/>
        <d v="2018-09-15T00:00:00"/>
        <d v="2018-09-16T00:00:00"/>
        <d v="2018-09-17T00:00:00"/>
        <d v="2018-09-18T00:00:00"/>
        <d v="2018-09-19T00:00:00"/>
        <d v="2018-09-20T00:00:00"/>
        <d v="2018-09-21T00:00:00"/>
        <d v="2018-09-22T00:00:00"/>
        <d v="2018-09-23T00:00:00"/>
        <d v="2018-09-24T00:00:00"/>
        <d v="2018-09-25T00:00:00"/>
        <d v="2018-09-26T00:00:00"/>
        <d v="2018-09-27T00:00:00"/>
        <d v="2018-09-28T00:00:00"/>
        <d v="2018-09-29T00:00:00"/>
        <d v="2018-09-30T00:00:00"/>
        <d v="2018-10-01T00:00:00"/>
        <d v="2018-10-02T00:00:00"/>
        <d v="2018-10-03T00:00:00"/>
        <d v="2018-10-04T00:00:00"/>
        <d v="2018-10-05T00:00:00"/>
        <d v="2018-10-06T00:00:00"/>
        <d v="2018-10-07T00:00:00"/>
        <d v="2018-10-08T00:00:00"/>
        <d v="2018-10-09T00:00:00"/>
        <d v="2018-10-10T00:00:00"/>
        <d v="2018-10-11T00:00:00"/>
        <d v="2018-10-12T00:00:00"/>
        <d v="2018-10-13T00:00:00"/>
        <d v="2018-10-14T00:00:00"/>
        <d v="2018-10-15T00:00:00"/>
        <d v="2018-10-16T00:00:00"/>
        <d v="2018-10-17T00:00:00"/>
        <d v="2018-10-18T00:00:00"/>
        <d v="2018-10-19T00:00:00"/>
        <d v="2018-10-20T00:00:00"/>
        <d v="2018-10-21T00:00:00"/>
        <d v="2018-10-22T00:00:00"/>
        <d v="2018-10-23T00:00:00"/>
        <d v="2018-10-24T00:00:00"/>
        <d v="2018-10-25T00:00:00"/>
        <d v="2018-10-26T00:00:00"/>
        <d v="2018-10-27T00:00:00"/>
        <d v="2018-10-28T00:00:00"/>
        <d v="2018-10-29T00:00:00"/>
        <d v="2018-10-30T00:00:00"/>
        <d v="2018-10-31T00:00:00"/>
        <d v="2018-11-01T00:00:00"/>
        <d v="2018-11-02T00:00:00"/>
        <d v="2018-11-03T00:00:00"/>
        <d v="2018-11-04T00:00:00"/>
        <d v="2018-11-05T00:00:00"/>
        <d v="2018-11-06T00:00:00"/>
        <d v="2018-11-07T00:00:00"/>
        <d v="2018-11-08T00:00:00"/>
        <d v="2018-11-09T00:00:00"/>
        <d v="2018-11-10T00:00:00"/>
        <d v="2018-11-11T00:00:00"/>
        <d v="2018-11-12T00:00:00"/>
        <d v="2018-11-13T00:00:00"/>
        <d v="2018-11-14T00:00:00"/>
        <d v="2018-11-15T00:00:00"/>
        <d v="2018-11-16T00:00:00"/>
        <d v="2018-11-17T00:00:00"/>
        <d v="2018-11-18T00:00:00"/>
        <d v="2018-11-19T00:00:00"/>
        <d v="2018-11-20T00:00:00"/>
        <d v="2018-11-21T00:00:00"/>
        <d v="2018-11-22T00:00:00"/>
        <d v="2018-11-23T00:00:00"/>
        <d v="2018-11-24T00:00:00"/>
        <d v="2018-11-25T00:00:00"/>
        <d v="2018-11-26T00:00:00"/>
        <d v="2018-11-27T00:00:00"/>
        <d v="2018-11-28T00:00:00"/>
        <d v="2018-11-29T00:00:00"/>
        <d v="2018-11-30T00:00:00"/>
        <d v="2018-12-01T00:00:00"/>
        <d v="2018-12-02T00:00:00"/>
        <d v="2018-12-03T00:00:00"/>
        <d v="2018-12-04T00:00:00"/>
        <d v="2018-12-05T00:00:00"/>
        <d v="2018-12-06T00:00:00"/>
        <d v="2018-12-07T00:00:00"/>
        <d v="2018-12-08T00:00:00"/>
        <d v="2018-12-09T00:00:00"/>
        <d v="2018-12-10T00:00:00"/>
        <d v="2018-12-11T00:00:00"/>
        <d v="2018-12-12T00:00:00"/>
        <d v="2018-12-13T00:00:00"/>
        <d v="2018-12-14T00:00:00"/>
        <d v="2018-12-15T00:00:00"/>
        <d v="2018-12-16T00:00:00"/>
        <d v="2018-12-17T00:00:00"/>
        <d v="2018-12-18T00:00:00"/>
        <d v="2018-12-19T00:00:00"/>
        <d v="2018-12-20T00:00:00"/>
        <d v="2018-12-21T00:00:00"/>
        <d v="2018-12-22T00:00:00"/>
        <d v="2018-12-23T00:00:00"/>
        <d v="2018-12-24T00:00:00"/>
        <d v="2018-12-25T00:00:00"/>
        <d v="2018-12-26T00:00:00"/>
        <d v="2018-12-27T00:00:00"/>
        <d v="2018-12-28T00:00:00"/>
        <d v="2018-12-29T00:00:00"/>
        <d v="2018-12-30T00:00:00"/>
        <d v="2018-12-31T00:00:00"/>
        <d v="2019-01-01T00:00:00"/>
        <d v="2019-01-02T00:00:00"/>
        <d v="2019-01-03T00:00:00"/>
        <d v="2019-01-04T00:00:00"/>
        <d v="2019-01-05T00:00:00"/>
        <d v="2019-01-06T00:00:00"/>
        <d v="2019-01-07T00:00:00"/>
        <d v="2019-01-08T00:00:00"/>
        <d v="2019-01-09T00:00:00"/>
        <d v="2019-01-10T00:00:00"/>
        <d v="2019-01-11T00:00:00"/>
        <d v="2019-01-12T00:00:00"/>
        <d v="2019-01-13T00:00:00"/>
        <d v="2019-01-14T00:00:00"/>
        <d v="2019-01-15T00:00:00"/>
        <d v="2019-01-16T00:00:00"/>
        <d v="2019-01-17T00:00:00"/>
        <d v="2019-01-18T00:00:00"/>
        <d v="2019-01-19T00:00:00"/>
        <d v="2019-01-20T00:00:00"/>
        <d v="2019-01-21T00:00:00"/>
        <d v="2019-01-22T00:00:00"/>
        <d v="2019-01-23T00:00:00"/>
        <d v="2019-01-24T00:00:00"/>
        <d v="2019-01-25T00:00:00"/>
        <d v="2019-01-26T00:00:00"/>
        <d v="2019-01-27T00:00:00"/>
        <d v="2019-01-28T00:00:00"/>
        <d v="2019-01-29T00:00:00"/>
        <d v="2019-01-30T00:00:00"/>
        <d v="2019-01-31T00:00:00"/>
        <d v="2019-02-01T00:00:00"/>
        <d v="2019-02-02T00:00:00"/>
        <d v="2019-02-03T00:00:00"/>
        <d v="2019-02-04T00:00:00"/>
        <d v="2019-02-05T00:00:00"/>
        <d v="2019-02-06T00:00:00"/>
        <d v="2019-02-07T00:00:00"/>
        <d v="2019-02-08T00:00:00"/>
        <d v="2019-02-09T00:00:00"/>
        <d v="2019-02-10T00:00:00"/>
        <d v="2019-02-11T00:00:00"/>
        <d v="2019-02-12T00:00:00"/>
        <d v="2019-02-13T00:00:00"/>
        <d v="2019-02-14T00:00:00"/>
        <d v="2019-02-15T00:00:00"/>
        <d v="2019-02-16T00:00:00"/>
        <d v="2019-02-17T00:00:00"/>
        <d v="2019-02-18T00:00:00"/>
        <d v="2019-02-19T00:00:00"/>
        <d v="2019-02-20T00:00:00"/>
        <d v="2019-02-21T00:00:00"/>
        <d v="2019-02-22T00:00:00"/>
        <d v="2019-02-23T00:00:00"/>
        <d v="2019-02-24T00:00:00"/>
        <d v="2019-02-25T00:00:00"/>
        <d v="2019-02-26T00:00:00"/>
        <d v="2019-02-27T00:00:00"/>
        <d v="2019-02-28T00:00:00"/>
        <d v="2019-03-01T00:00:00"/>
        <d v="2019-03-02T00:00:00"/>
        <d v="2019-03-03T00:00:00"/>
        <d v="2019-03-04T00:00:00"/>
        <d v="2019-03-05T00:00:00"/>
        <d v="2019-03-06T00:00:00"/>
        <d v="2019-03-07T00:00:00"/>
        <d v="2019-03-08T00:00:00"/>
        <d v="2019-03-09T00:00:00"/>
        <d v="2019-03-10T00:00:00"/>
        <d v="2019-03-11T00:00:00"/>
        <d v="2019-03-12T00:00:00"/>
        <d v="2019-03-13T00:00:00"/>
        <d v="2019-03-14T00:00:00"/>
        <d v="2019-03-15T00:00:00"/>
        <d v="2019-03-16T00:00:00"/>
        <d v="2019-03-17T00:00:00"/>
        <d v="2019-03-18T00:00:00"/>
        <d v="2019-03-19T00:00:00"/>
        <d v="2019-03-20T00:00:00"/>
        <d v="2019-03-21T00:00:00"/>
        <d v="2019-03-22T00:00:00"/>
        <d v="2019-03-23T00:00:00"/>
        <d v="2019-03-24T00:00:00"/>
        <d v="2019-03-25T00:00:00"/>
        <d v="2019-03-26T00:00:00"/>
        <d v="2019-03-27T00:00:00"/>
        <d v="2019-03-28T00:00:00"/>
        <d v="2019-03-29T00:00:00"/>
        <d v="2019-03-30T00:00:00"/>
        <d v="2019-03-31T00:00:00"/>
        <d v="2019-04-01T00:00:00"/>
        <d v="2019-04-02T00:00:00"/>
        <d v="2019-04-03T00:00:00"/>
        <d v="2019-04-04T00:00:00"/>
        <d v="2019-04-05T00:00:00"/>
        <d v="2019-04-06T00:00:00"/>
        <d v="2019-04-07T00:00:00"/>
        <d v="2019-04-08T00:00:00"/>
        <d v="2019-04-09T00:00:00"/>
        <d v="2019-04-10T00:00:00"/>
        <d v="2019-04-11T00:00:00"/>
        <d v="2019-04-12T00:00:00"/>
        <d v="2019-04-13T00:00:00"/>
        <d v="2019-04-14T00:00:00"/>
        <d v="2019-04-15T00:00:00"/>
        <d v="2019-04-16T00:00:00"/>
        <d v="2019-04-17T00:00:00"/>
        <d v="2019-04-18T00:00:00"/>
        <d v="2019-04-19T00:00:00"/>
        <d v="2019-04-20T00:00:00"/>
        <d v="2019-04-21T00:00:00"/>
        <d v="2019-04-22T00:00:00"/>
        <d v="2019-04-23T00:00:00"/>
        <d v="2019-04-24T00:00:00"/>
        <d v="2019-04-25T00:00:00"/>
        <d v="2019-04-26T00:00:00"/>
        <d v="2019-04-27T00:00:00"/>
        <d v="2019-04-28T00:00:00"/>
        <d v="2019-04-29T00:00:00"/>
        <d v="2019-04-30T00:00:00"/>
        <d v="2019-05-01T00:00:00"/>
        <d v="2019-05-02T00:00:00"/>
        <d v="2019-05-03T00:00:00"/>
        <d v="2019-05-04T00:00:00"/>
        <d v="2019-05-05T00:00:00"/>
        <d v="2019-05-06T00:00:00"/>
        <d v="2019-05-07T00:00:00"/>
        <d v="2019-05-08T00:00:00"/>
        <d v="2019-05-09T00:00:00"/>
        <d v="2019-05-10T00:00:00"/>
        <d v="2019-05-11T00:00:00"/>
        <d v="2019-05-12T00:00:00"/>
        <d v="2019-05-13T00:00:00"/>
        <d v="2019-05-14T00:00:00"/>
        <d v="2019-05-15T00:00:00"/>
        <d v="2019-05-16T00:00:00"/>
        <d v="2019-05-17T00:00:00"/>
        <d v="2019-05-18T00:00:00"/>
        <d v="2019-05-19T00:00:00"/>
        <d v="2019-05-20T00:00:00"/>
        <d v="2019-05-21T00:00:00"/>
        <d v="2019-05-22T00:00:00"/>
        <d v="2019-05-23T00:00:00"/>
        <d v="2019-05-24T00:00:00"/>
        <d v="2019-05-25T00:00:00"/>
        <d v="2019-05-26T00:00:00"/>
        <d v="2019-05-27T00:00:00"/>
        <d v="2019-05-28T00:00:00"/>
        <d v="2019-05-29T00:00:00"/>
        <d v="2019-05-30T00:00:00"/>
        <d v="2019-05-31T00:00:00"/>
        <d v="2019-06-01T00:00:00"/>
        <d v="2019-06-02T00:00:00"/>
        <d v="2019-06-03T00:00:00"/>
        <d v="2019-06-04T00:00:00"/>
        <d v="2019-06-05T00:00:00"/>
        <d v="2019-06-06T00:00:00"/>
        <d v="2019-06-07T00:00:00"/>
        <d v="2019-06-08T00:00:00"/>
        <d v="2019-06-09T00:00:00"/>
        <d v="2019-06-10T00:00:00"/>
        <d v="2019-06-11T00:00:00"/>
        <d v="2019-06-12T00:00:00"/>
        <d v="2019-06-13T00:00:00"/>
        <d v="2019-06-14T00:00:00"/>
        <d v="2019-06-15T00:00:00"/>
        <d v="2019-06-16T00:00:00"/>
        <d v="2019-06-17T00:00:00"/>
        <d v="2019-06-18T00:00:00"/>
        <d v="2019-06-19T00:00:00"/>
        <d v="2019-06-20T00:00:00"/>
        <d v="2019-06-21T00:00:00"/>
        <d v="2019-06-22T00:00:00"/>
        <d v="2019-06-23T00:00:00"/>
        <d v="2019-06-24T00:00:00"/>
        <d v="2019-06-25T00:00:00"/>
        <d v="2019-06-26T00:00:00"/>
        <d v="2019-06-27T00:00:00"/>
        <d v="2019-06-28T00:00:00"/>
        <d v="2019-06-29T00:00:00"/>
        <d v="2019-06-30T00:00:00"/>
        <d v="2019-07-01T00:00:00"/>
        <d v="2019-07-02T00:00:00"/>
        <d v="2019-07-03T00:00:00"/>
        <d v="2019-07-04T00:00:00"/>
        <d v="2019-07-05T00:00:00"/>
        <d v="2019-07-06T00:00:00"/>
        <d v="2019-07-07T00:00:00"/>
        <d v="2019-07-08T00:00:00"/>
        <d v="2019-07-09T00:00:00"/>
        <d v="2019-07-10T00:00:00"/>
        <d v="2019-07-11T00:00:00"/>
        <d v="2019-07-12T00:00:00"/>
        <d v="2019-07-13T00:00:00"/>
        <d v="2019-07-14T00:00:00"/>
        <d v="2019-07-15T00:00:00"/>
        <d v="2019-07-16T00:00:00"/>
        <d v="2019-07-17T00:00:00"/>
        <d v="2019-07-18T00:00:00"/>
        <d v="2019-07-19T00:00:00"/>
        <d v="2019-07-20T00:00:00"/>
        <d v="2019-07-21T00:00:00"/>
        <d v="2019-07-22T00:00:00"/>
        <d v="2019-07-23T00:00:00"/>
        <d v="2019-07-24T00:00:00"/>
        <d v="2019-07-25T00:00:00"/>
        <d v="2019-07-26T00:00:00"/>
        <d v="2019-07-27T00:00:00"/>
        <d v="2019-07-28T00:00:00"/>
        <d v="2019-07-29T00:00:00"/>
        <d v="2019-07-30T00:00:00"/>
        <d v="2019-07-31T00:00:00"/>
        <d v="2019-08-01T00:00:00"/>
        <d v="2019-08-02T00:00:00"/>
        <d v="2019-08-03T00:00:00"/>
        <d v="2019-08-04T00:00:00"/>
        <d v="2019-08-05T00:00:00"/>
        <d v="2019-08-06T00:00:00"/>
        <d v="2019-08-07T00:00:00"/>
        <d v="2019-08-08T00:00:00"/>
        <d v="2019-08-09T00:00:00"/>
        <d v="2019-08-10T00:00:00"/>
        <d v="2019-08-11T00:00:00"/>
        <d v="2019-08-12T00:00:00"/>
        <d v="2019-08-13T00:00:00"/>
        <d v="2019-08-14T00:00:00"/>
        <d v="2019-08-15T00:00:00"/>
        <d v="2019-08-16T00:00:00"/>
        <d v="2019-08-17T00:00:00"/>
        <d v="2019-08-18T00:00:00"/>
        <d v="2019-08-19T00:00:00"/>
        <d v="2019-08-20T00:00:00"/>
        <d v="2019-08-21T00:00:00"/>
        <d v="2019-08-22T00:00:00"/>
        <d v="2019-08-23T00:00:00"/>
        <d v="2019-08-24T00:00:00"/>
        <d v="2019-08-25T00:00:00"/>
        <d v="2019-08-26T00:00:00"/>
        <d v="2019-08-27T00:00:00"/>
        <d v="2019-08-28T00:00:00"/>
        <d v="2019-08-29T00:00:00"/>
        <d v="2019-08-30T00:00:00"/>
        <d v="2019-08-31T00:00:00"/>
        <d v="2019-09-01T00:00:00"/>
        <d v="2019-09-02T00:00:00"/>
        <d v="2019-09-03T00:00:00"/>
        <d v="2019-09-04T00:00:00"/>
        <d v="2019-09-05T00:00:00"/>
        <d v="2019-09-06T00:00:00"/>
        <d v="2019-09-07T00:00:00"/>
        <d v="2019-09-08T00:00:00"/>
        <d v="2019-09-09T00:00:00"/>
        <d v="2019-09-10T00:00:00"/>
        <d v="2019-09-11T00:00:00"/>
        <d v="2019-09-12T00:00:00"/>
        <d v="2019-09-13T00:00:00"/>
        <d v="2019-09-14T00:00:00"/>
        <d v="2019-09-15T00:00:00"/>
        <d v="2019-09-16T00:00:00"/>
        <d v="2019-09-17T00:00:00"/>
        <d v="2019-09-18T00:00:00"/>
        <d v="2019-09-19T00:00:00"/>
        <d v="2019-09-20T00:00:00"/>
        <d v="2019-09-21T00:00:00"/>
        <d v="2019-09-22T00:00:00"/>
        <d v="2019-09-23T00:00:00"/>
        <d v="2019-09-24T00:00:00"/>
        <d v="2019-09-25T00:00:00"/>
        <d v="2019-09-26T00:00:00"/>
        <d v="2019-09-27T00:00:00"/>
        <d v="2019-09-28T00:00:00"/>
        <d v="2019-09-29T00:00:00"/>
        <d v="2019-09-30T00:00:00"/>
        <d v="2019-10-01T00:00:00"/>
        <d v="2019-10-02T00:00:00"/>
        <d v="2019-10-03T00:00:00"/>
        <d v="2019-10-04T00:00:00"/>
        <d v="2019-10-05T00:00:00"/>
        <d v="2019-10-06T00:00:00"/>
        <d v="2019-10-07T00:00:00"/>
        <d v="2019-10-08T00:00:00"/>
        <d v="2019-10-09T00:00:00"/>
        <d v="2019-10-10T00:00:00"/>
        <d v="2019-10-11T00:00:00"/>
        <d v="2019-10-12T00:00:00"/>
        <d v="2019-10-13T00:00:00"/>
        <d v="2019-10-14T00:00:00"/>
        <d v="2019-10-15T00:00:00"/>
        <d v="2019-10-16T00:00:00"/>
        <d v="2019-10-17T00:00:00"/>
        <d v="2019-10-18T00:00:00"/>
        <d v="2019-10-19T00:00:00"/>
        <d v="2019-10-20T00:00:00"/>
        <d v="2019-10-21T00:00:00"/>
        <d v="2019-10-22T00:00:00"/>
        <d v="2019-10-23T00:00:00"/>
        <d v="2019-10-24T00:00:00"/>
        <d v="2019-10-25T00:00:00"/>
        <d v="2019-10-26T00:00:00"/>
        <d v="2019-10-27T00:00:00"/>
        <d v="2019-10-28T00:00:00"/>
        <d v="2019-10-29T00:00:00"/>
        <d v="2019-10-30T00:00:00"/>
        <d v="2019-10-31T00:00:00"/>
        <d v="2019-11-01T00:00:00"/>
        <d v="2019-11-02T00:00:00"/>
        <d v="2019-11-03T00:00:00"/>
        <d v="2019-11-04T00:00:00"/>
        <d v="2019-11-05T00:00:00"/>
        <d v="2019-11-06T00:00:00"/>
        <d v="2019-11-07T00:00:00"/>
        <d v="2019-11-08T00:00:00"/>
        <d v="2019-11-09T00:00:00"/>
        <d v="2019-11-10T00:00:00"/>
        <d v="2019-11-11T00:00:00"/>
        <d v="2019-11-12T00:00:00"/>
        <d v="2019-11-13T00:00:00"/>
        <d v="2019-11-14T00:00:00"/>
        <d v="2019-11-15T00:00:00"/>
        <d v="2019-11-16T00:00:00"/>
        <d v="2019-11-17T00:00:00"/>
        <d v="2019-11-18T00:00:00"/>
        <d v="2019-11-19T00:00:00"/>
        <d v="2019-11-20T00:00:00"/>
        <d v="2019-11-21T00:00:00"/>
        <d v="2019-11-22T00:00:00"/>
        <d v="2019-11-23T00:00:00"/>
        <d v="2019-11-24T00:00:00"/>
        <d v="2019-11-25T00:00:00"/>
        <d v="2019-11-26T00:00:00"/>
        <d v="2019-11-27T00:00:00"/>
        <d v="2019-11-28T00:00:00"/>
        <d v="2019-11-29T00:00:00"/>
        <d v="2019-11-30T00:00:00"/>
        <d v="2019-12-01T00:00:00"/>
        <d v="2019-12-02T00:00:00"/>
        <d v="2019-12-03T00:00:00"/>
        <d v="2019-12-04T00:00:00"/>
        <d v="2019-12-05T00:00:00"/>
        <d v="2019-12-06T00:00:00"/>
        <d v="2019-12-07T00:00:00"/>
        <d v="2019-12-08T00:00:00"/>
        <d v="2019-12-09T00:00:00"/>
        <d v="2019-12-10T00:00:00"/>
        <d v="2019-12-11T00:00:00"/>
        <d v="2019-12-12T00:00:00"/>
        <d v="2019-12-13T00:00:00"/>
        <d v="2019-12-14T00:00:00"/>
        <d v="2019-12-15T00:00:00"/>
        <d v="2019-12-16T00:00:00"/>
        <d v="2019-12-17T00:00:00"/>
        <d v="2019-12-18T00:00:00"/>
        <d v="2019-12-19T00:00:00"/>
        <d v="2019-12-20T00:00:00"/>
        <d v="2019-12-21T00:00:00"/>
        <d v="2019-12-22T00:00:00"/>
        <d v="2019-12-23T00:00:00"/>
        <d v="2019-12-24T00:00:00"/>
        <d v="2019-12-25T00:00:00"/>
        <d v="2019-12-26T00:00:00"/>
        <d v="2019-12-27T00:00:00"/>
        <d v="2019-12-28T00:00:00"/>
        <d v="2019-12-29T00:00:00"/>
        <d v="2019-12-30T00:00:00"/>
        <d v="2019-12-31T00:00:00"/>
        <d v="2020-01-01T00:00:00"/>
        <d v="2020-01-02T00:00:00"/>
        <d v="2020-01-03T00:00:00"/>
        <d v="2020-01-04T00:00:00"/>
        <d v="2020-01-05T00:00:00"/>
        <d v="2020-01-06T00:00:00"/>
        <d v="2020-01-07T00:00:00"/>
        <d v="2020-01-08T00:00:00"/>
        <d v="2020-01-09T00:00:00"/>
        <d v="2020-01-10T00:00:00"/>
        <d v="2020-01-11T00:00:00"/>
        <d v="2020-01-12T00:00:00"/>
        <d v="2020-01-13T00:00:00"/>
        <d v="2020-01-14T00:00:00"/>
        <d v="2020-01-15T00:00:00"/>
        <d v="2020-01-16T00:00:00"/>
        <d v="2020-01-17T00:00:00"/>
        <d v="2020-01-18T00:00:00"/>
        <d v="2020-01-19T00:00:00"/>
        <d v="2020-01-20T00:00:00"/>
        <d v="2020-01-21T00:00:00"/>
        <d v="2020-01-22T00:00:00"/>
        <d v="2020-01-23T00:00:00"/>
        <d v="2020-01-24T00:00:00"/>
        <d v="2020-01-25T00:00:00"/>
        <d v="2020-01-26T00:00:00"/>
        <d v="2020-01-27T00:00:00"/>
        <d v="2020-01-28T00:00:00"/>
        <d v="2020-01-29T00:00:00"/>
        <d v="2020-01-30T00:00:00"/>
        <d v="2020-01-31T00:00:00"/>
        <d v="2020-02-01T00:00:00"/>
        <d v="2020-02-02T00:00:00"/>
        <d v="2020-02-03T00:00:00"/>
        <d v="2020-02-04T00:00:00"/>
        <d v="2020-02-05T00:00:00"/>
        <d v="2020-02-06T00:00:00"/>
        <d v="2020-02-07T00:00:00"/>
        <d v="2020-02-08T00:00:00"/>
        <d v="2020-02-09T00:00:00"/>
        <d v="2020-02-10T00:00:00"/>
        <d v="2020-02-11T00:00:00"/>
        <d v="2020-02-12T00:00:00"/>
        <d v="2020-02-13T00:00:00"/>
        <d v="2020-02-14T00:00:00"/>
        <d v="2020-02-15T00:00:00"/>
        <d v="2020-02-16T00:00:00"/>
        <d v="2020-02-17T00:00:00"/>
        <d v="2020-02-18T00:00:00"/>
        <d v="2020-02-19T00:00:00"/>
        <d v="2020-02-20T00:00:00"/>
        <d v="2020-02-21T00:00:00"/>
        <d v="2020-02-22T00:00:00"/>
        <d v="2020-02-23T00:00:00"/>
        <d v="2020-02-24T00:00:00"/>
        <d v="2020-02-25T00:00:00"/>
        <d v="2020-02-26T00:00:00"/>
        <d v="2020-02-27T00:00:00"/>
        <d v="2020-02-28T00:00:00"/>
        <d v="2020-02-29T00:00:00"/>
        <d v="2020-03-01T00:00:00"/>
        <d v="2020-03-02T00:00:00"/>
        <d v="2020-03-03T00:00:00"/>
        <d v="2020-03-04T00:00:00"/>
        <d v="2020-03-05T00:00:00"/>
        <d v="2020-03-06T00:00:00"/>
        <d v="2020-03-07T00:00:00"/>
        <d v="2020-03-08T00:00:00"/>
        <d v="2020-03-09T00:00:00"/>
        <d v="2020-03-10T00:00:00"/>
        <d v="2020-03-11T00:00:00"/>
        <d v="2020-03-12T00:00:00"/>
        <d v="2020-03-13T00:00:00"/>
        <d v="2020-03-14T00:00:00"/>
        <d v="2020-03-15T00:00:00"/>
        <d v="2020-03-16T00:00:00"/>
        <d v="2020-03-17T00:00:00"/>
        <d v="2020-03-18T00:00:00"/>
        <d v="2020-03-19T00:00:00"/>
        <d v="2020-03-20T00:00:00"/>
        <d v="2020-03-21T00:00:00"/>
        <d v="2020-03-22T00:00:00"/>
        <d v="2020-03-23T00:00:00"/>
        <d v="2020-03-24T00:00:00"/>
        <d v="2020-03-25T00:00:00"/>
        <d v="2020-03-26T00:00:00"/>
        <d v="2020-03-27T00:00:00"/>
        <d v="2020-03-28T00:00:00"/>
        <d v="2020-03-29T00:00:00"/>
        <d v="2020-03-30T00:00:00"/>
        <d v="2020-03-31T00:00:00"/>
        <d v="2020-04-01T00:00:00"/>
        <d v="2020-04-02T00:00:00"/>
        <d v="2020-04-03T00:00:00"/>
        <d v="2020-04-04T00:00:00"/>
        <d v="2020-04-05T00:00:00"/>
        <d v="2020-04-06T00:00:00"/>
        <d v="2020-04-07T00:00:00"/>
        <d v="2020-04-08T00:00:00"/>
        <d v="2020-04-09T00:00:00"/>
        <d v="2020-04-10T00:00:00"/>
        <d v="2020-04-11T00:00:00"/>
        <d v="2020-04-12T00:00:00"/>
        <d v="2020-04-13T00:00:00"/>
        <d v="2020-04-14T00:00:00"/>
        <d v="2020-04-15T00:00:00"/>
        <d v="2020-04-16T00:00:00"/>
        <d v="2020-04-17T00:00:00"/>
        <d v="2020-04-18T00:00:00"/>
        <d v="2020-04-19T00:00:00"/>
        <d v="2020-04-20T00:00:00"/>
        <d v="2020-04-21T00:00:00"/>
        <d v="2020-04-22T00:00:00"/>
        <d v="2020-04-23T00:00:00"/>
        <d v="2020-04-24T00:00:00"/>
        <d v="2020-04-25T00:00:00"/>
        <d v="2020-04-26T00:00:00"/>
        <d v="2020-04-27T00:00:00"/>
        <d v="2020-04-28T00:00:00"/>
        <d v="2020-04-29T00:00:00"/>
        <d v="2020-04-30T00:00:00"/>
        <d v="2020-05-01T00:00:00"/>
        <d v="2020-05-02T00:00:00"/>
        <d v="2020-05-03T00:00:00"/>
        <d v="2020-05-04T00:00:00"/>
        <d v="2020-05-05T00:00:00"/>
        <d v="2020-05-06T00:00:00"/>
        <d v="2020-05-07T00:00:00"/>
        <d v="2020-05-08T00:00:00"/>
        <d v="2020-05-09T00:00:00"/>
        <d v="2020-05-10T00:00:00"/>
        <d v="2020-05-11T00:00:00"/>
        <d v="2020-05-12T00:00:00"/>
        <d v="2020-05-13T00:00:00"/>
        <d v="2020-05-14T00:00:00"/>
        <d v="2020-05-15T00:00:00"/>
        <d v="2020-05-16T00:00:00"/>
        <d v="2020-05-17T00:00:00"/>
        <d v="2020-05-18T00:00:00"/>
        <d v="2020-05-19T00:00:00"/>
        <d v="2020-05-20T00:00:00"/>
        <d v="2020-05-21T00:00:00"/>
        <d v="2020-05-22T00:00:00"/>
        <d v="2020-05-23T00:00:00"/>
        <d v="2020-05-24T00:00:00"/>
        <d v="2020-05-25T00:00:00"/>
        <d v="2020-05-26T00:00:00"/>
        <d v="2020-05-27T00:00:00"/>
        <d v="2020-05-28T00:00:00"/>
        <d v="2020-05-29T00:00:00"/>
        <d v="2020-05-30T00:00:00"/>
        <d v="2020-05-31T00:00:00"/>
        <d v="2020-06-01T00:00:00"/>
        <d v="2020-06-02T00:00:00"/>
        <d v="2020-06-03T00:00:00"/>
        <d v="2020-06-04T00:00:00"/>
        <d v="2020-06-05T00:00:00"/>
        <d v="2020-06-06T00:00:00"/>
        <d v="2020-06-07T00:00:00"/>
        <d v="2020-06-08T00:00:00"/>
        <d v="2020-06-09T00:00:00"/>
        <d v="2020-06-10T00:00:00"/>
        <d v="2020-06-11T00:00:00"/>
        <d v="2020-06-12T00:00:00"/>
        <d v="2020-06-13T00:00:00"/>
        <d v="2020-06-14T00:00:00"/>
        <d v="2020-06-15T00:00:00"/>
        <d v="2020-06-16T00:00:00"/>
        <d v="2020-06-17T00:00:00"/>
        <d v="2020-06-18T00:00:00"/>
        <d v="2020-06-19T00:00:00"/>
        <d v="2020-06-20T00:00:00"/>
        <d v="2020-06-21T00:00:00"/>
        <d v="2020-06-22T00:00:00"/>
        <d v="2020-06-23T00:00:00"/>
        <d v="2020-06-24T00:00:00"/>
        <d v="2020-06-25T00:00:00"/>
        <d v="2020-06-26T00:00:00"/>
        <d v="2020-06-27T00:00:00"/>
        <d v="2020-06-28T00:00:00"/>
        <d v="2020-06-29T00:00:00"/>
        <d v="2020-06-30T00:00:00"/>
        <d v="2020-07-01T00:00:00"/>
        <d v="2020-07-02T00:00:00"/>
        <d v="2020-07-03T00:00:00"/>
        <d v="2020-07-04T00:00:00"/>
        <d v="2020-07-05T00:00:00"/>
        <d v="2020-07-06T00:00:00"/>
        <d v="2020-07-07T00:00:00"/>
        <d v="2020-07-08T00:00:00"/>
        <d v="2020-07-09T00:00:00"/>
        <d v="2020-07-10T00:00:00"/>
        <d v="2020-07-11T00:00:00"/>
        <d v="2020-07-12T00:00:00"/>
        <d v="2020-07-13T00:00:00"/>
        <d v="2020-07-14T00:00:00"/>
        <d v="2020-07-15T00:00:00"/>
        <d v="2020-07-16T00:00:00"/>
        <d v="2020-07-17T00:00:00"/>
        <d v="2020-07-18T00:00:00"/>
        <d v="2020-07-19T00:00:00"/>
        <d v="2020-07-20T00:00:00"/>
        <d v="2020-07-21T00:00:00"/>
        <d v="2020-07-22T00:00:00"/>
        <d v="2020-07-23T00:00:00"/>
        <d v="2020-07-24T00:00:00"/>
        <d v="2020-07-25T00:00:00"/>
        <d v="2020-07-26T00:00:00"/>
        <d v="2020-07-27T00:00:00"/>
        <d v="2020-07-28T00:00:00"/>
        <d v="2020-07-29T00:00:00"/>
        <d v="2020-07-30T00:00:00"/>
        <d v="2020-07-31T00:00:00"/>
        <d v="2020-08-01T00:00:00"/>
        <d v="2020-08-02T00:00:00"/>
        <d v="2020-08-03T00:00:00"/>
        <d v="2020-08-04T00:00:00"/>
        <d v="2020-08-05T00:00:00"/>
        <d v="2020-08-06T00:00:00"/>
        <d v="2020-08-07T00:00:00"/>
        <d v="2020-08-08T00:00:00"/>
        <d v="2020-08-09T00:00:00"/>
        <d v="2020-08-10T00:00:00"/>
        <d v="2020-08-11T00:00:00"/>
        <d v="2020-08-12T00:00:00"/>
        <d v="2020-08-13T00:00:00"/>
        <d v="2020-08-14T00:00:00"/>
        <d v="2020-08-15T00:00:00"/>
        <d v="2020-08-16T00:00:00"/>
        <d v="2020-08-17T00:00:00"/>
        <d v="2020-08-18T00:00:00"/>
        <d v="2020-08-19T00:00:00"/>
        <d v="2020-08-20T00:00:00"/>
        <d v="2020-08-21T00:00:00"/>
        <d v="2020-08-22T00:00:00"/>
        <d v="2020-08-23T00:00:00"/>
        <d v="2020-08-24T00:00:00"/>
        <d v="2020-08-25T00:00:00"/>
        <d v="2020-08-26T00:00:00"/>
        <d v="2020-08-27T00:00:00"/>
        <d v="2020-08-28T00:00:00"/>
        <d v="2020-08-29T00:00:00"/>
        <d v="2020-08-30T00:00:00"/>
        <d v="2020-08-31T00:00:00"/>
        <d v="2020-09-01T00:00:00"/>
        <d v="2020-09-02T00:00:00"/>
        <d v="2020-09-03T00:00:00"/>
        <d v="2020-09-04T00:00:00"/>
        <d v="2020-09-05T00:00:00"/>
        <d v="2020-09-06T00:00:00"/>
        <d v="2020-09-07T00:00:00"/>
        <d v="2020-09-08T00:00:00"/>
        <d v="2020-09-09T00:00:00"/>
        <d v="2020-09-10T00:00:00"/>
        <d v="2020-09-11T00:00:00"/>
        <d v="2020-09-12T00:00:00"/>
        <d v="2020-09-13T00:00:00"/>
        <d v="2020-09-14T00:00:00"/>
        <d v="2020-09-15T00:00:00"/>
        <d v="2020-09-16T00:00:00"/>
        <d v="2020-09-17T00:00:00"/>
        <d v="2020-09-18T00:00:00"/>
        <d v="2020-09-19T00:00:00"/>
        <d v="2020-09-20T00:00:00"/>
        <d v="2020-09-21T00:00:00"/>
        <d v="2020-09-22T00:00:00"/>
        <d v="2020-09-23T00:00:00"/>
        <d v="2020-09-24T00:00:00"/>
        <d v="2020-09-25T00:00:00"/>
        <d v="2020-09-26T00:00:00"/>
        <d v="2020-09-27T00:00:00"/>
        <d v="2020-09-28T00:00:00"/>
        <d v="2020-09-29T00:00:00"/>
        <d v="2020-09-30T00:00:00"/>
        <d v="2020-10-01T00:00:00"/>
        <d v="2020-10-02T00:00:00"/>
        <d v="2020-10-03T00:00:00"/>
        <d v="2020-10-04T00:00:00"/>
        <d v="2020-10-05T00:00:00"/>
        <d v="2020-10-06T00:00:00"/>
        <d v="2020-10-07T00:00:00"/>
        <d v="2020-10-08T00:00:00"/>
        <d v="2020-10-09T00:00:00"/>
        <d v="2020-10-10T00:00:00"/>
        <d v="2020-10-11T00:00:00"/>
        <d v="2020-10-12T00:00:00"/>
        <d v="2020-10-13T00:00:00"/>
        <d v="2020-10-14T00:00:00"/>
        <d v="2020-10-15T00:00:00"/>
        <d v="2020-10-16T00:00:00"/>
        <d v="2020-10-17T00:00:00"/>
        <d v="2020-10-18T00:00:00"/>
        <d v="2020-10-19T00:00:00"/>
        <d v="2020-10-20T00:00:00"/>
        <d v="2020-10-21T00:00:00"/>
        <d v="2020-10-22T00:00:00"/>
        <d v="2020-10-23T00:00:00"/>
        <d v="2020-10-24T00:00:00"/>
        <d v="2020-10-25T00:00:00"/>
        <d v="2020-10-26T00:00:00"/>
        <d v="2020-10-27T00:00:00"/>
        <d v="2020-10-28T00:00:00"/>
        <d v="2020-10-29T00:00:00"/>
        <d v="2020-10-30T00:00:00"/>
        <d v="2020-10-31T00:00:00"/>
        <d v="2020-11-01T00:00:00"/>
        <d v="2020-11-02T00:00:00"/>
        <d v="2020-11-03T00:00:00"/>
        <d v="2020-11-04T00:00:00"/>
        <d v="2020-11-05T00:00:00"/>
        <d v="2020-11-06T00:00:00"/>
        <d v="2020-11-07T00:00:00"/>
        <d v="2020-11-08T00:00:00"/>
        <d v="2020-11-09T00:00:00"/>
        <d v="2020-11-10T00:00:00"/>
        <d v="2020-11-11T00:00:00"/>
        <d v="2020-11-12T00:00:00"/>
        <d v="2020-11-13T00:00:00"/>
        <d v="2020-11-14T00:00:00"/>
        <d v="2020-11-15T00:00:00"/>
        <d v="2020-11-16T00:00:00"/>
        <d v="2020-11-17T00:00:00"/>
        <d v="2020-11-18T00:00:00"/>
        <d v="2020-11-19T00:00:00"/>
        <d v="2020-11-20T00:00:00"/>
        <d v="2020-11-21T00:00:00"/>
        <d v="2020-11-22T00:00:00"/>
        <d v="2020-11-23T00:00:00"/>
        <d v="2020-11-24T00:00:00"/>
        <d v="2020-11-25T00:00:00"/>
        <d v="2020-11-26T00:00:00"/>
        <d v="2020-11-27T00:00:00"/>
        <d v="2020-11-28T00:00:00"/>
        <d v="2020-11-29T00:00:00"/>
        <d v="2020-11-30T00:00:00"/>
        <d v="2020-12-01T00:00:00"/>
        <d v="2020-12-02T00:00:00"/>
        <d v="2020-12-03T00:00:00"/>
        <d v="2020-12-04T00:00:00"/>
        <d v="2020-12-05T00:00:00"/>
        <d v="2020-12-06T00:00:00"/>
        <d v="2020-12-07T00:00:00"/>
        <d v="2020-12-08T00:00:00"/>
        <d v="2020-12-09T00:00:00"/>
        <d v="2020-12-10T00:00:00"/>
        <d v="2020-12-11T00:00:00"/>
        <d v="2020-12-12T00:00:00"/>
        <d v="2020-12-13T00:00:00"/>
        <d v="2020-12-14T00:00:00"/>
        <d v="2020-12-15T00:00:00"/>
        <d v="2020-12-16T00:00:00"/>
        <d v="2020-12-17T00:00:00"/>
        <d v="2020-12-18T00:00:00"/>
        <d v="2020-12-19T00:00:00"/>
        <d v="2020-12-20T00:00:00"/>
        <d v="2020-12-21T00:00:00"/>
        <d v="2020-12-22T00:00:00"/>
        <d v="2020-12-23T00:00:00"/>
        <d v="2020-12-24T00:00:00"/>
        <d v="2020-12-25T00:00:00"/>
        <d v="2020-12-26T00:00:00"/>
        <d v="2020-12-27T00:00:00"/>
        <d v="2020-12-28T00:00:00"/>
        <d v="2020-12-29T00:00:00"/>
        <d v="2020-12-30T00:00:00"/>
        <d v="2020-12-31T00:00:00"/>
        <d v="2021-01-01T00:00:00"/>
        <d v="2021-01-02T00:00:00"/>
        <d v="2021-01-03T00:00:00"/>
        <d v="2021-01-04T00:00:00"/>
        <d v="2021-01-05T00:00:00"/>
        <d v="2021-01-06T00:00:00"/>
        <d v="2021-01-07T00:00:00"/>
        <d v="2021-01-08T00:00:00"/>
        <d v="2021-01-09T00:00:00"/>
        <d v="2021-01-10T00:00:00"/>
        <d v="2021-01-11T00:00:00"/>
        <d v="2021-01-12T00:00:00"/>
        <d v="2021-01-13T00:00:00"/>
        <d v="2021-01-14T00:00:00"/>
        <d v="2021-01-15T00:00:00"/>
        <d v="2021-01-16T00:00:00"/>
        <d v="2021-01-17T00:00:00"/>
        <d v="2021-01-18T00:00:00"/>
        <d v="2021-01-19T00:00:00"/>
        <d v="2021-01-20T00:00:00"/>
        <d v="2021-01-21T00:00:00"/>
        <d v="2021-01-22T00:00:00"/>
        <d v="2021-01-23T00:00:00"/>
        <d v="2021-01-24T00:00:00"/>
        <d v="2021-01-25T00:00:00"/>
        <d v="2021-01-26T00:00:00"/>
        <d v="2021-01-27T00:00:00"/>
        <d v="2021-01-28T00:00:00"/>
        <d v="2021-01-29T00:00:00"/>
        <d v="2021-01-30T00:00:00"/>
        <d v="2021-01-31T00:00:00"/>
        <d v="2021-02-01T00:00:00"/>
        <d v="2021-02-02T00:00:00"/>
        <d v="2021-02-03T00:00:00"/>
        <d v="2021-02-04T00:00:00"/>
        <d v="2021-02-05T00:00:00"/>
        <d v="2021-02-06T00:00:00"/>
        <d v="2021-02-07T00:00:00"/>
        <d v="2021-02-08T00:00:00"/>
        <d v="2021-02-09T00:00:00"/>
        <d v="2021-02-10T00:00:00"/>
        <d v="2021-02-11T00:00:00"/>
        <d v="2021-02-12T00:00:00"/>
        <d v="2021-02-13T00:00:00"/>
        <d v="2021-02-14T00:00:00"/>
        <d v="2021-02-15T00:00:00"/>
        <d v="2021-02-16T00:00:00"/>
        <d v="2021-02-17T00:00:00"/>
        <d v="2021-02-18T00:00:00"/>
        <d v="2021-02-19T00:00:00"/>
        <d v="2021-02-20T00:00:00"/>
        <d v="2021-02-21T00:00:00"/>
        <d v="2021-02-22T00:00:00"/>
        <d v="2021-02-23T00:00:00"/>
        <d v="2021-02-24T00:00:00"/>
        <d v="2021-02-25T00:00:00"/>
        <d v="2021-02-26T00:00:00"/>
        <d v="2021-02-27T00:00:00"/>
        <d v="2021-02-28T00:00:00"/>
      </sharedItems>
      <fieldGroup par="8" base="0">
        <rangePr groupBy="months" startDate="2016-01-01T00:00:00" endDate="2021-03-01T00:00:00"/>
        <groupItems count="14">
          <s v="&lt;01/01/2016"/>
          <s v="Jan"/>
          <s v="Feb"/>
          <s v="Mar"/>
          <s v="Apr"/>
          <s v="May"/>
          <s v="Jun"/>
          <s v="Jul"/>
          <s v="Aug"/>
          <s v="Sep"/>
          <s v="Oct"/>
          <s v="Nov"/>
          <s v="Dec"/>
          <s v="&gt;01/03/2021"/>
        </groupItems>
      </fieldGroup>
    </cacheField>
    <cacheField name="IsleOfGrainST" numFmtId="0">
      <sharedItems containsSemiMixedTypes="0" containsString="0" containsNumber="1" minValue="0" maxValue="15.19"/>
    </cacheField>
    <cacheField name="IsleOfGrainST2" numFmtId="0">
      <sharedItems containsSemiMixedTypes="0" containsString="0" containsNumber="1" minValue="0" maxValue="46.97"/>
    </cacheField>
    <cacheField name="IOG" numFmtId="0">
      <sharedItems containsSemiMixedTypes="0" containsString="0" containsNumber="1" minValue="0" maxValue="60.734999999999999"/>
    </cacheField>
    <cacheField name="SouthHookTer" numFmtId="0">
      <sharedItems containsSemiMixedTypes="0" containsString="0" containsNumber="1" minValue="4.8197000000000001" maxValue="59.819000000000003"/>
    </cacheField>
    <cacheField name="DragonTer" numFmtId="0">
      <sharedItems containsSemiMixedTypes="0" containsString="0" containsNumber="1" minValue="0" maxValue="27.667000000000002"/>
    </cacheField>
    <cacheField name="LNG" numFmtId="0">
      <sharedItems containsSemiMixedTypes="0" containsString="0" containsNumber="1" minValue="4.9544999999999995" maxValue="137.79"/>
    </cacheField>
    <cacheField name="Quarters" numFmtId="0" databaseField="0">
      <fieldGroup base="0">
        <rangePr groupBy="quarters" startDate="2016-01-01T00:00:00" endDate="2021-03-01T00:00:00"/>
        <groupItems count="6">
          <s v="&lt;01/01/2016"/>
          <s v="Qtr1"/>
          <s v="Qtr2"/>
          <s v="Qtr3"/>
          <s v="Qtr4"/>
          <s v="&gt;01/03/2021"/>
        </groupItems>
      </fieldGroup>
    </cacheField>
    <cacheField name="Years" numFmtId="0" databaseField="0">
      <fieldGroup base="0">
        <rangePr groupBy="years" startDate="2016-01-01T00:00:00" endDate="2021-03-01T00:00:00"/>
        <groupItems count="8">
          <s v="&lt;01/01/2016"/>
          <s v="2016"/>
          <s v="2017"/>
          <s v="2018"/>
          <s v="2019"/>
          <s v="2020"/>
          <s v="2021"/>
          <s v="&gt;01/03/2021"/>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86">
  <r>
    <x v="0"/>
    <n v="0"/>
    <n v="0"/>
    <n v="0"/>
    <n v="22.35"/>
    <n v="0"/>
    <n v="22.35"/>
  </r>
  <r>
    <x v="1"/>
    <n v="0"/>
    <n v="0"/>
    <n v="0"/>
    <n v="21.966799999999999"/>
    <n v="0"/>
    <n v="21.966799999999999"/>
  </r>
  <r>
    <x v="2"/>
    <n v="0"/>
    <n v="0"/>
    <n v="0"/>
    <n v="22.3001"/>
    <n v="0"/>
    <n v="22.3001"/>
  </r>
  <r>
    <x v="3"/>
    <n v="0"/>
    <n v="0"/>
    <n v="0"/>
    <n v="24.9177"/>
    <n v="0"/>
    <n v="24.9177"/>
  </r>
  <r>
    <x v="4"/>
    <n v="0"/>
    <n v="0"/>
    <n v="0"/>
    <n v="27.1082"/>
    <n v="0"/>
    <n v="27.1082"/>
  </r>
  <r>
    <x v="5"/>
    <n v="0"/>
    <n v="0"/>
    <n v="0"/>
    <n v="27.331099999999999"/>
    <n v="0"/>
    <n v="27.331099999999999"/>
  </r>
  <r>
    <x v="6"/>
    <n v="0"/>
    <n v="0"/>
    <n v="0"/>
    <n v="23.317499999999999"/>
    <n v="0"/>
    <n v="23.317499999999999"/>
  </r>
  <r>
    <x v="7"/>
    <n v="0"/>
    <n v="0"/>
    <n v="0"/>
    <n v="28.1996"/>
    <n v="0"/>
    <n v="28.1996"/>
  </r>
  <r>
    <x v="8"/>
    <n v="0"/>
    <n v="0"/>
    <n v="0"/>
    <n v="12.413399999999999"/>
    <n v="0"/>
    <n v="12.413399999999999"/>
  </r>
  <r>
    <x v="9"/>
    <n v="0"/>
    <n v="0"/>
    <n v="0"/>
    <n v="13.593999999999999"/>
    <n v="0"/>
    <n v="13.593999999999999"/>
  </r>
  <r>
    <x v="10"/>
    <n v="0"/>
    <n v="0"/>
    <n v="0"/>
    <n v="26.2805"/>
    <n v="0"/>
    <n v="26.2805"/>
  </r>
  <r>
    <x v="11"/>
    <n v="0"/>
    <n v="0"/>
    <n v="0"/>
    <n v="26.931699999999999"/>
    <n v="0"/>
    <n v="26.931699999999999"/>
  </r>
  <r>
    <x v="12"/>
    <n v="0"/>
    <n v="0"/>
    <n v="0"/>
    <n v="33.811900000000001"/>
    <n v="0"/>
    <n v="33.811900000000001"/>
  </r>
  <r>
    <x v="13"/>
    <n v="0"/>
    <n v="0"/>
    <n v="0"/>
    <n v="33.128"/>
    <n v="0"/>
    <n v="33.128"/>
  </r>
  <r>
    <x v="14"/>
    <n v="0"/>
    <n v="0"/>
    <n v="0"/>
    <n v="31.706499999999998"/>
    <n v="0"/>
    <n v="31.706499999999998"/>
  </r>
  <r>
    <x v="15"/>
    <n v="0"/>
    <n v="0"/>
    <n v="0"/>
    <n v="24.202100000000002"/>
    <n v="0"/>
    <n v="24.202100000000002"/>
  </r>
  <r>
    <x v="16"/>
    <n v="0"/>
    <n v="0"/>
    <n v="0"/>
    <n v="23.238499999999998"/>
    <n v="0"/>
    <n v="23.238499999999998"/>
  </r>
  <r>
    <x v="17"/>
    <n v="0"/>
    <n v="0"/>
    <n v="0"/>
    <n v="33.162700000000001"/>
    <n v="0"/>
    <n v="33.162700000000001"/>
  </r>
  <r>
    <x v="18"/>
    <n v="0"/>
    <n v="0"/>
    <n v="0"/>
    <n v="34.625300000000003"/>
    <n v="0"/>
    <n v="34.625300000000003"/>
  </r>
  <r>
    <x v="19"/>
    <n v="0"/>
    <n v="0"/>
    <n v="0"/>
    <n v="35.3033"/>
    <n v="0"/>
    <n v="35.3033"/>
  </r>
  <r>
    <x v="20"/>
    <n v="0"/>
    <n v="0"/>
    <n v="0"/>
    <n v="34.437080000000002"/>
    <n v="0"/>
    <n v="34.437080000000002"/>
  </r>
  <r>
    <x v="21"/>
    <n v="0"/>
    <n v="0"/>
    <n v="0"/>
    <n v="29.207999999999998"/>
    <n v="0"/>
    <n v="29.207999999999998"/>
  </r>
  <r>
    <x v="22"/>
    <n v="0"/>
    <n v="0"/>
    <n v="0"/>
    <n v="14.298"/>
    <n v="0"/>
    <n v="14.298"/>
  </r>
  <r>
    <x v="23"/>
    <n v="0"/>
    <n v="0"/>
    <n v="0"/>
    <n v="10.8912"/>
    <n v="0"/>
    <n v="10.8912"/>
  </r>
  <r>
    <x v="24"/>
    <n v="0"/>
    <n v="0"/>
    <n v="0"/>
    <n v="19.045500000000001"/>
    <n v="0"/>
    <n v="19.045500000000001"/>
  </r>
  <r>
    <x v="25"/>
    <n v="0"/>
    <n v="0"/>
    <n v="0"/>
    <n v="23.448599999999999"/>
    <n v="0"/>
    <n v="23.448599999999999"/>
  </r>
  <r>
    <x v="26"/>
    <n v="0"/>
    <n v="0"/>
    <n v="0"/>
    <n v="25.393899999999999"/>
    <n v="0"/>
    <n v="25.393899999999999"/>
  </r>
  <r>
    <x v="27"/>
    <n v="0"/>
    <n v="0"/>
    <n v="0"/>
    <n v="27.586400000000001"/>
    <n v="0"/>
    <n v="27.586400000000001"/>
  </r>
  <r>
    <x v="28"/>
    <n v="0"/>
    <n v="0"/>
    <n v="0"/>
    <n v="23.5791"/>
    <n v="0"/>
    <n v="23.5791"/>
  </r>
  <r>
    <x v="29"/>
    <n v="0"/>
    <n v="0"/>
    <n v="0"/>
    <n v="27.191299999999998"/>
    <n v="0"/>
    <n v="27.191299999999998"/>
  </r>
  <r>
    <x v="30"/>
    <n v="0"/>
    <n v="0"/>
    <n v="0"/>
    <n v="21.8917"/>
    <n v="0"/>
    <n v="21.8917"/>
  </r>
  <r>
    <x v="31"/>
    <n v="0"/>
    <n v="0"/>
    <n v="0"/>
    <n v="40.626399999999997"/>
    <n v="0"/>
    <n v="40.626399999999997"/>
  </r>
  <r>
    <x v="32"/>
    <n v="0"/>
    <n v="0"/>
    <n v="0"/>
    <n v="35.372599999999998"/>
    <n v="0"/>
    <n v="35.372599999999998"/>
  </r>
  <r>
    <x v="33"/>
    <n v="0"/>
    <n v="0"/>
    <n v="0"/>
    <n v="42.793700000000001"/>
    <n v="0"/>
    <n v="42.793700000000001"/>
  </r>
  <r>
    <x v="34"/>
    <n v="0"/>
    <n v="0"/>
    <n v="0"/>
    <n v="42.197000000000003"/>
    <n v="0"/>
    <n v="42.197000000000003"/>
  </r>
  <r>
    <x v="35"/>
    <n v="0"/>
    <n v="0"/>
    <n v="0"/>
    <n v="42.730829999999997"/>
    <n v="0"/>
    <n v="42.730829999999997"/>
  </r>
  <r>
    <x v="36"/>
    <n v="0"/>
    <n v="0"/>
    <n v="0"/>
    <n v="38.044580000000003"/>
    <n v="0"/>
    <n v="38.044580000000003"/>
  </r>
  <r>
    <x v="37"/>
    <n v="0"/>
    <n v="0"/>
    <n v="0"/>
    <n v="36.7532"/>
    <n v="0"/>
    <n v="36.7532"/>
  </r>
  <r>
    <x v="38"/>
    <n v="0"/>
    <n v="0"/>
    <n v="0"/>
    <n v="38.567300000000003"/>
    <n v="0"/>
    <n v="38.567300000000003"/>
  </r>
  <r>
    <x v="39"/>
    <n v="5.6579999999999998E-2"/>
    <n v="2.50529"/>
    <n v="2.5618699999999999"/>
    <n v="36.790399999999998"/>
    <n v="2.198"/>
    <n v="41.550269999999998"/>
  </r>
  <r>
    <x v="40"/>
    <n v="0"/>
    <n v="1.196E-2"/>
    <n v="1.196E-2"/>
    <n v="35.941670000000002"/>
    <n v="0"/>
    <n v="35.953630000000004"/>
  </r>
  <r>
    <x v="41"/>
    <n v="2.112E-2"/>
    <n v="0"/>
    <n v="2.112E-2"/>
    <n v="44.495829999999998"/>
    <n v="1.577"/>
    <n v="46.09395"/>
  </r>
  <r>
    <x v="42"/>
    <n v="0"/>
    <n v="0"/>
    <n v="0"/>
    <n v="45.548499999999997"/>
    <n v="0.97"/>
    <n v="46.518499999999996"/>
  </r>
  <r>
    <x v="43"/>
    <n v="0"/>
    <n v="0"/>
    <n v="0"/>
    <n v="40.021099999999997"/>
    <n v="2.4769999999999999"/>
    <n v="42.498099999999994"/>
  </r>
  <r>
    <x v="44"/>
    <n v="0"/>
    <n v="0"/>
    <n v="0"/>
    <n v="38.4861"/>
    <n v="1.1140000000000001"/>
    <n v="39.600099999999998"/>
  </r>
  <r>
    <x v="45"/>
    <n v="0"/>
    <n v="0"/>
    <n v="0"/>
    <n v="44.357399999999998"/>
    <n v="2.222"/>
    <n v="46.5794"/>
  </r>
  <r>
    <x v="46"/>
    <n v="0"/>
    <n v="0"/>
    <n v="0"/>
    <n v="44.1614"/>
    <n v="3.3370000000000002"/>
    <n v="47.498400000000004"/>
  </r>
  <r>
    <x v="47"/>
    <n v="0"/>
    <n v="0"/>
    <n v="0"/>
    <n v="43.833300000000001"/>
    <n v="3.4460000000000002"/>
    <n v="47.279299999999999"/>
  </r>
  <r>
    <x v="48"/>
    <n v="0"/>
    <n v="0"/>
    <n v="0"/>
    <n v="41.968400000000003"/>
    <n v="3.3370000000000002"/>
    <n v="45.305400000000006"/>
  </r>
  <r>
    <x v="49"/>
    <n v="0"/>
    <n v="0"/>
    <n v="0"/>
    <n v="42.743749999999999"/>
    <n v="1.5292300000000001"/>
    <n v="44.272979999999997"/>
  </r>
  <r>
    <x v="50"/>
    <n v="0"/>
    <n v="0"/>
    <n v="0"/>
    <n v="24.130299999999998"/>
    <n v="0"/>
    <n v="24.130299999999998"/>
  </r>
  <r>
    <x v="51"/>
    <n v="0"/>
    <n v="0"/>
    <n v="0"/>
    <n v="23.218299999999999"/>
    <n v="0"/>
    <n v="23.218299999999999"/>
  </r>
  <r>
    <x v="52"/>
    <n v="0"/>
    <n v="0"/>
    <n v="0"/>
    <n v="40.764000000000003"/>
    <n v="0"/>
    <n v="40.764000000000003"/>
  </r>
  <r>
    <x v="53"/>
    <n v="0"/>
    <n v="0"/>
    <n v="0"/>
    <n v="40.4985"/>
    <n v="0"/>
    <n v="40.4985"/>
  </r>
  <r>
    <x v="54"/>
    <n v="0"/>
    <n v="0"/>
    <n v="0"/>
    <n v="49.696899999999999"/>
    <n v="3.3260000000000001"/>
    <n v="53.0229"/>
  </r>
  <r>
    <x v="55"/>
    <n v="0"/>
    <n v="0"/>
    <n v="0"/>
    <n v="49.886800000000001"/>
    <n v="3.3250000000000002"/>
    <n v="53.211800000000004"/>
  </r>
  <r>
    <x v="56"/>
    <n v="0"/>
    <n v="0"/>
    <n v="0"/>
    <n v="48.442900000000002"/>
    <n v="3.331"/>
    <n v="51.773900000000005"/>
  </r>
  <r>
    <x v="57"/>
    <n v="0"/>
    <n v="0"/>
    <n v="0"/>
    <n v="34.894500000000001"/>
    <n v="1.9470000000000001"/>
    <n v="36.841500000000003"/>
  </r>
  <r>
    <x v="58"/>
    <n v="0"/>
    <n v="0"/>
    <n v="0"/>
    <n v="35.109400000000001"/>
    <n v="3.331"/>
    <n v="38.440400000000004"/>
  </r>
  <r>
    <x v="59"/>
    <n v="0"/>
    <n v="0"/>
    <n v="0"/>
    <n v="36.961399999999998"/>
    <n v="3.3290000000000002"/>
    <n v="40.290399999999998"/>
  </r>
  <r>
    <x v="60"/>
    <n v="0"/>
    <n v="0"/>
    <n v="0"/>
    <n v="28.6221"/>
    <n v="3.347"/>
    <n v="31.969100000000001"/>
  </r>
  <r>
    <x v="61"/>
    <n v="0.10904999999999999"/>
    <n v="0"/>
    <n v="0.10904999999999999"/>
    <n v="34.540100000000002"/>
    <n v="3.3370000000000002"/>
    <n v="37.986150000000002"/>
  </r>
  <r>
    <x v="62"/>
    <n v="0"/>
    <n v="0"/>
    <n v="0"/>
    <n v="35.681699999999999"/>
    <n v="3.3260000000000001"/>
    <n v="39.0077"/>
  </r>
  <r>
    <x v="63"/>
    <n v="0"/>
    <n v="0"/>
    <n v="0"/>
    <n v="41.299399999999999"/>
    <n v="3.327"/>
    <n v="44.626399999999997"/>
  </r>
  <r>
    <x v="64"/>
    <n v="0"/>
    <n v="0"/>
    <n v="0"/>
    <n v="31.23208"/>
    <n v="3.3260000000000001"/>
    <n v="34.558079999999997"/>
  </r>
  <r>
    <x v="65"/>
    <n v="0"/>
    <n v="0"/>
    <n v="0"/>
    <n v="30.8032"/>
    <n v="3.327"/>
    <n v="34.130200000000002"/>
  </r>
  <r>
    <x v="66"/>
    <n v="0"/>
    <n v="0"/>
    <n v="0"/>
    <n v="36.844200000000001"/>
    <n v="4.4260000000000002"/>
    <n v="41.270200000000003"/>
  </r>
  <r>
    <x v="67"/>
    <n v="1.651E-2"/>
    <n v="7.4193199999999999"/>
    <n v="7.4358300000000002"/>
    <n v="42.087600000000002"/>
    <n v="3.4820000000000002"/>
    <n v="53.005430000000004"/>
  </r>
  <r>
    <x v="68"/>
    <n v="0.11021"/>
    <n v="6.7915599999999996"/>
    <n v="6.90177"/>
    <n v="48.368099999999998"/>
    <n v="3.6859999999999999"/>
    <n v="58.955869999999997"/>
  </r>
  <r>
    <x v="69"/>
    <n v="0"/>
    <n v="0"/>
    <n v="0"/>
    <n v="40.966299999999997"/>
    <n v="3.863"/>
    <n v="44.829299999999996"/>
  </r>
  <r>
    <x v="70"/>
    <n v="0"/>
    <n v="0"/>
    <n v="0"/>
    <n v="26.004169999999998"/>
    <n v="3.3180000000000001"/>
    <n v="29.32217"/>
  </r>
  <r>
    <x v="71"/>
    <n v="0"/>
    <n v="0"/>
    <n v="0"/>
    <n v="9.5408000000000008"/>
    <n v="3.3159999999999998"/>
    <n v="12.8568"/>
  </r>
  <r>
    <x v="72"/>
    <n v="0"/>
    <n v="0"/>
    <n v="0"/>
    <n v="9.1454000000000004"/>
    <n v="3.3090000000000002"/>
    <n v="12.4544"/>
  </r>
  <r>
    <x v="73"/>
    <n v="0"/>
    <n v="0"/>
    <n v="0"/>
    <n v="22.931100000000001"/>
    <n v="3.3109999999999999"/>
    <n v="26.242100000000001"/>
  </r>
  <r>
    <x v="74"/>
    <n v="0"/>
    <n v="0"/>
    <n v="0"/>
    <n v="25.973700000000001"/>
    <n v="3.8490000000000002"/>
    <n v="29.822700000000001"/>
  </r>
  <r>
    <x v="75"/>
    <n v="0"/>
    <n v="0"/>
    <n v="0"/>
    <n v="25.1509"/>
    <n v="3.3119999999999998"/>
    <n v="28.462900000000001"/>
  </r>
  <r>
    <x v="76"/>
    <n v="0"/>
    <n v="0"/>
    <n v="0"/>
    <n v="29.0807"/>
    <n v="3.3210000000000002"/>
    <n v="32.401699999999998"/>
  </r>
  <r>
    <x v="77"/>
    <n v="0"/>
    <n v="0"/>
    <n v="0"/>
    <n v="32.040999999999997"/>
    <n v="3.3090000000000002"/>
    <n v="35.349999999999994"/>
  </r>
  <r>
    <x v="78"/>
    <n v="0"/>
    <n v="0"/>
    <n v="0"/>
    <n v="20.9573"/>
    <n v="2.6160000000000001"/>
    <n v="23.5733"/>
  </r>
  <r>
    <x v="79"/>
    <n v="0"/>
    <n v="0"/>
    <n v="0"/>
    <n v="22.3522"/>
    <n v="0"/>
    <n v="22.3522"/>
  </r>
  <r>
    <x v="80"/>
    <n v="0"/>
    <n v="0"/>
    <n v="0"/>
    <n v="35.252200000000002"/>
    <n v="0"/>
    <n v="35.252200000000002"/>
  </r>
  <r>
    <x v="81"/>
    <n v="0"/>
    <n v="0"/>
    <n v="0"/>
    <n v="36.012"/>
    <n v="0"/>
    <n v="36.012"/>
  </r>
  <r>
    <x v="82"/>
    <n v="0"/>
    <n v="0"/>
    <n v="0"/>
    <n v="34.720199999999998"/>
    <n v="0"/>
    <n v="34.720199999999998"/>
  </r>
  <r>
    <x v="83"/>
    <n v="0"/>
    <n v="0"/>
    <n v="0"/>
    <n v="34.843400000000003"/>
    <n v="0"/>
    <n v="34.843400000000003"/>
  </r>
  <r>
    <x v="84"/>
    <n v="0"/>
    <n v="0"/>
    <n v="0"/>
    <n v="22.062100000000001"/>
    <n v="0"/>
    <n v="22.062100000000001"/>
  </r>
  <r>
    <x v="85"/>
    <n v="0"/>
    <n v="0"/>
    <n v="0"/>
    <n v="24.085799999999999"/>
    <n v="0"/>
    <n v="24.085799999999999"/>
  </r>
  <r>
    <x v="86"/>
    <n v="0"/>
    <n v="0"/>
    <n v="0"/>
    <n v="23.308399999999999"/>
    <n v="0"/>
    <n v="23.308399999999999"/>
  </r>
  <r>
    <x v="87"/>
    <n v="2.7650000000000001E-2"/>
    <n v="0"/>
    <n v="2.7650000000000001E-2"/>
    <n v="26.683900000000001"/>
    <n v="0"/>
    <n v="26.711550000000003"/>
  </r>
  <r>
    <x v="88"/>
    <n v="0"/>
    <n v="0"/>
    <n v="0"/>
    <n v="38.986800000000002"/>
    <n v="0"/>
    <n v="38.986800000000002"/>
  </r>
  <r>
    <x v="89"/>
    <n v="0"/>
    <n v="0"/>
    <n v="0"/>
    <n v="35.268000000000001"/>
    <n v="0"/>
    <n v="35.268000000000001"/>
  </r>
  <r>
    <x v="90"/>
    <n v="0"/>
    <n v="0"/>
    <n v="0"/>
    <n v="34.169400000000003"/>
    <n v="0"/>
    <n v="34.169400000000003"/>
  </r>
  <r>
    <x v="91"/>
    <n v="0"/>
    <n v="0"/>
    <n v="0"/>
    <n v="32.6389"/>
    <n v="0"/>
    <n v="32.6389"/>
  </r>
  <r>
    <x v="92"/>
    <n v="0"/>
    <n v="0"/>
    <n v="0"/>
    <n v="25.6464"/>
    <n v="0"/>
    <n v="25.6464"/>
  </r>
  <r>
    <x v="93"/>
    <n v="0"/>
    <n v="0"/>
    <n v="0"/>
    <n v="24.1859"/>
    <n v="0"/>
    <n v="24.1859"/>
  </r>
  <r>
    <x v="94"/>
    <n v="0"/>
    <n v="0"/>
    <n v="0"/>
    <n v="25.6555"/>
    <n v="0"/>
    <n v="25.6555"/>
  </r>
  <r>
    <x v="95"/>
    <n v="0"/>
    <n v="0"/>
    <n v="0"/>
    <n v="17.648399999999999"/>
    <n v="0"/>
    <n v="17.648399999999999"/>
  </r>
  <r>
    <x v="96"/>
    <n v="0"/>
    <n v="0"/>
    <n v="0"/>
    <n v="28.0213"/>
    <n v="0"/>
    <n v="28.0213"/>
  </r>
  <r>
    <x v="97"/>
    <n v="0"/>
    <n v="0"/>
    <n v="0"/>
    <n v="34.852600000000002"/>
    <n v="0"/>
    <n v="34.852600000000002"/>
  </r>
  <r>
    <x v="98"/>
    <n v="0"/>
    <n v="0"/>
    <n v="0"/>
    <n v="28.791799999999999"/>
    <n v="0"/>
    <n v="28.791799999999999"/>
  </r>
  <r>
    <x v="99"/>
    <n v="0"/>
    <n v="0"/>
    <n v="0"/>
    <n v="29.889800000000001"/>
    <n v="0"/>
    <n v="29.889800000000001"/>
  </r>
  <r>
    <x v="100"/>
    <n v="0"/>
    <n v="0"/>
    <n v="0"/>
    <n v="24.88"/>
    <n v="0"/>
    <n v="24.88"/>
  </r>
  <r>
    <x v="101"/>
    <n v="0"/>
    <n v="0"/>
    <n v="0"/>
    <n v="32.531599999999997"/>
    <n v="0"/>
    <n v="32.531599999999997"/>
  </r>
  <r>
    <x v="102"/>
    <n v="0"/>
    <n v="0"/>
    <n v="0"/>
    <n v="41.508800000000001"/>
    <n v="0"/>
    <n v="41.508800000000001"/>
  </r>
  <r>
    <x v="103"/>
    <n v="0"/>
    <n v="0"/>
    <n v="0"/>
    <n v="38.795200000000001"/>
    <n v="0"/>
    <n v="38.795200000000001"/>
  </r>
  <r>
    <x v="104"/>
    <n v="0"/>
    <n v="0"/>
    <n v="0"/>
    <n v="41.9099"/>
    <n v="0"/>
    <n v="41.9099"/>
  </r>
  <r>
    <x v="105"/>
    <n v="0"/>
    <n v="0"/>
    <n v="0"/>
    <n v="38.307000000000002"/>
    <n v="3.5E-4"/>
    <n v="38.30735"/>
  </r>
  <r>
    <x v="106"/>
    <n v="0"/>
    <n v="0"/>
    <n v="0"/>
    <n v="27.827400000000001"/>
    <n v="0"/>
    <n v="27.827400000000001"/>
  </r>
  <r>
    <x v="107"/>
    <n v="0"/>
    <n v="0"/>
    <n v="0"/>
    <n v="24.7057"/>
    <n v="0"/>
    <n v="24.7057"/>
  </r>
  <r>
    <x v="108"/>
    <n v="0"/>
    <n v="0"/>
    <n v="0"/>
    <n v="33.842700000000001"/>
    <n v="3.0339999999999998"/>
    <n v="36.8767"/>
  </r>
  <r>
    <x v="109"/>
    <n v="0"/>
    <n v="0"/>
    <n v="0"/>
    <n v="31.689299999999999"/>
    <n v="3.2890000000000001"/>
    <n v="34.978299999999997"/>
  </r>
  <r>
    <x v="110"/>
    <n v="0"/>
    <n v="0"/>
    <n v="0"/>
    <n v="32.634399999999999"/>
    <n v="3.2890000000000001"/>
    <n v="35.923400000000001"/>
  </r>
  <r>
    <x v="111"/>
    <n v="0"/>
    <n v="0"/>
    <n v="0"/>
    <n v="34.392699999999998"/>
    <n v="2.0979999999999999"/>
    <n v="36.490699999999997"/>
  </r>
  <r>
    <x v="112"/>
    <n v="0"/>
    <n v="0"/>
    <n v="0"/>
    <n v="36.2804"/>
    <n v="3.839"/>
    <n v="40.119399999999999"/>
  </r>
  <r>
    <x v="113"/>
    <n v="0"/>
    <n v="0"/>
    <n v="0"/>
    <n v="30.4603"/>
    <n v="3.2959999999999998"/>
    <n v="33.756300000000003"/>
  </r>
  <r>
    <x v="114"/>
    <n v="0"/>
    <n v="0"/>
    <n v="0"/>
    <n v="31.1526"/>
    <n v="3.294"/>
    <n v="34.446599999999997"/>
  </r>
  <r>
    <x v="115"/>
    <n v="0"/>
    <n v="0"/>
    <n v="0"/>
    <n v="32.625"/>
    <n v="4.0490000000000004"/>
    <n v="36.673999999999999"/>
  </r>
  <r>
    <x v="116"/>
    <n v="2.2780000000000002E-2"/>
    <n v="0"/>
    <n v="2.2780000000000002E-2"/>
    <n v="51.7376"/>
    <n v="5.4340000000000002"/>
    <n v="57.194380000000002"/>
  </r>
  <r>
    <x v="117"/>
    <n v="0"/>
    <n v="0"/>
    <n v="0"/>
    <n v="43.016669999999998"/>
    <n v="5.8079999999999998"/>
    <n v="48.824669999999998"/>
  </r>
  <r>
    <x v="118"/>
    <n v="0"/>
    <n v="0"/>
    <n v="0"/>
    <n v="47.264699999999998"/>
    <n v="11.481"/>
    <n v="58.745699999999999"/>
  </r>
  <r>
    <x v="119"/>
    <n v="0"/>
    <n v="0"/>
    <n v="0"/>
    <n v="37.609400000000001"/>
    <n v="3.3370000000000002"/>
    <n v="40.946400000000004"/>
  </r>
  <r>
    <x v="120"/>
    <n v="0"/>
    <n v="0"/>
    <n v="0"/>
    <n v="28.271100000000001"/>
    <n v="0"/>
    <n v="28.271100000000001"/>
  </r>
  <r>
    <x v="121"/>
    <n v="0"/>
    <n v="0"/>
    <n v="0"/>
    <n v="34.68"/>
    <n v="0"/>
    <n v="34.68"/>
  </r>
  <r>
    <x v="122"/>
    <n v="0"/>
    <n v="0"/>
    <n v="0"/>
    <n v="35.761800000000001"/>
    <n v="0"/>
    <n v="35.761800000000001"/>
  </r>
  <r>
    <x v="123"/>
    <n v="0"/>
    <n v="0"/>
    <n v="0"/>
    <n v="39.068899999999999"/>
    <n v="0"/>
    <n v="39.068899999999999"/>
  </r>
  <r>
    <x v="124"/>
    <n v="0.20493"/>
    <n v="0"/>
    <n v="0.20493"/>
    <n v="41.020200000000003"/>
    <n v="3.1509999999999998"/>
    <n v="44.376130000000003"/>
  </r>
  <r>
    <x v="125"/>
    <n v="0"/>
    <n v="0"/>
    <n v="0"/>
    <n v="40.334800000000001"/>
    <n v="3.9159999999999999"/>
    <n v="44.250799999999998"/>
  </r>
  <r>
    <x v="126"/>
    <n v="0"/>
    <n v="0"/>
    <n v="0"/>
    <n v="38.162599999999998"/>
    <n v="5.093"/>
    <n v="43.255600000000001"/>
  </r>
  <r>
    <x v="127"/>
    <n v="2.6110000000000001E-2"/>
    <n v="0"/>
    <n v="2.6110000000000001E-2"/>
    <n v="28.615400000000001"/>
    <n v="0"/>
    <n v="28.64151"/>
  </r>
  <r>
    <x v="128"/>
    <n v="0"/>
    <n v="0"/>
    <n v="0"/>
    <n v="27.1127"/>
    <n v="0"/>
    <n v="27.1127"/>
  </r>
  <r>
    <x v="129"/>
    <n v="0"/>
    <n v="0"/>
    <n v="0"/>
    <n v="37.723700000000001"/>
    <n v="0"/>
    <n v="37.723700000000001"/>
  </r>
  <r>
    <x v="130"/>
    <n v="0"/>
    <n v="0"/>
    <n v="0"/>
    <n v="36.5505"/>
    <n v="3.3359999999999999"/>
    <n v="39.886499999999998"/>
  </r>
  <r>
    <x v="131"/>
    <n v="0"/>
    <n v="0"/>
    <n v="0"/>
    <n v="37.6539"/>
    <n v="9.9030000000000005"/>
    <n v="47.556899999999999"/>
  </r>
  <r>
    <x v="132"/>
    <n v="0"/>
    <n v="0"/>
    <n v="0"/>
    <n v="32.603299999999997"/>
    <n v="6.8849999999999998"/>
    <n v="39.488299999999995"/>
  </r>
  <r>
    <x v="133"/>
    <n v="0"/>
    <n v="0"/>
    <n v="0"/>
    <n v="33.540500000000002"/>
    <n v="3.3620000000000001"/>
    <n v="36.902500000000003"/>
  </r>
  <r>
    <x v="134"/>
    <n v="0"/>
    <n v="0"/>
    <n v="0"/>
    <n v="33.848199999999999"/>
    <n v="8.7390000000000008"/>
    <n v="42.587199999999996"/>
  </r>
  <r>
    <x v="135"/>
    <n v="0"/>
    <n v="0"/>
    <n v="0"/>
    <n v="35.984900000000003"/>
    <n v="9.9380000000000006"/>
    <n v="45.922900000000006"/>
  </r>
  <r>
    <x v="136"/>
    <n v="0"/>
    <n v="0"/>
    <n v="0"/>
    <n v="36.3551"/>
    <n v="11.625"/>
    <n v="47.9801"/>
  </r>
  <r>
    <x v="137"/>
    <n v="0"/>
    <n v="0"/>
    <n v="0"/>
    <n v="42.547600000000003"/>
    <n v="11.656000000000001"/>
    <n v="54.203600000000002"/>
  </r>
  <r>
    <x v="138"/>
    <n v="0"/>
    <n v="0"/>
    <n v="0"/>
    <n v="41.168100000000003"/>
    <n v="9.4450000000000003"/>
    <n v="50.613100000000003"/>
  </r>
  <r>
    <x v="139"/>
    <n v="0"/>
    <n v="0"/>
    <n v="0"/>
    <n v="38.031100000000002"/>
    <n v="10.446"/>
    <n v="48.4771"/>
  </r>
  <r>
    <x v="140"/>
    <n v="0"/>
    <n v="0"/>
    <n v="0"/>
    <n v="36.830500000000001"/>
    <n v="3.8"/>
    <n v="40.630499999999998"/>
  </r>
  <r>
    <x v="141"/>
    <n v="0"/>
    <n v="0"/>
    <n v="0"/>
    <n v="33.119199999999999"/>
    <n v="3.363"/>
    <n v="36.482199999999999"/>
  </r>
  <r>
    <x v="142"/>
    <n v="0"/>
    <n v="0"/>
    <n v="0"/>
    <n v="33.459200000000003"/>
    <n v="3.3559999999999999"/>
    <n v="36.815200000000004"/>
  </r>
  <r>
    <x v="143"/>
    <n v="0"/>
    <n v="0"/>
    <n v="0"/>
    <n v="36.328400000000002"/>
    <n v="3.4620000000000002"/>
    <n v="39.790400000000005"/>
  </r>
  <r>
    <x v="144"/>
    <n v="0"/>
    <n v="0"/>
    <n v="0"/>
    <n v="41.513500000000001"/>
    <n v="5.0069999999999997"/>
    <n v="46.520499999999998"/>
  </r>
  <r>
    <x v="145"/>
    <n v="0"/>
    <n v="0"/>
    <n v="0"/>
    <n v="37.395699999999998"/>
    <n v="3.35"/>
    <n v="40.745699999999999"/>
  </r>
  <r>
    <x v="146"/>
    <n v="0"/>
    <n v="1E-4"/>
    <n v="1E-4"/>
    <n v="44.0794"/>
    <n v="3.3769999999999998"/>
    <n v="47.456499999999998"/>
  </r>
  <r>
    <x v="147"/>
    <n v="0"/>
    <n v="0"/>
    <n v="0"/>
    <n v="42.647399999999998"/>
    <n v="2.8039999999999998"/>
    <n v="45.4514"/>
  </r>
  <r>
    <x v="148"/>
    <n v="0"/>
    <n v="0"/>
    <n v="0"/>
    <n v="32.084099999999999"/>
    <n v="0"/>
    <n v="32.084099999999999"/>
  </r>
  <r>
    <x v="149"/>
    <n v="0"/>
    <n v="0"/>
    <n v="0"/>
    <n v="28.879169999999998"/>
    <n v="0"/>
    <n v="28.879169999999998"/>
  </r>
  <r>
    <x v="150"/>
    <n v="0"/>
    <n v="0"/>
    <n v="0"/>
    <n v="30.567399999999999"/>
    <n v="0"/>
    <n v="30.567399999999999"/>
  </r>
  <r>
    <x v="151"/>
    <n v="0"/>
    <n v="0"/>
    <n v="0"/>
    <n v="36.821899999999999"/>
    <n v="0"/>
    <n v="36.821899999999999"/>
  </r>
  <r>
    <x v="152"/>
    <n v="0"/>
    <n v="0"/>
    <n v="0"/>
    <n v="14.994999999999999"/>
    <n v="0"/>
    <n v="14.994999999999999"/>
  </r>
  <r>
    <x v="153"/>
    <n v="0"/>
    <n v="0"/>
    <n v="0"/>
    <n v="17.510200000000001"/>
    <n v="0"/>
    <n v="17.510200000000001"/>
  </r>
  <r>
    <x v="154"/>
    <n v="0"/>
    <n v="0"/>
    <n v="0"/>
    <n v="15.604699999999999"/>
    <n v="0"/>
    <n v="15.604699999999999"/>
  </r>
  <r>
    <x v="155"/>
    <n v="0"/>
    <n v="0"/>
    <n v="0"/>
    <n v="16.033329999999999"/>
    <n v="0"/>
    <n v="16.033329999999999"/>
  </r>
  <r>
    <x v="156"/>
    <n v="0"/>
    <n v="0"/>
    <n v="0"/>
    <n v="15.927"/>
    <n v="0"/>
    <n v="15.927"/>
  </r>
  <r>
    <x v="157"/>
    <n v="0"/>
    <n v="0"/>
    <n v="0"/>
    <n v="21.286300000000001"/>
    <n v="0"/>
    <n v="21.286300000000001"/>
  </r>
  <r>
    <x v="158"/>
    <n v="0"/>
    <n v="1.0000000000000001E-5"/>
    <n v="1.0000000000000001E-5"/>
    <n v="15.2135"/>
    <n v="0"/>
    <n v="15.213509999999999"/>
  </r>
  <r>
    <x v="159"/>
    <n v="0"/>
    <n v="0"/>
    <n v="0"/>
    <n v="19.123100000000001"/>
    <n v="1.2E-4"/>
    <n v="19.12322"/>
  </r>
  <r>
    <x v="160"/>
    <n v="0"/>
    <n v="0"/>
    <n v="0"/>
    <n v="21.549800000000001"/>
    <n v="0"/>
    <n v="21.549800000000001"/>
  </r>
  <r>
    <x v="161"/>
    <n v="0"/>
    <n v="0"/>
    <n v="0"/>
    <n v="21.1996"/>
    <n v="0"/>
    <n v="21.1996"/>
  </r>
  <r>
    <x v="162"/>
    <n v="0"/>
    <n v="0"/>
    <n v="0"/>
    <n v="5.8323999999999998"/>
    <n v="0"/>
    <n v="5.8323999999999998"/>
  </r>
  <r>
    <x v="163"/>
    <n v="0"/>
    <n v="0"/>
    <n v="0"/>
    <n v="5.0553999999999997"/>
    <n v="0"/>
    <n v="5.0553999999999997"/>
  </r>
  <r>
    <x v="164"/>
    <n v="0"/>
    <n v="0"/>
    <n v="0"/>
    <n v="11.391999999999999"/>
    <n v="3.0000000000000001E-5"/>
    <n v="11.39203"/>
  </r>
  <r>
    <x v="165"/>
    <n v="0"/>
    <n v="0"/>
    <n v="0"/>
    <n v="14.6279"/>
    <n v="0"/>
    <n v="14.6279"/>
  </r>
  <r>
    <x v="166"/>
    <n v="0"/>
    <n v="0"/>
    <n v="0"/>
    <n v="12.1959"/>
    <n v="0"/>
    <n v="12.1959"/>
  </r>
  <r>
    <x v="167"/>
    <n v="0"/>
    <n v="0"/>
    <n v="0"/>
    <n v="12.2721"/>
    <n v="0"/>
    <n v="12.2721"/>
  </r>
  <r>
    <x v="168"/>
    <n v="0"/>
    <n v="0"/>
    <n v="0"/>
    <n v="12.6371"/>
    <n v="0"/>
    <n v="12.6371"/>
  </r>
  <r>
    <x v="169"/>
    <n v="0"/>
    <n v="0"/>
    <n v="0"/>
    <n v="10.466799999999999"/>
    <n v="0"/>
    <n v="10.466799999999999"/>
  </r>
  <r>
    <x v="170"/>
    <n v="0"/>
    <n v="0"/>
    <n v="0"/>
    <n v="8.8935999999999993"/>
    <n v="0"/>
    <n v="8.8935999999999993"/>
  </r>
  <r>
    <x v="171"/>
    <n v="0"/>
    <n v="0"/>
    <n v="0"/>
    <n v="13.1372"/>
    <n v="0"/>
    <n v="13.1372"/>
  </r>
  <r>
    <x v="172"/>
    <n v="0"/>
    <n v="0"/>
    <n v="0"/>
    <n v="13.2492"/>
    <n v="0"/>
    <n v="13.2492"/>
  </r>
  <r>
    <x v="173"/>
    <n v="3.9419999999999997E-2"/>
    <n v="0"/>
    <n v="3.9419999999999997E-2"/>
    <n v="11.416399999999999"/>
    <n v="0"/>
    <n v="11.455819999999999"/>
  </r>
  <r>
    <x v="174"/>
    <n v="0"/>
    <n v="0"/>
    <n v="0"/>
    <n v="10.960699999999999"/>
    <n v="0"/>
    <n v="10.960699999999999"/>
  </r>
  <r>
    <x v="175"/>
    <n v="0"/>
    <n v="0"/>
    <n v="0"/>
    <n v="10.52083"/>
    <n v="0"/>
    <n v="10.52083"/>
  </r>
  <r>
    <x v="176"/>
    <n v="0"/>
    <n v="0"/>
    <n v="0"/>
    <n v="11.77"/>
    <n v="0"/>
    <n v="11.77"/>
  </r>
  <r>
    <x v="177"/>
    <n v="0"/>
    <n v="0"/>
    <n v="0"/>
    <n v="10.8443"/>
    <n v="0"/>
    <n v="10.8443"/>
  </r>
  <r>
    <x v="178"/>
    <n v="0"/>
    <n v="0"/>
    <n v="0"/>
    <n v="9.8496000000000006"/>
    <n v="1E-4"/>
    <n v="9.8497000000000003"/>
  </r>
  <r>
    <x v="179"/>
    <n v="0"/>
    <n v="0"/>
    <n v="0"/>
    <n v="9.6959999999999997"/>
    <n v="0"/>
    <n v="9.6959999999999997"/>
  </r>
  <r>
    <x v="180"/>
    <n v="0"/>
    <n v="0"/>
    <n v="0"/>
    <n v="11.0947"/>
    <n v="0"/>
    <n v="11.0947"/>
  </r>
  <r>
    <x v="181"/>
    <n v="0"/>
    <n v="0"/>
    <n v="0"/>
    <n v="14.9185"/>
    <n v="0"/>
    <n v="14.9185"/>
  </r>
  <r>
    <x v="182"/>
    <n v="0"/>
    <n v="0"/>
    <n v="0"/>
    <n v="37.200499999999998"/>
    <n v="0"/>
    <n v="37.200499999999998"/>
  </r>
  <r>
    <x v="183"/>
    <n v="0"/>
    <n v="0"/>
    <n v="0"/>
    <n v="35.911299999999997"/>
    <n v="0"/>
    <n v="35.911299999999997"/>
  </r>
  <r>
    <x v="184"/>
    <n v="0"/>
    <n v="0"/>
    <n v="0"/>
    <n v="35.349899999999998"/>
    <n v="0"/>
    <n v="35.349899999999998"/>
  </r>
  <r>
    <x v="185"/>
    <n v="0"/>
    <n v="0"/>
    <n v="0"/>
    <n v="36.021000000000001"/>
    <n v="0"/>
    <n v="36.021000000000001"/>
  </r>
  <r>
    <x v="186"/>
    <n v="0"/>
    <n v="0"/>
    <n v="0"/>
    <n v="33.795099999999998"/>
    <n v="0"/>
    <n v="33.795099999999998"/>
  </r>
  <r>
    <x v="187"/>
    <n v="6.368E-2"/>
    <n v="0"/>
    <n v="6.368E-2"/>
    <n v="34.960599999999999"/>
    <n v="0"/>
    <n v="35.024279999999997"/>
  </r>
  <r>
    <x v="188"/>
    <n v="0"/>
    <n v="0"/>
    <n v="0"/>
    <n v="35.030299999999997"/>
    <n v="0"/>
    <n v="35.030299999999997"/>
  </r>
  <r>
    <x v="189"/>
    <n v="0"/>
    <n v="0"/>
    <n v="0"/>
    <n v="33.908000000000001"/>
    <n v="0"/>
    <n v="33.908000000000001"/>
  </r>
  <r>
    <x v="190"/>
    <n v="0"/>
    <n v="0"/>
    <n v="0"/>
    <n v="29.918600000000001"/>
    <n v="0"/>
    <n v="29.918600000000001"/>
  </r>
  <r>
    <x v="191"/>
    <n v="0"/>
    <n v="0"/>
    <n v="0"/>
    <n v="29.996200000000002"/>
    <n v="0"/>
    <n v="29.996200000000002"/>
  </r>
  <r>
    <x v="192"/>
    <n v="0"/>
    <n v="0"/>
    <n v="0"/>
    <n v="37.589599999999997"/>
    <n v="0"/>
    <n v="37.589599999999997"/>
  </r>
  <r>
    <x v="193"/>
    <n v="0"/>
    <n v="0"/>
    <n v="0"/>
    <n v="36.899700000000003"/>
    <n v="0"/>
    <n v="36.899700000000003"/>
  </r>
  <r>
    <x v="194"/>
    <n v="0"/>
    <n v="0"/>
    <n v="0"/>
    <n v="35.618400000000001"/>
    <n v="0"/>
    <n v="35.618400000000001"/>
  </r>
  <r>
    <x v="195"/>
    <n v="0"/>
    <n v="0"/>
    <n v="0"/>
    <n v="34.970999999999997"/>
    <n v="0"/>
    <n v="34.970999999999997"/>
  </r>
  <r>
    <x v="196"/>
    <n v="0"/>
    <n v="0"/>
    <n v="0"/>
    <n v="35.866"/>
    <n v="0"/>
    <n v="35.866"/>
  </r>
  <r>
    <x v="197"/>
    <n v="0"/>
    <n v="0"/>
    <n v="0"/>
    <n v="20.8782"/>
    <n v="0"/>
    <n v="20.8782"/>
  </r>
  <r>
    <x v="198"/>
    <n v="0"/>
    <n v="0"/>
    <n v="0"/>
    <n v="20.843599999999999"/>
    <n v="0"/>
    <n v="20.843599999999999"/>
  </r>
  <r>
    <x v="199"/>
    <n v="0"/>
    <n v="0"/>
    <n v="0"/>
    <n v="24.9116"/>
    <n v="0"/>
    <n v="24.9116"/>
  </r>
  <r>
    <x v="200"/>
    <n v="0"/>
    <n v="0"/>
    <n v="0"/>
    <n v="24.681249999999999"/>
    <n v="0"/>
    <n v="24.681249999999999"/>
  </r>
  <r>
    <x v="201"/>
    <n v="0"/>
    <n v="0"/>
    <n v="0"/>
    <n v="25.9666"/>
    <n v="0"/>
    <n v="25.9666"/>
  </r>
  <r>
    <x v="202"/>
    <n v="4.5900000000000003E-3"/>
    <n v="0"/>
    <n v="4.5900000000000003E-3"/>
    <n v="25.617100000000001"/>
    <n v="0"/>
    <n v="25.621690000000001"/>
  </r>
  <r>
    <x v="203"/>
    <n v="0"/>
    <n v="2.0000000000000002E-5"/>
    <n v="2.0000000000000002E-5"/>
    <n v="25.993300000000001"/>
    <n v="0"/>
    <n v="25.993320000000001"/>
  </r>
  <r>
    <x v="204"/>
    <n v="0"/>
    <n v="0"/>
    <n v="0"/>
    <n v="23.2027"/>
    <n v="0"/>
    <n v="23.2027"/>
  </r>
  <r>
    <x v="205"/>
    <n v="0"/>
    <n v="0"/>
    <n v="0"/>
    <n v="23.283999999999999"/>
    <n v="0"/>
    <n v="23.283999999999999"/>
  </r>
  <r>
    <x v="206"/>
    <n v="4.9910000000000003E-2"/>
    <n v="0"/>
    <n v="4.9910000000000003E-2"/>
    <n v="26.327200000000001"/>
    <n v="0"/>
    <n v="26.377110000000002"/>
  </r>
  <r>
    <x v="207"/>
    <n v="0"/>
    <n v="0"/>
    <n v="0"/>
    <n v="23.078700000000001"/>
    <n v="0"/>
    <n v="23.078700000000001"/>
  </r>
  <r>
    <x v="208"/>
    <n v="0"/>
    <n v="0"/>
    <n v="0"/>
    <n v="25.493400000000001"/>
    <n v="0"/>
    <n v="25.493400000000001"/>
  </r>
  <r>
    <x v="209"/>
    <n v="0"/>
    <n v="0"/>
    <n v="0"/>
    <n v="26.331600000000002"/>
    <n v="0"/>
    <n v="26.331600000000002"/>
  </r>
  <r>
    <x v="210"/>
    <n v="0"/>
    <n v="0"/>
    <n v="0"/>
    <n v="26.607700000000001"/>
    <n v="0"/>
    <n v="26.607700000000001"/>
  </r>
  <r>
    <x v="211"/>
    <n v="0"/>
    <n v="0"/>
    <n v="0"/>
    <n v="26.232500000000002"/>
    <n v="0"/>
    <n v="26.232500000000002"/>
  </r>
  <r>
    <x v="212"/>
    <n v="0"/>
    <n v="0"/>
    <n v="0"/>
    <n v="24.453600000000002"/>
    <n v="0"/>
    <n v="24.453600000000002"/>
  </r>
  <r>
    <x v="213"/>
    <n v="0"/>
    <n v="0"/>
    <n v="0"/>
    <n v="18.87"/>
    <n v="0"/>
    <n v="18.87"/>
  </r>
  <r>
    <x v="214"/>
    <n v="2.196E-2"/>
    <n v="0"/>
    <n v="2.196E-2"/>
    <n v="19.923999999999999"/>
    <n v="0"/>
    <n v="19.945959999999999"/>
  </r>
  <r>
    <x v="215"/>
    <n v="2.111E-2"/>
    <n v="0"/>
    <n v="2.111E-2"/>
    <n v="15.654999999999999"/>
    <n v="0"/>
    <n v="15.67611"/>
  </r>
  <r>
    <x v="216"/>
    <n v="0"/>
    <n v="0"/>
    <n v="0"/>
    <n v="25.777200000000001"/>
    <n v="0"/>
    <n v="25.777200000000001"/>
  </r>
  <r>
    <x v="217"/>
    <n v="0"/>
    <n v="0"/>
    <n v="0"/>
    <n v="27.282900000000001"/>
    <n v="0"/>
    <n v="27.282900000000001"/>
  </r>
  <r>
    <x v="218"/>
    <n v="0"/>
    <n v="0"/>
    <n v="0"/>
    <n v="18.747399999999999"/>
    <n v="0"/>
    <n v="18.747399999999999"/>
  </r>
  <r>
    <x v="219"/>
    <n v="0"/>
    <n v="0"/>
    <n v="0"/>
    <n v="18.756"/>
    <n v="0"/>
    <n v="18.756"/>
  </r>
  <r>
    <x v="220"/>
    <n v="0"/>
    <n v="0"/>
    <n v="0"/>
    <n v="24.640599999999999"/>
    <n v="0"/>
    <n v="24.640599999999999"/>
  </r>
  <r>
    <x v="221"/>
    <n v="0"/>
    <n v="0"/>
    <n v="0"/>
    <n v="18.858599999999999"/>
    <n v="0"/>
    <n v="18.858599999999999"/>
  </r>
  <r>
    <x v="222"/>
    <n v="0"/>
    <n v="0"/>
    <n v="0"/>
    <n v="18.6509"/>
    <n v="0"/>
    <n v="18.6509"/>
  </r>
  <r>
    <x v="223"/>
    <n v="0"/>
    <n v="0"/>
    <n v="0"/>
    <n v="18.290299999999998"/>
    <n v="0"/>
    <n v="18.290299999999998"/>
  </r>
  <r>
    <x v="224"/>
    <n v="0"/>
    <n v="0"/>
    <n v="0"/>
    <n v="18.348500000000001"/>
    <n v="0"/>
    <n v="18.348500000000001"/>
  </r>
  <r>
    <x v="225"/>
    <n v="0"/>
    <n v="0"/>
    <n v="0"/>
    <n v="15.2629"/>
    <n v="0"/>
    <n v="15.2629"/>
  </r>
  <r>
    <x v="226"/>
    <n v="0"/>
    <n v="0"/>
    <n v="0"/>
    <n v="15.1409"/>
    <n v="0"/>
    <n v="15.1409"/>
  </r>
  <r>
    <x v="227"/>
    <n v="0"/>
    <n v="0"/>
    <n v="0"/>
    <n v="14.368399999999999"/>
    <n v="0"/>
    <n v="14.368399999999999"/>
  </r>
  <r>
    <x v="228"/>
    <n v="0"/>
    <n v="0"/>
    <n v="0"/>
    <n v="21.809799999999999"/>
    <n v="0"/>
    <n v="21.809799999999999"/>
  </r>
  <r>
    <x v="229"/>
    <n v="0"/>
    <n v="0"/>
    <n v="0"/>
    <n v="24.5578"/>
    <n v="0"/>
    <n v="24.5578"/>
  </r>
  <r>
    <x v="230"/>
    <n v="5.2600000000000001E-2"/>
    <n v="0"/>
    <n v="5.2600000000000001E-2"/>
    <n v="18.531500000000001"/>
    <n v="0"/>
    <n v="18.584100000000003"/>
  </r>
  <r>
    <x v="231"/>
    <n v="0"/>
    <n v="0"/>
    <n v="0"/>
    <n v="18.670100000000001"/>
    <n v="0"/>
    <n v="18.670100000000001"/>
  </r>
  <r>
    <x v="232"/>
    <n v="0"/>
    <n v="0"/>
    <n v="0"/>
    <n v="11.8604"/>
    <n v="0"/>
    <n v="11.8604"/>
  </r>
  <r>
    <x v="233"/>
    <n v="0"/>
    <n v="0"/>
    <n v="0"/>
    <n v="12.580500000000001"/>
    <n v="0"/>
    <n v="12.580500000000001"/>
  </r>
  <r>
    <x v="234"/>
    <n v="0"/>
    <n v="0"/>
    <n v="0"/>
    <n v="16.479900000000001"/>
    <n v="0"/>
    <n v="16.479900000000001"/>
  </r>
  <r>
    <x v="235"/>
    <n v="0"/>
    <n v="0"/>
    <n v="0"/>
    <n v="17.309799999999999"/>
    <n v="0"/>
    <n v="17.309799999999999"/>
  </r>
  <r>
    <x v="236"/>
    <n v="0"/>
    <n v="0"/>
    <n v="0"/>
    <n v="22.376300000000001"/>
    <n v="0"/>
    <n v="22.376300000000001"/>
  </r>
  <r>
    <x v="237"/>
    <n v="0"/>
    <n v="0"/>
    <n v="0"/>
    <n v="18.999400000000001"/>
    <n v="0"/>
    <n v="18.999400000000001"/>
  </r>
  <r>
    <x v="238"/>
    <n v="0"/>
    <n v="0"/>
    <n v="0"/>
    <n v="16.475300000000001"/>
    <n v="0"/>
    <n v="16.475300000000001"/>
  </r>
  <r>
    <x v="239"/>
    <n v="0"/>
    <n v="0"/>
    <n v="0"/>
    <n v="18.8948"/>
    <n v="0"/>
    <n v="18.8948"/>
  </r>
  <r>
    <x v="240"/>
    <n v="0"/>
    <n v="0"/>
    <n v="0"/>
    <n v="18.625599999999999"/>
    <n v="0"/>
    <n v="18.625599999999999"/>
  </r>
  <r>
    <x v="241"/>
    <n v="0"/>
    <n v="0"/>
    <n v="0"/>
    <n v="18.039899999999999"/>
    <n v="0"/>
    <n v="18.039899999999999"/>
  </r>
  <r>
    <x v="242"/>
    <n v="0"/>
    <n v="0"/>
    <n v="0"/>
    <n v="17.307600000000001"/>
    <n v="0"/>
    <n v="17.307600000000001"/>
  </r>
  <r>
    <x v="243"/>
    <n v="0"/>
    <n v="0"/>
    <n v="0"/>
    <n v="22.726900000000001"/>
    <n v="0"/>
    <n v="22.726900000000001"/>
  </r>
  <r>
    <x v="244"/>
    <n v="0"/>
    <n v="0"/>
    <n v="0"/>
    <n v="42.377200000000002"/>
    <n v="0"/>
    <n v="42.377200000000002"/>
  </r>
  <r>
    <x v="245"/>
    <n v="0"/>
    <n v="0"/>
    <n v="0"/>
    <n v="28.011800000000001"/>
    <n v="0"/>
    <n v="28.011800000000001"/>
  </r>
  <r>
    <x v="246"/>
    <n v="0"/>
    <n v="0"/>
    <n v="0"/>
    <n v="15.9404"/>
    <n v="0"/>
    <n v="15.9404"/>
  </r>
  <r>
    <x v="247"/>
    <n v="0"/>
    <n v="0"/>
    <n v="0"/>
    <n v="17.3428"/>
    <n v="0"/>
    <n v="17.3428"/>
  </r>
  <r>
    <x v="248"/>
    <n v="0"/>
    <n v="0"/>
    <n v="0"/>
    <n v="50.417400000000001"/>
    <n v="11.189"/>
    <n v="61.606400000000001"/>
  </r>
  <r>
    <x v="249"/>
    <n v="0"/>
    <n v="0"/>
    <n v="0"/>
    <n v="50.911000000000001"/>
    <n v="8.8460000000000001"/>
    <n v="59.757000000000005"/>
  </r>
  <r>
    <x v="250"/>
    <n v="0"/>
    <n v="0"/>
    <n v="0"/>
    <n v="48.560400000000001"/>
    <n v="4.1859999999999999"/>
    <n v="52.746400000000001"/>
  </r>
  <r>
    <x v="251"/>
    <n v="0"/>
    <n v="0"/>
    <n v="0"/>
    <n v="48.207299999999996"/>
    <n v="0.83099999999999996"/>
    <n v="49.0383"/>
  </r>
  <r>
    <x v="252"/>
    <n v="0"/>
    <n v="0"/>
    <n v="0"/>
    <n v="41.070900000000002"/>
    <n v="0"/>
    <n v="41.070900000000002"/>
  </r>
  <r>
    <x v="253"/>
    <n v="0"/>
    <n v="0"/>
    <n v="0"/>
    <n v="26.506699999999999"/>
    <n v="0"/>
    <n v="26.506699999999999"/>
  </r>
  <r>
    <x v="254"/>
    <n v="0"/>
    <n v="0"/>
    <n v="0"/>
    <n v="27.741900000000001"/>
    <n v="0"/>
    <n v="27.741900000000001"/>
  </r>
  <r>
    <x v="255"/>
    <n v="0"/>
    <n v="0"/>
    <n v="0"/>
    <n v="37.394300000000001"/>
    <n v="3.355"/>
    <n v="40.749299999999998"/>
  </r>
  <r>
    <x v="256"/>
    <n v="0"/>
    <n v="0"/>
    <n v="0"/>
    <n v="35.401699999999998"/>
    <n v="13.118"/>
    <n v="48.5197"/>
  </r>
  <r>
    <x v="257"/>
    <n v="6.2460000000000002E-2"/>
    <n v="0"/>
    <n v="6.2460000000000002E-2"/>
    <n v="40.956000000000003"/>
    <n v="10.928000000000001"/>
    <n v="51.946460000000002"/>
  </r>
  <r>
    <x v="258"/>
    <n v="0"/>
    <n v="0"/>
    <n v="0"/>
    <n v="32.995899999999999"/>
    <n v="11.52"/>
    <n v="44.515900000000002"/>
  </r>
  <r>
    <x v="259"/>
    <n v="0"/>
    <n v="0"/>
    <n v="0"/>
    <n v="26.933399999999999"/>
    <n v="12.055"/>
    <n v="38.988399999999999"/>
  </r>
  <r>
    <x v="260"/>
    <n v="0"/>
    <n v="0"/>
    <n v="0"/>
    <n v="20.471699999999998"/>
    <n v="7.7629999999999999"/>
    <n v="28.234699999999997"/>
  </r>
  <r>
    <x v="261"/>
    <n v="0"/>
    <n v="0"/>
    <n v="0"/>
    <n v="19.638500000000001"/>
    <n v="7.7629999999999999"/>
    <n v="27.401499999999999"/>
  </r>
  <r>
    <x v="262"/>
    <n v="0"/>
    <n v="0"/>
    <n v="0"/>
    <n v="42.406100000000002"/>
    <n v="5.4640000000000004"/>
    <n v="47.870100000000001"/>
  </r>
  <r>
    <x v="263"/>
    <n v="0"/>
    <n v="0"/>
    <n v="0"/>
    <n v="41.557699999999997"/>
    <n v="4.63"/>
    <n v="46.1877"/>
  </r>
  <r>
    <x v="264"/>
    <n v="0"/>
    <n v="0"/>
    <n v="0"/>
    <n v="43.105600000000003"/>
    <n v="3.8490000000000002"/>
    <n v="46.954599999999999"/>
  </r>
  <r>
    <x v="265"/>
    <n v="0"/>
    <n v="0"/>
    <n v="0"/>
    <n v="46.553699999999999"/>
    <n v="0"/>
    <n v="46.553699999999999"/>
  </r>
  <r>
    <x v="266"/>
    <n v="0"/>
    <n v="0"/>
    <n v="0"/>
    <n v="42.121000000000002"/>
    <n v="0"/>
    <n v="42.121000000000002"/>
  </r>
  <r>
    <x v="267"/>
    <n v="0"/>
    <n v="0"/>
    <n v="0"/>
    <n v="26.942"/>
    <n v="0"/>
    <n v="26.942"/>
  </r>
  <r>
    <x v="268"/>
    <n v="0"/>
    <n v="0"/>
    <n v="0"/>
    <n v="22.588200000000001"/>
    <n v="0"/>
    <n v="22.588200000000001"/>
  </r>
  <r>
    <x v="269"/>
    <n v="0"/>
    <n v="0"/>
    <n v="0"/>
    <n v="28.184200000000001"/>
    <n v="0"/>
    <n v="28.184200000000001"/>
  </r>
  <r>
    <x v="270"/>
    <n v="0"/>
    <n v="0"/>
    <n v="0"/>
    <n v="29.474900000000002"/>
    <n v="0"/>
    <n v="29.474900000000002"/>
  </r>
  <r>
    <x v="271"/>
    <n v="0"/>
    <n v="0"/>
    <n v="0"/>
    <n v="26.116099999999999"/>
    <n v="0"/>
    <n v="26.116099999999999"/>
  </r>
  <r>
    <x v="272"/>
    <n v="0"/>
    <n v="0"/>
    <n v="0"/>
    <n v="28.7758"/>
    <n v="0"/>
    <n v="28.7758"/>
  </r>
  <r>
    <x v="273"/>
    <n v="0"/>
    <n v="0"/>
    <n v="0"/>
    <n v="29.029399999999999"/>
    <n v="0"/>
    <n v="29.029399999999999"/>
  </r>
  <r>
    <x v="274"/>
    <n v="0"/>
    <n v="0"/>
    <n v="0"/>
    <n v="5.0975000000000001"/>
    <n v="0"/>
    <n v="5.0975000000000001"/>
  </r>
  <r>
    <x v="275"/>
    <n v="0"/>
    <n v="0"/>
    <n v="0"/>
    <n v="5.0678000000000001"/>
    <n v="0"/>
    <n v="5.0678000000000001"/>
  </r>
  <r>
    <x v="276"/>
    <n v="0"/>
    <n v="0"/>
    <n v="0"/>
    <n v="5.0683999999999996"/>
    <n v="0"/>
    <n v="5.0683999999999996"/>
  </r>
  <r>
    <x v="277"/>
    <n v="0"/>
    <n v="0"/>
    <n v="0"/>
    <n v="5.0613000000000001"/>
    <n v="0"/>
    <n v="5.0613000000000001"/>
  </r>
  <r>
    <x v="278"/>
    <n v="0"/>
    <n v="0"/>
    <n v="0"/>
    <n v="5.0857999999999999"/>
    <n v="0"/>
    <n v="5.0857999999999999"/>
  </r>
  <r>
    <x v="279"/>
    <n v="0"/>
    <n v="0"/>
    <n v="0"/>
    <n v="5.0907"/>
    <n v="0"/>
    <n v="5.0907"/>
  </r>
  <r>
    <x v="280"/>
    <n v="0"/>
    <n v="0"/>
    <n v="0"/>
    <n v="5.0479000000000003"/>
    <n v="0"/>
    <n v="5.0479000000000003"/>
  </r>
  <r>
    <x v="281"/>
    <n v="0"/>
    <n v="0"/>
    <n v="0"/>
    <n v="5.0843999999999996"/>
    <n v="0"/>
    <n v="5.0843999999999996"/>
  </r>
  <r>
    <x v="282"/>
    <n v="7.5499999999999998E-2"/>
    <n v="0"/>
    <n v="7.5499999999999998E-2"/>
    <n v="5.0842999999999998"/>
    <n v="0"/>
    <n v="5.1597999999999997"/>
  </r>
  <r>
    <x v="283"/>
    <n v="0"/>
    <n v="0"/>
    <n v="0"/>
    <n v="5.0766"/>
    <n v="0"/>
    <n v="5.0766"/>
  </r>
  <r>
    <x v="284"/>
    <n v="2.7220000000000001E-2"/>
    <n v="0"/>
    <n v="2.7220000000000001E-2"/>
    <n v="5.0707000000000004"/>
    <n v="0"/>
    <n v="5.0979200000000002"/>
  </r>
  <r>
    <x v="285"/>
    <n v="0"/>
    <n v="0"/>
    <n v="0"/>
    <n v="5.0719000000000003"/>
    <n v="0"/>
    <n v="5.0719000000000003"/>
  </r>
  <r>
    <x v="286"/>
    <n v="0"/>
    <n v="0"/>
    <n v="0"/>
    <n v="5.0885999999999996"/>
    <n v="0"/>
    <n v="5.0885999999999996"/>
  </r>
  <r>
    <x v="287"/>
    <n v="0"/>
    <n v="0"/>
    <n v="0"/>
    <n v="5.0903999999999998"/>
    <n v="0"/>
    <n v="5.0903999999999998"/>
  </r>
  <r>
    <x v="288"/>
    <n v="0"/>
    <n v="0"/>
    <n v="0"/>
    <n v="5.5551000000000004"/>
    <n v="0"/>
    <n v="5.5551000000000004"/>
  </r>
  <r>
    <x v="289"/>
    <n v="0"/>
    <n v="0"/>
    <n v="0"/>
    <n v="6.1841999999999997"/>
    <n v="0"/>
    <n v="6.1841999999999997"/>
  </r>
  <r>
    <x v="290"/>
    <n v="0"/>
    <n v="0"/>
    <n v="0"/>
    <n v="6.6414999999999997"/>
    <n v="0"/>
    <n v="6.6414999999999997"/>
  </r>
  <r>
    <x v="291"/>
    <n v="0"/>
    <n v="0"/>
    <n v="0"/>
    <n v="6.6460999999999997"/>
    <n v="0"/>
    <n v="6.6460999999999997"/>
  </r>
  <r>
    <x v="292"/>
    <n v="0"/>
    <n v="0"/>
    <n v="0"/>
    <n v="6.4532999999999996"/>
    <n v="0"/>
    <n v="6.4532999999999996"/>
  </r>
  <r>
    <x v="293"/>
    <n v="2.58E-2"/>
    <n v="0"/>
    <n v="2.58E-2"/>
    <n v="6.2792000000000003"/>
    <n v="0"/>
    <n v="6.3050000000000006"/>
  </r>
  <r>
    <x v="294"/>
    <n v="0"/>
    <n v="0"/>
    <n v="0"/>
    <n v="5.7904999999999998"/>
    <n v="0"/>
    <n v="5.7904999999999998"/>
  </r>
  <r>
    <x v="295"/>
    <n v="0"/>
    <n v="0"/>
    <n v="0"/>
    <n v="7.1852999999999998"/>
    <n v="0"/>
    <n v="7.1852999999999998"/>
  </r>
  <r>
    <x v="296"/>
    <n v="0"/>
    <n v="0"/>
    <n v="0"/>
    <n v="6.9810999999999996"/>
    <n v="0"/>
    <n v="6.9810999999999996"/>
  </r>
  <r>
    <x v="297"/>
    <n v="0"/>
    <n v="0"/>
    <n v="0"/>
    <n v="5.9288999999999996"/>
    <n v="0"/>
    <n v="5.9288999999999996"/>
  </r>
  <r>
    <x v="298"/>
    <n v="0"/>
    <n v="0"/>
    <n v="0"/>
    <n v="5.6192000000000002"/>
    <n v="0"/>
    <n v="5.6192000000000002"/>
  </r>
  <r>
    <x v="299"/>
    <n v="0"/>
    <n v="0"/>
    <n v="0"/>
    <n v="5.0712000000000002"/>
    <n v="0"/>
    <n v="5.0712000000000002"/>
  </r>
  <r>
    <x v="300"/>
    <n v="0"/>
    <n v="0"/>
    <n v="0"/>
    <n v="5.3993000000000002"/>
    <n v="0"/>
    <n v="5.3993000000000002"/>
  </r>
  <r>
    <x v="301"/>
    <n v="0"/>
    <n v="0"/>
    <n v="0"/>
    <n v="5.2065000000000001"/>
    <n v="0"/>
    <n v="5.2065000000000001"/>
  </r>
  <r>
    <x v="302"/>
    <n v="0"/>
    <n v="0"/>
    <n v="0"/>
    <n v="5.2830000000000004"/>
    <n v="0"/>
    <n v="5.2830000000000004"/>
  </r>
  <r>
    <x v="303"/>
    <n v="0"/>
    <n v="0"/>
    <n v="0"/>
    <n v="8.7949000000000002"/>
    <n v="0"/>
    <n v="8.7949000000000002"/>
  </r>
  <r>
    <x v="304"/>
    <n v="0"/>
    <n v="0"/>
    <n v="0"/>
    <n v="10.840199999999999"/>
    <n v="0"/>
    <n v="10.840199999999999"/>
  </r>
  <r>
    <x v="305"/>
    <n v="0"/>
    <n v="0"/>
    <n v="0"/>
    <n v="5.0556000000000001"/>
    <n v="0"/>
    <n v="5.0556000000000001"/>
  </r>
  <r>
    <x v="306"/>
    <n v="0"/>
    <n v="0"/>
    <n v="0"/>
    <n v="5.0529999999999999"/>
    <n v="0"/>
    <n v="5.0529999999999999"/>
  </r>
  <r>
    <x v="307"/>
    <n v="0"/>
    <n v="0"/>
    <n v="0"/>
    <n v="5.0583999999999998"/>
    <n v="0"/>
    <n v="5.0583999999999998"/>
  </r>
  <r>
    <x v="308"/>
    <n v="0"/>
    <n v="0"/>
    <n v="0"/>
    <n v="5.0526"/>
    <n v="0"/>
    <n v="5.0526"/>
  </r>
  <r>
    <x v="309"/>
    <n v="0"/>
    <n v="0"/>
    <n v="0"/>
    <n v="5.8342999999999998"/>
    <n v="0"/>
    <n v="5.8342999999999998"/>
  </r>
  <r>
    <x v="310"/>
    <n v="0"/>
    <n v="0"/>
    <n v="0"/>
    <n v="5.8400999999999996"/>
    <n v="0"/>
    <n v="5.8400999999999996"/>
  </r>
  <r>
    <x v="311"/>
    <n v="0"/>
    <n v="0"/>
    <n v="0"/>
    <n v="13.338200000000001"/>
    <n v="0"/>
    <n v="13.338200000000001"/>
  </r>
  <r>
    <x v="312"/>
    <n v="0"/>
    <n v="0"/>
    <n v="0"/>
    <n v="11.658300000000001"/>
    <n v="0"/>
    <n v="11.658300000000001"/>
  </r>
  <r>
    <x v="313"/>
    <n v="0"/>
    <n v="0"/>
    <n v="0"/>
    <n v="12.455299999999999"/>
    <n v="0"/>
    <n v="12.455299999999999"/>
  </r>
  <r>
    <x v="314"/>
    <n v="0"/>
    <n v="0"/>
    <n v="0"/>
    <n v="12.250299999999999"/>
    <n v="0"/>
    <n v="12.250299999999999"/>
  </r>
  <r>
    <x v="315"/>
    <n v="0"/>
    <n v="0"/>
    <n v="0"/>
    <n v="10.2315"/>
    <n v="0"/>
    <n v="10.2315"/>
  </r>
  <r>
    <x v="316"/>
    <n v="0"/>
    <n v="0"/>
    <n v="0"/>
    <n v="9.9114000000000004"/>
    <n v="0"/>
    <n v="9.9114000000000004"/>
  </r>
  <r>
    <x v="317"/>
    <n v="0"/>
    <n v="0"/>
    <n v="0"/>
    <n v="9.2939000000000007"/>
    <n v="0"/>
    <n v="9.2939000000000007"/>
  </r>
  <r>
    <x v="318"/>
    <n v="0"/>
    <n v="0"/>
    <n v="0"/>
    <n v="9.0282999999999998"/>
    <n v="0"/>
    <n v="9.0282999999999998"/>
  </r>
  <r>
    <x v="319"/>
    <n v="0"/>
    <n v="0"/>
    <n v="0"/>
    <n v="7.7523"/>
    <n v="0"/>
    <n v="7.7523"/>
  </r>
  <r>
    <x v="320"/>
    <n v="0"/>
    <n v="0"/>
    <n v="0"/>
    <n v="7.2918000000000003"/>
    <n v="0"/>
    <n v="7.2918000000000003"/>
  </r>
  <r>
    <x v="321"/>
    <n v="0"/>
    <n v="0"/>
    <n v="0"/>
    <n v="7.8837000000000002"/>
    <n v="0"/>
    <n v="7.8837000000000002"/>
  </r>
  <r>
    <x v="322"/>
    <n v="0"/>
    <n v="0"/>
    <n v="0"/>
    <n v="12.7469"/>
    <n v="0"/>
    <n v="12.7469"/>
  </r>
  <r>
    <x v="323"/>
    <n v="0"/>
    <n v="0"/>
    <n v="0"/>
    <n v="10.327400000000001"/>
    <n v="0"/>
    <n v="10.327400000000001"/>
  </r>
  <r>
    <x v="324"/>
    <n v="0"/>
    <n v="0"/>
    <n v="0"/>
    <n v="9.4207999999999998"/>
    <n v="0"/>
    <n v="9.4207999999999998"/>
  </r>
  <r>
    <x v="325"/>
    <n v="0"/>
    <n v="0"/>
    <n v="0"/>
    <n v="11.584300000000001"/>
    <n v="0"/>
    <n v="11.584300000000001"/>
  </r>
  <r>
    <x v="326"/>
    <n v="0"/>
    <n v="0"/>
    <n v="0"/>
    <n v="15.1656"/>
    <n v="0"/>
    <n v="15.1656"/>
  </r>
  <r>
    <x v="327"/>
    <n v="0"/>
    <n v="0"/>
    <n v="0"/>
    <n v="14.2799"/>
    <n v="0"/>
    <n v="14.2799"/>
  </r>
  <r>
    <x v="328"/>
    <n v="0"/>
    <n v="0"/>
    <n v="0"/>
    <n v="12.392300000000001"/>
    <n v="0"/>
    <n v="12.392300000000001"/>
  </r>
  <r>
    <x v="329"/>
    <n v="0"/>
    <n v="0"/>
    <n v="0"/>
    <n v="13.644500000000001"/>
    <n v="0"/>
    <n v="13.644500000000001"/>
  </r>
  <r>
    <x v="330"/>
    <n v="0"/>
    <n v="0"/>
    <n v="0"/>
    <n v="11.717000000000001"/>
    <n v="0"/>
    <n v="11.717000000000001"/>
  </r>
  <r>
    <x v="331"/>
    <n v="0"/>
    <n v="0"/>
    <n v="0"/>
    <n v="8.1402999999999999"/>
    <n v="0"/>
    <n v="8.1402999999999999"/>
  </r>
  <r>
    <x v="332"/>
    <n v="0"/>
    <n v="0"/>
    <n v="0"/>
    <n v="9.1312999999999995"/>
    <n v="0"/>
    <n v="9.1312999999999995"/>
  </r>
  <r>
    <x v="333"/>
    <n v="0"/>
    <n v="0"/>
    <n v="0"/>
    <n v="7.6657000000000002"/>
    <n v="1.8"/>
    <n v="9.4657"/>
  </r>
  <r>
    <x v="334"/>
    <n v="0"/>
    <n v="0"/>
    <n v="0"/>
    <n v="5.0750000000000002"/>
    <n v="3.3220000000000001"/>
    <n v="8.3970000000000002"/>
  </r>
  <r>
    <x v="335"/>
    <n v="0"/>
    <n v="0"/>
    <n v="0"/>
    <n v="12.7553"/>
    <n v="3.194"/>
    <n v="15.949300000000001"/>
  </r>
  <r>
    <x v="336"/>
    <n v="0"/>
    <n v="0"/>
    <n v="0"/>
    <n v="9.1903000000000006"/>
    <n v="3.3370000000000002"/>
    <n v="12.5273"/>
  </r>
  <r>
    <x v="337"/>
    <n v="0"/>
    <n v="0"/>
    <n v="0"/>
    <n v="10.643599999999999"/>
    <n v="1.7030000000000001"/>
    <n v="12.346599999999999"/>
  </r>
  <r>
    <x v="338"/>
    <n v="0"/>
    <n v="0"/>
    <n v="0"/>
    <n v="10.6403"/>
    <n v="1.7050000000000001"/>
    <n v="12.3453"/>
  </r>
  <r>
    <x v="339"/>
    <n v="0"/>
    <n v="0"/>
    <n v="0"/>
    <n v="18.005700000000001"/>
    <n v="3.3340000000000001"/>
    <n v="21.339700000000001"/>
  </r>
  <r>
    <x v="340"/>
    <n v="0"/>
    <n v="0"/>
    <n v="0"/>
    <n v="12.574299999999999"/>
    <n v="1.8080000000000001"/>
    <n v="14.382299999999999"/>
  </r>
  <r>
    <x v="341"/>
    <n v="0"/>
    <n v="0"/>
    <n v="0"/>
    <n v="9.61"/>
    <n v="0"/>
    <n v="9.61"/>
  </r>
  <r>
    <x v="342"/>
    <n v="0"/>
    <n v="0"/>
    <n v="0"/>
    <n v="7.5101000000000004"/>
    <n v="0"/>
    <n v="7.5101000000000004"/>
  </r>
  <r>
    <x v="343"/>
    <n v="0"/>
    <n v="0"/>
    <n v="0"/>
    <n v="7.8811"/>
    <n v="0"/>
    <n v="7.8811"/>
  </r>
  <r>
    <x v="344"/>
    <n v="0"/>
    <n v="0"/>
    <n v="0"/>
    <n v="5.8209999999999997"/>
    <n v="0"/>
    <n v="5.8209999999999997"/>
  </r>
  <r>
    <x v="345"/>
    <n v="0"/>
    <n v="0"/>
    <n v="0"/>
    <n v="6.4550000000000001"/>
    <n v="0"/>
    <n v="6.4550000000000001"/>
  </r>
  <r>
    <x v="346"/>
    <n v="0"/>
    <n v="0"/>
    <n v="0"/>
    <n v="9.7569999999999997"/>
    <n v="2.0710000000000002"/>
    <n v="11.827999999999999"/>
  </r>
  <r>
    <x v="347"/>
    <n v="0"/>
    <n v="0"/>
    <n v="0"/>
    <n v="7.7595000000000001"/>
    <n v="1.244"/>
    <n v="9.0035000000000007"/>
  </r>
  <r>
    <x v="348"/>
    <n v="0"/>
    <n v="0"/>
    <n v="0"/>
    <n v="8.7446000000000002"/>
    <n v="0"/>
    <n v="8.7446000000000002"/>
  </r>
  <r>
    <x v="349"/>
    <n v="4.1340000000000002E-2"/>
    <n v="0"/>
    <n v="4.1340000000000002E-2"/>
    <n v="8.5515000000000008"/>
    <n v="0"/>
    <n v="8.5928400000000007"/>
  </r>
  <r>
    <x v="350"/>
    <n v="0"/>
    <n v="0"/>
    <n v="0"/>
    <n v="6.9871999999999996"/>
    <n v="0"/>
    <n v="6.9871999999999996"/>
  </r>
  <r>
    <x v="351"/>
    <n v="0"/>
    <n v="0"/>
    <n v="0"/>
    <n v="5.7801"/>
    <n v="0"/>
    <n v="5.7801"/>
  </r>
  <r>
    <x v="352"/>
    <n v="0"/>
    <n v="0"/>
    <n v="0"/>
    <n v="5.9469000000000003"/>
    <n v="0"/>
    <n v="5.9469000000000003"/>
  </r>
  <r>
    <x v="353"/>
    <n v="0"/>
    <n v="0"/>
    <n v="0"/>
    <n v="7.1961000000000004"/>
    <n v="0"/>
    <n v="7.1961000000000004"/>
  </r>
  <r>
    <x v="354"/>
    <n v="0"/>
    <n v="0"/>
    <n v="0"/>
    <n v="5.8025000000000002"/>
    <n v="0"/>
    <n v="5.8025000000000002"/>
  </r>
  <r>
    <x v="355"/>
    <n v="0"/>
    <n v="0"/>
    <n v="0"/>
    <n v="6.8762999999999996"/>
    <n v="0"/>
    <n v="6.8762999999999996"/>
  </r>
  <r>
    <x v="356"/>
    <n v="0"/>
    <n v="0"/>
    <n v="0"/>
    <n v="6.6291000000000002"/>
    <n v="0"/>
    <n v="6.6291000000000002"/>
  </r>
  <r>
    <x v="357"/>
    <n v="0"/>
    <n v="0"/>
    <n v="0"/>
    <n v="7.3959999999999999"/>
    <n v="0"/>
    <n v="7.3959999999999999"/>
  </r>
  <r>
    <x v="358"/>
    <n v="0"/>
    <n v="0"/>
    <n v="0"/>
    <n v="6.7988"/>
    <n v="0"/>
    <n v="6.7988"/>
  </r>
  <r>
    <x v="359"/>
    <n v="0"/>
    <n v="0"/>
    <n v="0"/>
    <n v="5.0625"/>
    <n v="0"/>
    <n v="5.0625"/>
  </r>
  <r>
    <x v="360"/>
    <n v="0"/>
    <n v="0"/>
    <n v="0"/>
    <n v="5.0593000000000004"/>
    <n v="0"/>
    <n v="5.0593000000000004"/>
  </r>
  <r>
    <x v="361"/>
    <n v="0"/>
    <n v="0"/>
    <n v="0"/>
    <n v="5.0513000000000003"/>
    <n v="0"/>
    <n v="5.0513000000000003"/>
  </r>
  <r>
    <x v="362"/>
    <n v="0"/>
    <n v="0"/>
    <n v="0"/>
    <n v="5.0423999999999998"/>
    <n v="0"/>
    <n v="5.0423999999999998"/>
  </r>
  <r>
    <x v="363"/>
    <n v="0"/>
    <n v="0"/>
    <n v="0"/>
    <n v="5.0334000000000003"/>
    <n v="0"/>
    <n v="5.0334000000000003"/>
  </r>
  <r>
    <x v="364"/>
    <n v="0"/>
    <n v="0"/>
    <n v="0"/>
    <n v="5.0620000000000003"/>
    <n v="0"/>
    <n v="5.0620000000000003"/>
  </r>
  <r>
    <x v="365"/>
    <n v="0"/>
    <n v="0"/>
    <n v="0"/>
    <n v="5.1018999999999997"/>
    <n v="0"/>
    <n v="5.1018999999999997"/>
  </r>
  <r>
    <x v="366"/>
    <n v="0"/>
    <n v="0"/>
    <n v="0"/>
    <n v="9.2847000000000008"/>
    <n v="0"/>
    <n v="9.2847000000000008"/>
  </r>
  <r>
    <x v="367"/>
    <n v="0"/>
    <n v="0"/>
    <n v="0"/>
    <n v="16.688700000000001"/>
    <n v="0"/>
    <n v="16.688700000000001"/>
  </r>
  <r>
    <x v="368"/>
    <n v="0"/>
    <n v="0"/>
    <n v="0"/>
    <n v="10.994400000000001"/>
    <n v="0"/>
    <n v="10.994400000000001"/>
  </r>
  <r>
    <x v="369"/>
    <n v="0"/>
    <n v="0"/>
    <n v="0"/>
    <n v="7.3455000000000004"/>
    <n v="0"/>
    <n v="7.3455000000000004"/>
  </r>
  <r>
    <x v="370"/>
    <n v="0"/>
    <n v="0"/>
    <n v="0"/>
    <n v="12.38"/>
    <n v="0"/>
    <n v="12.38"/>
  </r>
  <r>
    <x v="371"/>
    <n v="0"/>
    <n v="0"/>
    <n v="0"/>
    <n v="14.0747"/>
    <n v="0"/>
    <n v="14.0747"/>
  </r>
  <r>
    <x v="372"/>
    <n v="0"/>
    <n v="0"/>
    <n v="0"/>
    <n v="6.6296999999999997"/>
    <n v="0"/>
    <n v="6.6296999999999997"/>
  </r>
  <r>
    <x v="373"/>
    <n v="0"/>
    <n v="0"/>
    <n v="0"/>
    <n v="5.0606999999999998"/>
    <n v="0"/>
    <n v="5.0606999999999998"/>
  </r>
  <r>
    <x v="374"/>
    <n v="0"/>
    <n v="0"/>
    <n v="0"/>
    <n v="6.5377999999999998"/>
    <n v="0"/>
    <n v="6.5377999999999998"/>
  </r>
  <r>
    <x v="375"/>
    <n v="0"/>
    <n v="0"/>
    <n v="0"/>
    <n v="7.6745999999999999"/>
    <n v="0"/>
    <n v="7.6745999999999999"/>
  </r>
  <r>
    <x v="376"/>
    <n v="0"/>
    <n v="0"/>
    <n v="0"/>
    <n v="7.6496000000000004"/>
    <n v="0"/>
    <n v="7.6496000000000004"/>
  </r>
  <r>
    <x v="377"/>
    <n v="0"/>
    <n v="0"/>
    <n v="0"/>
    <n v="9.76"/>
    <n v="0"/>
    <n v="9.76"/>
  </r>
  <r>
    <x v="378"/>
    <n v="0"/>
    <n v="0"/>
    <n v="0"/>
    <n v="9.2227999999999994"/>
    <n v="0"/>
    <n v="9.2227999999999994"/>
  </r>
  <r>
    <x v="379"/>
    <n v="0"/>
    <n v="0"/>
    <n v="0"/>
    <n v="13.8049"/>
    <n v="0"/>
    <n v="13.8049"/>
  </r>
  <r>
    <x v="380"/>
    <n v="0"/>
    <n v="0"/>
    <n v="0"/>
    <n v="8.1854999999999993"/>
    <n v="0"/>
    <n v="8.1854999999999993"/>
  </r>
  <r>
    <x v="381"/>
    <n v="0"/>
    <n v="0"/>
    <n v="0"/>
    <n v="5.05"/>
    <n v="0"/>
    <n v="5.05"/>
  </r>
  <r>
    <x v="382"/>
    <n v="0"/>
    <n v="0"/>
    <n v="0"/>
    <n v="6.36"/>
    <n v="0"/>
    <n v="6.36"/>
  </r>
  <r>
    <x v="383"/>
    <n v="0"/>
    <n v="0"/>
    <n v="0"/>
    <n v="5.0349000000000004"/>
    <n v="0"/>
    <n v="5.0349000000000004"/>
  </r>
  <r>
    <x v="384"/>
    <n v="0"/>
    <n v="0"/>
    <n v="0"/>
    <n v="5.0307000000000004"/>
    <n v="0"/>
    <n v="5.0307000000000004"/>
  </r>
  <r>
    <x v="385"/>
    <n v="0"/>
    <n v="0"/>
    <n v="0"/>
    <n v="5.0278999999999998"/>
    <n v="0"/>
    <n v="5.0278999999999998"/>
  </r>
  <r>
    <x v="386"/>
    <n v="0.05"/>
    <n v="0"/>
    <n v="0.05"/>
    <n v="4.9044999999999996"/>
    <n v="0"/>
    <n v="4.9544999999999995"/>
  </r>
  <r>
    <x v="387"/>
    <n v="0"/>
    <n v="0"/>
    <n v="0"/>
    <n v="5.0625999999999998"/>
    <n v="0"/>
    <n v="5.0625999999999998"/>
  </r>
  <r>
    <x v="388"/>
    <n v="0"/>
    <n v="0"/>
    <n v="0"/>
    <n v="5.0468999999999999"/>
    <n v="0"/>
    <n v="5.0468999999999999"/>
  </r>
  <r>
    <x v="389"/>
    <n v="0"/>
    <n v="0"/>
    <n v="0"/>
    <n v="5.0411000000000001"/>
    <n v="3.2"/>
    <n v="8.2410999999999994"/>
  </r>
  <r>
    <x v="390"/>
    <n v="0"/>
    <n v="0"/>
    <n v="0"/>
    <n v="5.0495000000000001"/>
    <n v="1.9850000000000001"/>
    <n v="7.0345000000000004"/>
  </r>
  <r>
    <x v="391"/>
    <n v="0"/>
    <n v="0"/>
    <n v="0"/>
    <n v="5.23"/>
    <n v="3.33"/>
    <n v="8.56"/>
  </r>
  <r>
    <x v="392"/>
    <n v="0"/>
    <n v="0"/>
    <n v="0"/>
    <n v="5.8152999999999997"/>
    <n v="1.524"/>
    <n v="7.3392999999999997"/>
  </r>
  <r>
    <x v="393"/>
    <n v="0"/>
    <n v="0"/>
    <n v="0"/>
    <n v="7.0308000000000002"/>
    <n v="0"/>
    <n v="7.0308000000000002"/>
  </r>
  <r>
    <x v="394"/>
    <n v="0"/>
    <n v="0"/>
    <n v="0"/>
    <n v="7.4383999999999997"/>
    <n v="0"/>
    <n v="7.4383999999999997"/>
  </r>
  <r>
    <x v="395"/>
    <n v="0"/>
    <n v="0"/>
    <n v="0"/>
    <n v="8.0114999999999998"/>
    <n v="1.52"/>
    <n v="9.5314999999999994"/>
  </r>
  <r>
    <x v="396"/>
    <n v="0"/>
    <n v="0"/>
    <n v="0"/>
    <n v="5.6512000000000002"/>
    <n v="0"/>
    <n v="5.6512000000000002"/>
  </r>
  <r>
    <x v="397"/>
    <n v="0"/>
    <n v="0"/>
    <n v="0"/>
    <n v="5.0430000000000001"/>
    <n v="0"/>
    <n v="5.0430000000000001"/>
  </r>
  <r>
    <x v="398"/>
    <n v="0"/>
    <n v="0"/>
    <n v="0"/>
    <n v="5.0465999999999998"/>
    <n v="0"/>
    <n v="5.0465999999999998"/>
  </r>
  <r>
    <x v="399"/>
    <n v="0"/>
    <n v="0"/>
    <n v="0"/>
    <n v="5.0373000000000001"/>
    <n v="0"/>
    <n v="5.0373000000000001"/>
  </r>
  <r>
    <x v="400"/>
    <n v="0"/>
    <n v="0"/>
    <n v="0"/>
    <n v="5.04"/>
    <n v="0"/>
    <n v="5.04"/>
  </r>
  <r>
    <x v="401"/>
    <n v="0"/>
    <n v="0"/>
    <n v="0"/>
    <n v="5.0358999999999998"/>
    <n v="0"/>
    <n v="5.0358999999999998"/>
  </r>
  <r>
    <x v="402"/>
    <n v="0"/>
    <n v="0"/>
    <n v="0"/>
    <n v="5.0366999999999997"/>
    <n v="0"/>
    <n v="5.0366999999999997"/>
  </r>
  <r>
    <x v="403"/>
    <n v="0"/>
    <n v="0"/>
    <n v="0"/>
    <n v="5.0351999999999997"/>
    <n v="0"/>
    <n v="5.0351999999999997"/>
  </r>
  <r>
    <x v="404"/>
    <n v="0"/>
    <n v="0"/>
    <n v="0"/>
    <n v="5.03"/>
    <n v="2.34"/>
    <n v="7.37"/>
  </r>
  <r>
    <x v="405"/>
    <n v="0"/>
    <n v="0"/>
    <n v="0"/>
    <n v="5.0461999999999998"/>
    <n v="3.302"/>
    <n v="8.3482000000000003"/>
  </r>
  <r>
    <x v="406"/>
    <n v="0"/>
    <n v="0"/>
    <n v="0"/>
    <n v="5.0382999999999996"/>
    <n v="3.3029999999999999"/>
    <n v="8.3413000000000004"/>
  </r>
  <r>
    <x v="407"/>
    <n v="0"/>
    <n v="0"/>
    <n v="0"/>
    <n v="5.0404"/>
    <n v="3.302"/>
    <n v="8.3423999999999996"/>
  </r>
  <r>
    <x v="408"/>
    <n v="0"/>
    <n v="0"/>
    <n v="0"/>
    <n v="5.0426000000000002"/>
    <n v="3.3159999999999998"/>
    <n v="8.3585999999999991"/>
  </r>
  <r>
    <x v="409"/>
    <n v="0"/>
    <n v="0"/>
    <n v="0"/>
    <n v="5.0293999999999999"/>
    <n v="3.3239999999999998"/>
    <n v="8.3534000000000006"/>
  </r>
  <r>
    <x v="410"/>
    <n v="0"/>
    <n v="0"/>
    <n v="0"/>
    <n v="5.0399000000000003"/>
    <n v="0.83099999999999996"/>
    <n v="5.8709000000000007"/>
  </r>
  <r>
    <x v="411"/>
    <n v="0"/>
    <n v="0"/>
    <n v="0"/>
    <n v="5.0380000000000003"/>
    <n v="0"/>
    <n v="5.0380000000000003"/>
  </r>
  <r>
    <x v="412"/>
    <n v="0"/>
    <n v="0"/>
    <n v="0"/>
    <n v="5.0366"/>
    <n v="0"/>
    <n v="5.0366"/>
  </r>
  <r>
    <x v="413"/>
    <n v="0"/>
    <n v="0"/>
    <n v="0"/>
    <n v="5.0296000000000003"/>
    <n v="0"/>
    <n v="5.0296000000000003"/>
  </r>
  <r>
    <x v="414"/>
    <n v="0"/>
    <n v="0"/>
    <n v="0"/>
    <n v="5.0088999999999997"/>
    <n v="0"/>
    <n v="5.0088999999999997"/>
  </r>
  <r>
    <x v="415"/>
    <n v="0"/>
    <n v="0"/>
    <n v="0"/>
    <n v="5.0400999999999998"/>
    <n v="0"/>
    <n v="5.0400999999999998"/>
  </r>
  <r>
    <x v="416"/>
    <n v="0"/>
    <n v="0"/>
    <n v="0"/>
    <n v="4.9931999999999999"/>
    <n v="0"/>
    <n v="4.9931999999999999"/>
  </r>
  <r>
    <x v="417"/>
    <n v="0"/>
    <n v="0"/>
    <n v="0"/>
    <n v="5.0509000000000004"/>
    <n v="0"/>
    <n v="5.0509000000000004"/>
  </r>
  <r>
    <x v="418"/>
    <n v="0"/>
    <n v="0"/>
    <n v="0"/>
    <n v="5.0248999999999997"/>
    <n v="0"/>
    <n v="5.0248999999999997"/>
  </r>
  <r>
    <x v="419"/>
    <n v="0"/>
    <n v="0"/>
    <n v="0"/>
    <n v="5.0761000000000003"/>
    <n v="0"/>
    <n v="5.0761000000000003"/>
  </r>
  <r>
    <x v="420"/>
    <n v="0"/>
    <n v="0"/>
    <n v="0"/>
    <n v="6.5396999999999998"/>
    <n v="1.38"/>
    <n v="7.9196999999999997"/>
  </r>
  <r>
    <x v="421"/>
    <n v="0"/>
    <n v="0"/>
    <n v="0"/>
    <n v="8.5236000000000001"/>
    <n v="0"/>
    <n v="8.5236000000000001"/>
  </r>
  <r>
    <x v="422"/>
    <n v="0"/>
    <n v="6.0000000000000002E-5"/>
    <n v="6.0000000000000002E-5"/>
    <n v="6.6051000000000002"/>
    <n v="0"/>
    <n v="6.6051600000000006"/>
  </r>
  <r>
    <x v="423"/>
    <n v="0"/>
    <n v="8.0642300000000002"/>
    <n v="8.0642300000000002"/>
    <n v="5.0435999999999996"/>
    <n v="2.3820000000000001"/>
    <n v="15.48983"/>
  </r>
  <r>
    <x v="424"/>
    <n v="9.06E-2"/>
    <n v="8.3458699999999997"/>
    <n v="8.4364699999999999"/>
    <n v="5.0312000000000001"/>
    <n v="2.1970000000000001"/>
    <n v="15.664669999999999"/>
  </r>
  <r>
    <x v="425"/>
    <n v="0"/>
    <n v="0"/>
    <n v="0"/>
    <n v="15.8332"/>
    <n v="3.294"/>
    <n v="19.127199999999998"/>
  </r>
  <r>
    <x v="426"/>
    <n v="0"/>
    <n v="0"/>
    <n v="0"/>
    <n v="23.002800000000001"/>
    <n v="3.3069999999999999"/>
    <n v="26.309799999999999"/>
  </r>
  <r>
    <x v="427"/>
    <n v="0"/>
    <n v="0"/>
    <n v="0"/>
    <n v="22.671299999999999"/>
    <n v="3.3090000000000002"/>
    <n v="25.9803"/>
  </r>
  <r>
    <x v="428"/>
    <n v="0"/>
    <n v="0"/>
    <n v="0"/>
    <n v="22.618099999999998"/>
    <n v="0"/>
    <n v="22.618099999999998"/>
  </r>
  <r>
    <x v="429"/>
    <n v="0"/>
    <n v="0"/>
    <n v="0"/>
    <n v="24.143599999999999"/>
    <n v="0"/>
    <n v="24.143599999999999"/>
  </r>
  <r>
    <x v="430"/>
    <n v="1.89E-2"/>
    <n v="0"/>
    <n v="1.89E-2"/>
    <n v="22.506799999999998"/>
    <n v="3.2069999999999999"/>
    <n v="25.732699999999998"/>
  </r>
  <r>
    <x v="431"/>
    <n v="0"/>
    <n v="0"/>
    <n v="0"/>
    <n v="22.469200000000001"/>
    <n v="3.3109999999999999"/>
    <n v="25.780200000000001"/>
  </r>
  <r>
    <x v="432"/>
    <n v="0"/>
    <n v="0"/>
    <n v="0"/>
    <n v="22.6586"/>
    <n v="1.7989999999999999"/>
    <n v="24.457599999999999"/>
  </r>
  <r>
    <x v="433"/>
    <n v="0"/>
    <n v="0"/>
    <n v="0"/>
    <n v="23.8504"/>
    <n v="2.085"/>
    <n v="25.935400000000001"/>
  </r>
  <r>
    <x v="434"/>
    <n v="0"/>
    <n v="0"/>
    <n v="0"/>
    <n v="23.539100000000001"/>
    <n v="0"/>
    <n v="23.539100000000001"/>
  </r>
  <r>
    <x v="435"/>
    <n v="0"/>
    <n v="0"/>
    <n v="0"/>
    <n v="21.5943"/>
    <n v="0"/>
    <n v="21.5943"/>
  </r>
  <r>
    <x v="436"/>
    <n v="0"/>
    <n v="0"/>
    <n v="0"/>
    <n v="21.4115"/>
    <n v="0"/>
    <n v="21.4115"/>
  </r>
  <r>
    <x v="437"/>
    <n v="0"/>
    <n v="0"/>
    <n v="0"/>
    <n v="23.01"/>
    <n v="0.96"/>
    <n v="23.97"/>
  </r>
  <r>
    <x v="438"/>
    <n v="0"/>
    <n v="0"/>
    <n v="0"/>
    <n v="24.18"/>
    <n v="2.4900000000000002"/>
    <n v="26.68"/>
  </r>
  <r>
    <x v="439"/>
    <n v="0"/>
    <n v="0"/>
    <n v="0"/>
    <n v="24.1614"/>
    <n v="3.3769999999999998"/>
    <n v="27.538399999999999"/>
  </r>
  <r>
    <x v="440"/>
    <n v="0"/>
    <n v="0"/>
    <n v="0"/>
    <n v="22.934200000000001"/>
    <n v="3.343"/>
    <n v="26.277200000000001"/>
  </r>
  <r>
    <x v="441"/>
    <n v="0"/>
    <n v="0"/>
    <n v="0"/>
    <n v="24.515000000000001"/>
    <n v="3.35"/>
    <n v="27.865000000000002"/>
  </r>
  <r>
    <x v="442"/>
    <n v="0"/>
    <n v="0"/>
    <n v="0"/>
    <n v="15.520300000000001"/>
    <n v="3.3460000000000001"/>
    <n v="18.866300000000003"/>
  </r>
  <r>
    <x v="443"/>
    <n v="0"/>
    <n v="0"/>
    <n v="0"/>
    <n v="15.1129"/>
    <n v="3.3450000000000002"/>
    <n v="18.457899999999999"/>
  </r>
  <r>
    <x v="444"/>
    <n v="0"/>
    <n v="0"/>
    <n v="0"/>
    <n v="23.035900000000002"/>
    <n v="3.335"/>
    <n v="26.370900000000002"/>
  </r>
  <r>
    <x v="445"/>
    <n v="0"/>
    <n v="0"/>
    <n v="0"/>
    <n v="23.933499999999999"/>
    <n v="8.2270000000000003"/>
    <n v="32.160499999999999"/>
  </r>
  <r>
    <x v="446"/>
    <n v="0"/>
    <n v="0"/>
    <n v="0"/>
    <n v="23.985199999999999"/>
    <n v="6.2830000000000004"/>
    <n v="30.2682"/>
  </r>
  <r>
    <x v="447"/>
    <n v="0"/>
    <n v="0"/>
    <n v="0"/>
    <n v="23.716899999999999"/>
    <n v="5.7140000000000004"/>
    <n v="29.430900000000001"/>
  </r>
  <r>
    <x v="448"/>
    <n v="0"/>
    <n v="0"/>
    <n v="0"/>
    <n v="23.394200000000001"/>
    <n v="0"/>
    <n v="23.394200000000001"/>
  </r>
  <r>
    <x v="449"/>
    <n v="0"/>
    <n v="0"/>
    <n v="0"/>
    <n v="21.434100000000001"/>
    <n v="0"/>
    <n v="21.434100000000001"/>
  </r>
  <r>
    <x v="450"/>
    <n v="0"/>
    <n v="0"/>
    <n v="0"/>
    <n v="22.404800000000002"/>
    <n v="0"/>
    <n v="22.404800000000002"/>
  </r>
  <r>
    <x v="451"/>
    <n v="0"/>
    <n v="0"/>
    <n v="0"/>
    <n v="25.645700000000001"/>
    <n v="0"/>
    <n v="25.645700000000001"/>
  </r>
  <r>
    <x v="452"/>
    <n v="7.4109999999999995E-2"/>
    <n v="0"/>
    <n v="7.4109999999999995E-2"/>
    <n v="31.610800000000001"/>
    <n v="1.4039999999999999"/>
    <n v="33.088909999999998"/>
  </r>
  <r>
    <x v="453"/>
    <n v="1.8149999999999999E-2"/>
    <n v="0"/>
    <n v="1.8149999999999999E-2"/>
    <n v="23.546900000000001"/>
    <n v="0.69899999999999995"/>
    <n v="24.264050000000001"/>
  </r>
  <r>
    <x v="454"/>
    <n v="0"/>
    <n v="0"/>
    <n v="0"/>
    <n v="20.505400000000002"/>
    <n v="0"/>
    <n v="20.505400000000002"/>
  </r>
  <r>
    <x v="455"/>
    <n v="0"/>
    <n v="0"/>
    <n v="0"/>
    <n v="19.021799999999999"/>
    <n v="0"/>
    <n v="19.021799999999999"/>
  </r>
  <r>
    <x v="456"/>
    <n v="0"/>
    <n v="0"/>
    <n v="0"/>
    <n v="29.1111"/>
    <n v="0"/>
    <n v="29.1111"/>
  </r>
  <r>
    <x v="457"/>
    <n v="0"/>
    <n v="0"/>
    <n v="0"/>
    <n v="29.1355"/>
    <n v="0"/>
    <n v="29.1355"/>
  </r>
  <r>
    <x v="458"/>
    <n v="0"/>
    <n v="0"/>
    <n v="0"/>
    <n v="29.148700000000002"/>
    <n v="0"/>
    <n v="29.148700000000002"/>
  </r>
  <r>
    <x v="459"/>
    <n v="0"/>
    <n v="0"/>
    <n v="0"/>
    <n v="35.44"/>
    <n v="3.3319999999999999"/>
    <n v="38.771999999999998"/>
  </r>
  <r>
    <x v="460"/>
    <n v="0"/>
    <n v="0"/>
    <n v="0"/>
    <n v="29.500900000000001"/>
    <n v="3.3250000000000002"/>
    <n v="32.825900000000004"/>
  </r>
  <r>
    <x v="461"/>
    <n v="0"/>
    <n v="0"/>
    <n v="0"/>
    <n v="32.338700000000003"/>
    <n v="3.34"/>
    <n v="35.678700000000006"/>
  </r>
  <r>
    <x v="462"/>
    <n v="0"/>
    <n v="0"/>
    <n v="0"/>
    <n v="31.299399999999999"/>
    <n v="3.3359999999999999"/>
    <n v="34.635399999999997"/>
  </r>
  <r>
    <x v="463"/>
    <n v="0"/>
    <n v="0"/>
    <n v="0"/>
    <n v="24.032599999999999"/>
    <n v="1.946"/>
    <n v="25.9786"/>
  </r>
  <r>
    <x v="464"/>
    <n v="0"/>
    <n v="0"/>
    <n v="0"/>
    <n v="22.410399999999999"/>
    <n v="0"/>
    <n v="22.410399999999999"/>
  </r>
  <r>
    <x v="465"/>
    <n v="0"/>
    <n v="0"/>
    <n v="0"/>
    <n v="31.02"/>
    <n v="3.3370000000000002"/>
    <n v="34.356999999999999"/>
  </r>
  <r>
    <x v="466"/>
    <n v="0"/>
    <n v="0"/>
    <n v="0"/>
    <n v="32.279200000000003"/>
    <n v="1.252"/>
    <n v="33.531200000000005"/>
  </r>
  <r>
    <x v="467"/>
    <n v="0"/>
    <n v="0"/>
    <n v="0"/>
    <n v="30.137"/>
    <n v="0"/>
    <n v="30.137"/>
  </r>
  <r>
    <x v="468"/>
    <n v="0"/>
    <n v="0"/>
    <n v="0"/>
    <n v="32.387"/>
    <n v="0"/>
    <n v="32.387"/>
  </r>
  <r>
    <x v="469"/>
    <n v="0"/>
    <n v="0"/>
    <n v="0"/>
    <n v="28.152699999999999"/>
    <n v="0"/>
    <n v="28.152699999999999"/>
  </r>
  <r>
    <x v="470"/>
    <n v="0"/>
    <n v="0"/>
    <n v="0"/>
    <n v="25.132999999999999"/>
    <n v="0"/>
    <n v="25.132999999999999"/>
  </r>
  <r>
    <x v="471"/>
    <n v="0"/>
    <n v="0"/>
    <n v="0"/>
    <n v="27.611799999999999"/>
    <n v="0"/>
    <n v="27.611799999999999"/>
  </r>
  <r>
    <x v="472"/>
    <n v="0"/>
    <n v="0"/>
    <n v="0"/>
    <n v="28.323"/>
    <n v="0"/>
    <n v="28.323"/>
  </r>
  <r>
    <x v="473"/>
    <n v="0"/>
    <n v="0"/>
    <n v="0"/>
    <n v="31.8249"/>
    <n v="3.3290000000000002"/>
    <n v="35.1539"/>
  </r>
  <r>
    <x v="474"/>
    <n v="0"/>
    <n v="0"/>
    <n v="0"/>
    <n v="31.753900000000002"/>
    <n v="3.0489999999999999"/>
    <n v="34.802900000000001"/>
  </r>
  <r>
    <x v="475"/>
    <n v="0"/>
    <n v="0"/>
    <n v="0"/>
    <n v="30.263000000000002"/>
    <n v="2.2360000000000002"/>
    <n v="32.499000000000002"/>
  </r>
  <r>
    <x v="476"/>
    <n v="0"/>
    <n v="0"/>
    <n v="0"/>
    <n v="29.715299999999999"/>
    <n v="1.526"/>
    <n v="31.241299999999999"/>
  </r>
  <r>
    <x v="477"/>
    <n v="0"/>
    <n v="0"/>
    <n v="0"/>
    <n v="25.354900000000001"/>
    <n v="0"/>
    <n v="25.354900000000001"/>
  </r>
  <r>
    <x v="478"/>
    <n v="0"/>
    <n v="0"/>
    <n v="0"/>
    <n v="25.1877"/>
    <n v="0"/>
    <n v="25.1877"/>
  </r>
  <r>
    <x v="479"/>
    <n v="0"/>
    <n v="0"/>
    <n v="0"/>
    <n v="28.623799999999999"/>
    <n v="3.3490000000000002"/>
    <n v="31.972799999999999"/>
  </r>
  <r>
    <x v="480"/>
    <n v="0"/>
    <n v="0"/>
    <n v="0"/>
    <n v="30.042999999999999"/>
    <n v="4.9050000000000002"/>
    <n v="34.948"/>
  </r>
  <r>
    <x v="481"/>
    <n v="0"/>
    <n v="0"/>
    <n v="0"/>
    <n v="35.100200000000001"/>
    <n v="8.6219999999999999"/>
    <n v="43.722200000000001"/>
  </r>
  <r>
    <x v="482"/>
    <n v="6.8820000000000006E-2"/>
    <n v="0"/>
    <n v="6.8820000000000006E-2"/>
    <n v="33.919800000000002"/>
    <n v="9.4619999999999997"/>
    <n v="43.450620000000001"/>
  </r>
  <r>
    <x v="483"/>
    <n v="0"/>
    <n v="0"/>
    <n v="0"/>
    <n v="30.319600000000001"/>
    <n v="3.3239999999999998"/>
    <n v="33.643599999999999"/>
  </r>
  <r>
    <x v="484"/>
    <n v="0"/>
    <n v="0"/>
    <n v="0"/>
    <n v="28.821999999999999"/>
    <n v="3.327"/>
    <n v="32.149000000000001"/>
  </r>
  <r>
    <x v="485"/>
    <n v="0"/>
    <n v="0"/>
    <n v="0"/>
    <n v="26.1633"/>
    <n v="0"/>
    <n v="26.1633"/>
  </r>
  <r>
    <x v="486"/>
    <n v="0"/>
    <n v="0"/>
    <n v="0"/>
    <n v="20.3794"/>
    <n v="3.34"/>
    <n v="23.7194"/>
  </r>
  <r>
    <x v="487"/>
    <n v="0"/>
    <n v="0"/>
    <n v="0"/>
    <n v="24.636700000000001"/>
    <n v="4.7969999999999997"/>
    <n v="29.433700000000002"/>
  </r>
  <r>
    <x v="488"/>
    <n v="0"/>
    <n v="0"/>
    <n v="0"/>
    <n v="20.871200000000002"/>
    <n v="1.2949999999999999"/>
    <n v="22.166200000000003"/>
  </r>
  <r>
    <x v="489"/>
    <n v="0"/>
    <n v="0"/>
    <n v="0"/>
    <n v="23.209099999999999"/>
    <n v="0"/>
    <n v="23.209099999999999"/>
  </r>
  <r>
    <x v="490"/>
    <n v="0"/>
    <n v="0"/>
    <n v="0"/>
    <n v="20.883600000000001"/>
    <n v="0"/>
    <n v="20.883600000000001"/>
  </r>
  <r>
    <x v="491"/>
    <n v="0"/>
    <n v="0"/>
    <n v="0"/>
    <n v="24.070799999999998"/>
    <n v="0"/>
    <n v="24.070799999999998"/>
  </r>
  <r>
    <x v="492"/>
    <n v="0"/>
    <n v="0"/>
    <n v="0"/>
    <n v="25.4861"/>
    <n v="0"/>
    <n v="25.4861"/>
  </r>
  <r>
    <x v="493"/>
    <n v="0"/>
    <n v="0"/>
    <n v="0"/>
    <n v="31.540099999999999"/>
    <n v="1.1060000000000001"/>
    <n v="32.646099999999997"/>
  </r>
  <r>
    <x v="494"/>
    <n v="0"/>
    <n v="0"/>
    <n v="0"/>
    <n v="36.690800000000003"/>
    <n v="1.6619999999999999"/>
    <n v="38.352800000000002"/>
  </r>
  <r>
    <x v="495"/>
    <n v="0"/>
    <n v="0"/>
    <n v="0"/>
    <n v="33.4925"/>
    <n v="1.111"/>
    <n v="34.603499999999997"/>
  </r>
  <r>
    <x v="496"/>
    <n v="0"/>
    <n v="0"/>
    <n v="0"/>
    <n v="32.055599999999998"/>
    <n v="3.0459999999999998"/>
    <n v="35.101599999999998"/>
  </r>
  <r>
    <x v="497"/>
    <n v="0"/>
    <n v="0"/>
    <n v="0"/>
    <n v="30.5288"/>
    <n v="0"/>
    <n v="30.5288"/>
  </r>
  <r>
    <x v="498"/>
    <n v="0"/>
    <n v="0"/>
    <n v="0"/>
    <n v="18.530200000000001"/>
    <n v="0"/>
    <n v="18.530200000000001"/>
  </r>
  <r>
    <x v="499"/>
    <n v="0"/>
    <n v="0"/>
    <n v="0"/>
    <n v="15.49"/>
    <n v="0"/>
    <n v="15.49"/>
  </r>
  <r>
    <x v="500"/>
    <n v="0"/>
    <n v="0"/>
    <n v="0"/>
    <n v="27.042999999999999"/>
    <n v="0"/>
    <n v="27.042999999999999"/>
  </r>
  <r>
    <x v="501"/>
    <n v="7.5499999999999998E-2"/>
    <n v="0"/>
    <n v="7.5499999999999998E-2"/>
    <n v="28.696000000000002"/>
    <n v="0"/>
    <n v="28.771500000000003"/>
  </r>
  <r>
    <x v="502"/>
    <n v="2.6679999999999999E-2"/>
    <n v="0"/>
    <n v="2.6679999999999999E-2"/>
    <n v="23.637"/>
    <n v="0"/>
    <n v="23.663679999999999"/>
  </r>
  <r>
    <x v="503"/>
    <n v="0"/>
    <n v="0"/>
    <n v="0"/>
    <n v="22.84"/>
    <n v="0"/>
    <n v="22.84"/>
  </r>
  <r>
    <x v="504"/>
    <n v="0"/>
    <n v="0"/>
    <n v="0"/>
    <n v="26.497699999999998"/>
    <n v="0"/>
    <n v="26.497699999999998"/>
  </r>
  <r>
    <x v="505"/>
    <n v="0"/>
    <n v="0"/>
    <n v="0"/>
    <n v="7.9137000000000004"/>
    <n v="0"/>
    <n v="7.9137000000000004"/>
  </r>
  <r>
    <x v="506"/>
    <n v="0"/>
    <n v="0"/>
    <n v="0"/>
    <n v="7.17"/>
    <n v="0"/>
    <n v="7.17"/>
  </r>
  <r>
    <x v="507"/>
    <n v="0"/>
    <n v="0"/>
    <n v="0"/>
    <n v="15.2227"/>
    <n v="0"/>
    <n v="15.2227"/>
  </r>
  <r>
    <x v="508"/>
    <n v="0"/>
    <n v="0"/>
    <n v="0"/>
    <n v="19.853200000000001"/>
    <n v="0"/>
    <n v="19.853200000000001"/>
  </r>
  <r>
    <x v="509"/>
    <n v="1.3599999999999999E-2"/>
    <n v="0"/>
    <n v="1.3599999999999999E-2"/>
    <n v="22.325199999999999"/>
    <n v="0"/>
    <n v="22.338799999999999"/>
  </r>
  <r>
    <x v="510"/>
    <n v="0"/>
    <n v="0"/>
    <n v="0"/>
    <n v="26.966899999999999"/>
    <n v="0"/>
    <n v="26.966899999999999"/>
  </r>
  <r>
    <x v="511"/>
    <n v="0"/>
    <n v="0"/>
    <n v="0"/>
    <n v="18.774100000000001"/>
    <n v="0"/>
    <n v="18.774100000000001"/>
  </r>
  <r>
    <x v="512"/>
    <n v="0"/>
    <n v="0"/>
    <n v="0"/>
    <n v="18.044599999999999"/>
    <n v="0"/>
    <n v="18.044599999999999"/>
  </r>
  <r>
    <x v="513"/>
    <n v="0"/>
    <n v="0"/>
    <n v="0"/>
    <n v="15.810700000000001"/>
    <n v="0"/>
    <n v="15.810700000000001"/>
  </r>
  <r>
    <x v="514"/>
    <n v="0"/>
    <n v="0"/>
    <n v="0"/>
    <n v="17.168700000000001"/>
    <n v="0"/>
    <n v="17.168700000000001"/>
  </r>
  <r>
    <x v="515"/>
    <n v="0"/>
    <n v="0"/>
    <n v="0"/>
    <n v="17.649999999999999"/>
    <n v="0"/>
    <n v="17.649999999999999"/>
  </r>
  <r>
    <x v="516"/>
    <n v="0"/>
    <n v="0"/>
    <n v="0"/>
    <n v="18.059999999999999"/>
    <n v="0"/>
    <n v="18.059999999999999"/>
  </r>
  <r>
    <x v="517"/>
    <n v="0"/>
    <n v="0"/>
    <n v="0"/>
    <n v="6.3888999999999996"/>
    <n v="0"/>
    <n v="6.3888999999999996"/>
  </r>
  <r>
    <x v="518"/>
    <n v="2.3810000000000001E-2"/>
    <n v="0"/>
    <n v="2.3810000000000001E-2"/>
    <n v="6.3498000000000001"/>
    <n v="1.952"/>
    <n v="8.3256099999999993"/>
  </r>
  <r>
    <x v="519"/>
    <n v="1.434E-2"/>
    <n v="0"/>
    <n v="1.434E-2"/>
    <n v="5.0475000000000003"/>
    <n v="3.3660000000000001"/>
    <n v="8.4278399999999998"/>
  </r>
  <r>
    <x v="520"/>
    <n v="0"/>
    <n v="0"/>
    <n v="0"/>
    <n v="6.6142000000000003"/>
    <n v="2.8029999999999999"/>
    <n v="9.4171999999999993"/>
  </r>
  <r>
    <x v="521"/>
    <n v="0"/>
    <n v="0"/>
    <n v="0"/>
    <n v="6.6288999999999998"/>
    <n v="0"/>
    <n v="6.6288999999999998"/>
  </r>
  <r>
    <x v="522"/>
    <n v="0"/>
    <n v="0"/>
    <n v="0"/>
    <n v="6.86"/>
    <n v="0"/>
    <n v="6.86"/>
  </r>
  <r>
    <x v="523"/>
    <n v="0"/>
    <n v="0"/>
    <n v="0"/>
    <n v="7.0368000000000004"/>
    <n v="0"/>
    <n v="7.0368000000000004"/>
  </r>
  <r>
    <x v="524"/>
    <n v="0"/>
    <n v="0"/>
    <n v="0"/>
    <n v="9.1847999999999992"/>
    <n v="0"/>
    <n v="9.1847999999999992"/>
  </r>
  <r>
    <x v="525"/>
    <n v="0"/>
    <n v="0"/>
    <n v="0"/>
    <n v="5.0567000000000002"/>
    <n v="0"/>
    <n v="5.0567000000000002"/>
  </r>
  <r>
    <x v="526"/>
    <n v="0"/>
    <n v="0"/>
    <n v="0"/>
    <n v="5.0514999999999999"/>
    <n v="0"/>
    <n v="5.0514999999999999"/>
  </r>
  <r>
    <x v="527"/>
    <n v="0"/>
    <n v="0"/>
    <n v="0"/>
    <n v="5.0507"/>
    <n v="0"/>
    <n v="5.0507"/>
  </r>
  <r>
    <x v="528"/>
    <n v="0"/>
    <n v="0"/>
    <n v="0"/>
    <n v="5.0526"/>
    <n v="0"/>
    <n v="5.0526"/>
  </r>
  <r>
    <x v="529"/>
    <n v="0"/>
    <n v="0"/>
    <n v="0"/>
    <n v="5.0510000000000002"/>
    <n v="18.016999999999999"/>
    <n v="23.067999999999998"/>
  </r>
  <r>
    <x v="530"/>
    <n v="0"/>
    <n v="0"/>
    <n v="0"/>
    <n v="5.0438999999999998"/>
    <n v="10.78"/>
    <n v="15.823899999999998"/>
  </r>
  <r>
    <x v="531"/>
    <n v="0"/>
    <n v="0"/>
    <n v="0"/>
    <n v="5.0454999999999997"/>
    <n v="6.4779999999999998"/>
    <n v="11.523499999999999"/>
  </r>
  <r>
    <x v="532"/>
    <n v="0"/>
    <n v="0"/>
    <n v="0"/>
    <n v="5.0495999999999999"/>
    <n v="8.125"/>
    <n v="13.1746"/>
  </r>
  <r>
    <x v="533"/>
    <n v="4.9660000000000003E-2"/>
    <n v="0"/>
    <n v="4.9660000000000003E-2"/>
    <n v="5.0449000000000002"/>
    <n v="0"/>
    <n v="5.0945600000000004"/>
  </r>
  <r>
    <x v="534"/>
    <n v="0"/>
    <n v="0"/>
    <n v="0"/>
    <n v="5.0350999999999999"/>
    <n v="0.41899999999999998"/>
    <n v="5.4540999999999995"/>
  </r>
  <r>
    <x v="535"/>
    <n v="0"/>
    <n v="2.5000000000000001E-4"/>
    <n v="2.5000000000000001E-4"/>
    <n v="5.0204000000000004"/>
    <n v="7.5830000000000002"/>
    <n v="12.603650000000002"/>
  </r>
  <r>
    <x v="536"/>
    <n v="3.2509999999999997E-2"/>
    <n v="5.9569999999999998E-2"/>
    <n v="9.2079999999999995E-2"/>
    <n v="5.0444000000000004"/>
    <n v="6.5609999999999999"/>
    <n v="11.697480000000001"/>
  </r>
  <r>
    <x v="537"/>
    <n v="0"/>
    <n v="0"/>
    <n v="0"/>
    <n v="5.0468999999999999"/>
    <n v="6.3940000000000001"/>
    <n v="11.440899999999999"/>
  </r>
  <r>
    <x v="538"/>
    <n v="0"/>
    <n v="0"/>
    <n v="0"/>
    <n v="5.0425000000000004"/>
    <n v="5.55"/>
    <n v="10.592500000000001"/>
  </r>
  <r>
    <x v="539"/>
    <n v="0"/>
    <n v="0"/>
    <n v="0"/>
    <n v="5.0450999999999997"/>
    <n v="2.6840000000000002"/>
    <n v="7.7290999999999999"/>
  </r>
  <r>
    <x v="540"/>
    <n v="0"/>
    <n v="0"/>
    <n v="0"/>
    <n v="5.0488"/>
    <n v="1.145"/>
    <n v="6.1937999999999995"/>
  </r>
  <r>
    <x v="541"/>
    <n v="0"/>
    <n v="0"/>
    <n v="0"/>
    <n v="5.0456000000000003"/>
    <n v="1.1499999999999999"/>
    <n v="6.1956000000000007"/>
  </r>
  <r>
    <x v="542"/>
    <n v="0"/>
    <n v="0"/>
    <n v="0"/>
    <n v="5.0377999999999998"/>
    <n v="7.58"/>
    <n v="12.617799999999999"/>
  </r>
  <r>
    <x v="543"/>
    <n v="0"/>
    <n v="0"/>
    <n v="0"/>
    <n v="5.0408999999999997"/>
    <n v="8.8780000000000001"/>
    <n v="13.918900000000001"/>
  </r>
  <r>
    <x v="544"/>
    <n v="0"/>
    <n v="0"/>
    <n v="0"/>
    <n v="5.0444000000000004"/>
    <n v="8.8780000000000001"/>
    <n v="13.9224"/>
  </r>
  <r>
    <x v="545"/>
    <n v="0"/>
    <n v="0"/>
    <n v="0"/>
    <n v="5.0502000000000002"/>
    <n v="3.3679999999999999"/>
    <n v="8.4182000000000006"/>
  </r>
  <r>
    <x v="546"/>
    <n v="0"/>
    <n v="0"/>
    <n v="0"/>
    <n v="5.0580999999999996"/>
    <n v="3.3570000000000002"/>
    <n v="8.4150999999999989"/>
  </r>
  <r>
    <x v="547"/>
    <n v="0"/>
    <n v="0"/>
    <n v="0"/>
    <n v="12.789300000000001"/>
    <n v="3.3580000000000001"/>
    <n v="16.147300000000001"/>
  </r>
  <r>
    <x v="548"/>
    <n v="0"/>
    <n v="0"/>
    <n v="0"/>
    <n v="13.279500000000001"/>
    <n v="3.3610000000000002"/>
    <n v="16.640499999999999"/>
  </r>
  <r>
    <x v="549"/>
    <n v="0"/>
    <n v="0"/>
    <n v="0"/>
    <n v="15.974299999999999"/>
    <n v="3.3610000000000002"/>
    <n v="19.3353"/>
  </r>
  <r>
    <x v="550"/>
    <n v="3.7379999999999997E-2"/>
    <n v="0"/>
    <n v="3.7379999999999997E-2"/>
    <n v="15.1096"/>
    <n v="3.36"/>
    <n v="18.506979999999999"/>
  </r>
  <r>
    <x v="551"/>
    <n v="1.0109999999999999E-2"/>
    <n v="0"/>
    <n v="1.0109999999999999E-2"/>
    <n v="13.139699999999999"/>
    <n v="3.3639999999999999"/>
    <n v="16.513809999999999"/>
  </r>
  <r>
    <x v="552"/>
    <n v="0"/>
    <n v="0"/>
    <n v="0"/>
    <n v="17.595300000000002"/>
    <n v="2.0470000000000002"/>
    <n v="19.642300000000002"/>
  </r>
  <r>
    <x v="553"/>
    <n v="8.3710000000000007E-2"/>
    <n v="0"/>
    <n v="8.3710000000000007E-2"/>
    <n v="11.3553"/>
    <n v="0"/>
    <n v="11.43901"/>
  </r>
  <r>
    <x v="554"/>
    <n v="0"/>
    <n v="6.9999999999999994E-5"/>
    <n v="6.9999999999999994E-5"/>
    <n v="15.2919"/>
    <n v="0"/>
    <n v="15.291969999999999"/>
  </r>
  <r>
    <x v="555"/>
    <n v="0"/>
    <n v="0"/>
    <n v="0"/>
    <n v="15.446999999999999"/>
    <n v="0"/>
    <n v="15.446999999999999"/>
  </r>
  <r>
    <x v="556"/>
    <n v="0"/>
    <n v="0"/>
    <n v="0"/>
    <n v="20.308199999999999"/>
    <n v="0"/>
    <n v="20.308199999999999"/>
  </r>
  <r>
    <x v="557"/>
    <n v="0"/>
    <n v="0"/>
    <n v="0"/>
    <n v="21.694400000000002"/>
    <n v="0"/>
    <n v="21.694400000000002"/>
  </r>
  <r>
    <x v="558"/>
    <n v="0"/>
    <n v="0"/>
    <n v="0"/>
    <n v="20.212800000000001"/>
    <n v="0"/>
    <n v="20.212800000000001"/>
  </r>
  <r>
    <x v="559"/>
    <n v="0"/>
    <n v="0"/>
    <n v="0"/>
    <n v="16.323699999999999"/>
    <n v="0"/>
    <n v="16.323699999999999"/>
  </r>
  <r>
    <x v="560"/>
    <n v="0"/>
    <n v="0"/>
    <n v="0"/>
    <n v="15.710100000000001"/>
    <n v="0"/>
    <n v="15.710100000000001"/>
  </r>
  <r>
    <x v="561"/>
    <n v="0"/>
    <n v="0"/>
    <n v="0"/>
    <n v="12.9529"/>
    <n v="0"/>
    <n v="12.9529"/>
  </r>
  <r>
    <x v="562"/>
    <n v="0"/>
    <n v="0"/>
    <n v="0"/>
    <n v="14.1677"/>
    <n v="0"/>
    <n v="14.1677"/>
  </r>
  <r>
    <x v="563"/>
    <n v="0"/>
    <n v="0"/>
    <n v="0"/>
    <n v="19.600100000000001"/>
    <n v="0"/>
    <n v="19.600100000000001"/>
  </r>
  <r>
    <x v="564"/>
    <n v="0"/>
    <n v="0"/>
    <n v="0"/>
    <n v="17.277000000000001"/>
    <n v="0"/>
    <n v="17.277000000000001"/>
  </r>
  <r>
    <x v="565"/>
    <n v="0"/>
    <n v="0"/>
    <n v="0"/>
    <n v="16.6313"/>
    <n v="0"/>
    <n v="16.6313"/>
  </r>
  <r>
    <x v="566"/>
    <n v="0"/>
    <n v="0"/>
    <n v="0"/>
    <n v="18.5807"/>
    <n v="0"/>
    <n v="18.5807"/>
  </r>
  <r>
    <x v="567"/>
    <n v="0"/>
    <n v="0"/>
    <n v="0"/>
    <n v="15.014200000000001"/>
    <n v="0"/>
    <n v="15.014200000000001"/>
  </r>
  <r>
    <x v="568"/>
    <n v="0"/>
    <n v="0"/>
    <n v="0"/>
    <n v="20.302399999999999"/>
    <n v="0"/>
    <n v="20.302399999999999"/>
  </r>
  <r>
    <x v="569"/>
    <n v="0"/>
    <n v="0"/>
    <n v="0"/>
    <n v="20.937100000000001"/>
    <n v="0"/>
    <n v="20.937100000000001"/>
  </r>
  <r>
    <x v="570"/>
    <n v="0"/>
    <n v="0"/>
    <n v="0"/>
    <n v="21.694900000000001"/>
    <n v="0"/>
    <n v="21.694900000000001"/>
  </r>
  <r>
    <x v="571"/>
    <n v="0"/>
    <n v="0"/>
    <n v="0"/>
    <n v="19.359500000000001"/>
    <n v="0"/>
    <n v="19.359500000000001"/>
  </r>
  <r>
    <x v="572"/>
    <n v="0"/>
    <n v="0"/>
    <n v="0"/>
    <n v="15.3225"/>
    <n v="0"/>
    <n v="15.3225"/>
  </r>
  <r>
    <x v="573"/>
    <n v="0"/>
    <n v="0"/>
    <n v="0"/>
    <n v="12.441800000000001"/>
    <n v="0"/>
    <n v="12.441800000000001"/>
  </r>
  <r>
    <x v="574"/>
    <n v="0"/>
    <n v="0"/>
    <n v="0"/>
    <n v="17.7744"/>
    <n v="0"/>
    <n v="17.7744"/>
  </r>
  <r>
    <x v="575"/>
    <n v="0"/>
    <n v="0"/>
    <n v="0"/>
    <n v="9.9995999999999992"/>
    <n v="0"/>
    <n v="9.9995999999999992"/>
  </r>
  <r>
    <x v="576"/>
    <n v="0"/>
    <n v="0"/>
    <n v="0"/>
    <n v="12.085599999999999"/>
    <n v="0"/>
    <n v="12.085599999999999"/>
  </r>
  <r>
    <x v="577"/>
    <n v="0"/>
    <n v="0"/>
    <n v="0"/>
    <n v="19.022099999999998"/>
    <n v="0"/>
    <n v="19.022099999999998"/>
  </r>
  <r>
    <x v="578"/>
    <n v="0"/>
    <n v="0"/>
    <n v="0"/>
    <n v="23.302900000000001"/>
    <n v="0"/>
    <n v="23.302900000000001"/>
  </r>
  <r>
    <x v="579"/>
    <n v="0"/>
    <n v="0"/>
    <n v="0"/>
    <n v="26.331399999999999"/>
    <n v="0"/>
    <n v="26.331399999999999"/>
  </r>
  <r>
    <x v="580"/>
    <n v="0"/>
    <n v="0"/>
    <n v="0"/>
    <n v="22.518000000000001"/>
    <n v="0"/>
    <n v="22.518000000000001"/>
  </r>
  <r>
    <x v="581"/>
    <n v="0"/>
    <n v="0"/>
    <n v="0"/>
    <n v="19.379200000000001"/>
    <n v="0"/>
    <n v="19.379200000000001"/>
  </r>
  <r>
    <x v="582"/>
    <n v="0"/>
    <n v="0"/>
    <n v="0"/>
    <n v="16.5627"/>
    <n v="0"/>
    <n v="16.5627"/>
  </r>
  <r>
    <x v="583"/>
    <n v="0"/>
    <n v="0"/>
    <n v="0"/>
    <n v="15.9229"/>
    <n v="0"/>
    <n v="15.9229"/>
  </r>
  <r>
    <x v="584"/>
    <n v="0"/>
    <n v="0"/>
    <n v="0"/>
    <n v="16.261700000000001"/>
    <n v="0"/>
    <n v="16.261700000000001"/>
  </r>
  <r>
    <x v="585"/>
    <n v="0"/>
    <n v="0"/>
    <n v="0"/>
    <n v="14.467000000000001"/>
    <n v="0"/>
    <n v="14.467000000000001"/>
  </r>
  <r>
    <x v="586"/>
    <n v="6.4640000000000003E-2"/>
    <n v="0"/>
    <n v="6.4640000000000003E-2"/>
    <n v="15.4749"/>
    <n v="0"/>
    <n v="15.539540000000001"/>
  </r>
  <r>
    <x v="587"/>
    <n v="0"/>
    <n v="0"/>
    <n v="0"/>
    <n v="13.476900000000001"/>
    <n v="0"/>
    <n v="13.476900000000001"/>
  </r>
  <r>
    <x v="588"/>
    <n v="1.6129999999999999E-2"/>
    <n v="0"/>
    <n v="1.6129999999999999E-2"/>
    <n v="10.1846"/>
    <n v="0"/>
    <n v="10.20073"/>
  </r>
  <r>
    <x v="589"/>
    <n v="0"/>
    <n v="0"/>
    <n v="0"/>
    <n v="8.6738999999999997"/>
    <n v="0"/>
    <n v="8.6738999999999997"/>
  </r>
  <r>
    <x v="590"/>
    <n v="0"/>
    <n v="0"/>
    <n v="0"/>
    <n v="10.458600000000001"/>
    <n v="0"/>
    <n v="10.458600000000001"/>
  </r>
  <r>
    <x v="591"/>
    <n v="0"/>
    <n v="0"/>
    <n v="0"/>
    <n v="13.68"/>
    <n v="0"/>
    <n v="13.68"/>
  </r>
  <r>
    <x v="592"/>
    <n v="0"/>
    <n v="0"/>
    <n v="0"/>
    <n v="14.3588"/>
    <n v="0"/>
    <n v="14.3588"/>
  </r>
  <r>
    <x v="593"/>
    <n v="0"/>
    <n v="0"/>
    <n v="0"/>
    <n v="14.5581"/>
    <n v="0"/>
    <n v="14.5581"/>
  </r>
  <r>
    <x v="594"/>
    <n v="0"/>
    <n v="0"/>
    <n v="0"/>
    <n v="11.9636"/>
    <n v="0"/>
    <n v="11.9636"/>
  </r>
  <r>
    <x v="595"/>
    <n v="0"/>
    <n v="0"/>
    <n v="0"/>
    <n v="11.600099999999999"/>
    <n v="0"/>
    <n v="11.600099999999999"/>
  </r>
  <r>
    <x v="596"/>
    <n v="0"/>
    <n v="0"/>
    <n v="0"/>
    <n v="10.0688"/>
    <n v="0"/>
    <n v="10.0688"/>
  </r>
  <r>
    <x v="597"/>
    <n v="0"/>
    <n v="0"/>
    <n v="0"/>
    <n v="15.2926"/>
    <n v="0"/>
    <n v="15.2926"/>
  </r>
  <r>
    <x v="598"/>
    <n v="0"/>
    <n v="0"/>
    <n v="0"/>
    <n v="18.586400000000001"/>
    <n v="0"/>
    <n v="18.586400000000001"/>
  </r>
  <r>
    <x v="599"/>
    <n v="0"/>
    <n v="0"/>
    <n v="0"/>
    <n v="18.910299999999999"/>
    <n v="0"/>
    <n v="18.910299999999999"/>
  </r>
  <r>
    <x v="600"/>
    <n v="0"/>
    <n v="0"/>
    <n v="0"/>
    <n v="17.415800000000001"/>
    <n v="0"/>
    <n v="17.415800000000001"/>
  </r>
  <r>
    <x v="601"/>
    <n v="1.677E-2"/>
    <n v="0"/>
    <n v="1.677E-2"/>
    <n v="16.359100000000002"/>
    <n v="0"/>
    <n v="16.375870000000003"/>
  </r>
  <r>
    <x v="602"/>
    <n v="0"/>
    <n v="0"/>
    <n v="0"/>
    <n v="14.0991"/>
    <n v="0"/>
    <n v="14.0991"/>
  </r>
  <r>
    <x v="603"/>
    <n v="0"/>
    <n v="0"/>
    <n v="0"/>
    <n v="10.6166"/>
    <n v="0"/>
    <n v="10.6166"/>
  </r>
  <r>
    <x v="604"/>
    <n v="0"/>
    <n v="0"/>
    <n v="0"/>
    <n v="10.0169"/>
    <n v="0"/>
    <n v="10.0169"/>
  </r>
  <r>
    <x v="605"/>
    <n v="0"/>
    <n v="0"/>
    <n v="0"/>
    <n v="9.91"/>
    <n v="0"/>
    <n v="9.91"/>
  </r>
  <r>
    <x v="606"/>
    <n v="0"/>
    <n v="0"/>
    <n v="0"/>
    <n v="15.32"/>
    <n v="0"/>
    <n v="15.32"/>
  </r>
  <r>
    <x v="607"/>
    <n v="0"/>
    <n v="0"/>
    <n v="0"/>
    <n v="12.919499999999999"/>
    <n v="0"/>
    <n v="12.919499999999999"/>
  </r>
  <r>
    <x v="608"/>
    <n v="0"/>
    <n v="0"/>
    <n v="0"/>
    <n v="14.4216"/>
    <n v="0"/>
    <n v="14.4216"/>
  </r>
  <r>
    <x v="609"/>
    <n v="0"/>
    <n v="0"/>
    <n v="0"/>
    <n v="11.6264"/>
    <n v="0"/>
    <n v="11.6264"/>
  </r>
  <r>
    <x v="610"/>
    <n v="0"/>
    <n v="0"/>
    <n v="0"/>
    <n v="9.3762000000000008"/>
    <n v="0"/>
    <n v="9.3762000000000008"/>
  </r>
  <r>
    <x v="611"/>
    <n v="0"/>
    <n v="0"/>
    <n v="0"/>
    <n v="9.5282"/>
    <n v="0"/>
    <n v="9.5282"/>
  </r>
  <r>
    <x v="612"/>
    <n v="0"/>
    <n v="0"/>
    <n v="0"/>
    <n v="12.174899999999999"/>
    <n v="0"/>
    <n v="12.174899999999999"/>
  </r>
  <r>
    <x v="613"/>
    <n v="0"/>
    <n v="0"/>
    <n v="0"/>
    <n v="12.954700000000001"/>
    <n v="0"/>
    <n v="12.954700000000001"/>
  </r>
  <r>
    <x v="614"/>
    <n v="0"/>
    <n v="0"/>
    <n v="0"/>
    <n v="10.548400000000001"/>
    <n v="0"/>
    <n v="10.548400000000001"/>
  </r>
  <r>
    <x v="615"/>
    <n v="0.08"/>
    <n v="0"/>
    <n v="0.08"/>
    <n v="13.52"/>
    <n v="0"/>
    <n v="13.6"/>
  </r>
  <r>
    <x v="616"/>
    <n v="0.05"/>
    <n v="0"/>
    <n v="0.05"/>
    <n v="12.43"/>
    <n v="0"/>
    <n v="12.48"/>
  </r>
  <r>
    <x v="617"/>
    <n v="0"/>
    <n v="0"/>
    <n v="0"/>
    <n v="9.6199999999999992"/>
    <n v="0"/>
    <n v="9.6199999999999992"/>
  </r>
  <r>
    <x v="618"/>
    <n v="0"/>
    <n v="0"/>
    <n v="0"/>
    <n v="8.66"/>
    <n v="0"/>
    <n v="8.66"/>
  </r>
  <r>
    <x v="619"/>
    <n v="5.2600000000000001E-2"/>
    <n v="0"/>
    <n v="5.2600000000000001E-2"/>
    <n v="11.745900000000001"/>
    <n v="0"/>
    <n v="11.798500000000001"/>
  </r>
  <r>
    <x v="620"/>
    <n v="0"/>
    <n v="0"/>
    <n v="0"/>
    <n v="10.94"/>
    <n v="0"/>
    <n v="10.94"/>
  </r>
  <r>
    <x v="621"/>
    <n v="0"/>
    <n v="0"/>
    <n v="0"/>
    <n v="11.95"/>
    <n v="0"/>
    <n v="11.95"/>
  </r>
  <r>
    <x v="622"/>
    <n v="0"/>
    <n v="0"/>
    <n v="0"/>
    <n v="12.72"/>
    <n v="0"/>
    <n v="12.72"/>
  </r>
  <r>
    <x v="623"/>
    <n v="0"/>
    <n v="0"/>
    <n v="0"/>
    <n v="9.36"/>
    <n v="0"/>
    <n v="9.36"/>
  </r>
  <r>
    <x v="624"/>
    <n v="0"/>
    <n v="0"/>
    <n v="0"/>
    <n v="9.19"/>
    <n v="0"/>
    <n v="9.19"/>
  </r>
  <r>
    <x v="625"/>
    <n v="0"/>
    <n v="0"/>
    <n v="0"/>
    <n v="5.8526999999999996"/>
    <n v="0"/>
    <n v="5.8526999999999996"/>
  </r>
  <r>
    <x v="626"/>
    <n v="0"/>
    <n v="0"/>
    <n v="0"/>
    <n v="6.62"/>
    <n v="9.51"/>
    <n v="16.13"/>
  </r>
  <r>
    <x v="627"/>
    <n v="0"/>
    <n v="0"/>
    <n v="0"/>
    <n v="6.63"/>
    <n v="7.79"/>
    <n v="14.42"/>
  </r>
  <r>
    <x v="628"/>
    <n v="0"/>
    <n v="0"/>
    <n v="0"/>
    <n v="5.0483000000000002"/>
    <n v="5.681"/>
    <n v="10.7293"/>
  </r>
  <r>
    <x v="629"/>
    <n v="2.01E-2"/>
    <n v="0"/>
    <n v="2.01E-2"/>
    <n v="5.0400999999999998"/>
    <n v="7.7809999999999997"/>
    <n v="12.841200000000001"/>
  </r>
  <r>
    <x v="630"/>
    <n v="0"/>
    <n v="0"/>
    <n v="0"/>
    <n v="4.9957000000000003"/>
    <n v="4.6050000000000004"/>
    <n v="9.6006999999999998"/>
  </r>
  <r>
    <x v="631"/>
    <n v="0"/>
    <n v="0"/>
    <n v="0"/>
    <n v="4.8197000000000001"/>
    <n v="4.8840000000000003"/>
    <n v="9.7037000000000013"/>
  </r>
  <r>
    <x v="632"/>
    <n v="0"/>
    <n v="0"/>
    <n v="0"/>
    <n v="5.0281000000000002"/>
    <n v="4.8600000000000003"/>
    <n v="9.8881000000000014"/>
  </r>
  <r>
    <x v="633"/>
    <n v="0"/>
    <n v="0"/>
    <n v="0"/>
    <n v="5.0544000000000002"/>
    <n v="4.8650000000000002"/>
    <n v="9.9193999999999996"/>
  </r>
  <r>
    <x v="634"/>
    <n v="0"/>
    <n v="0"/>
    <n v="0"/>
    <n v="5.0529000000000002"/>
    <n v="4.8789999999999996"/>
    <n v="9.9318999999999988"/>
  </r>
  <r>
    <x v="635"/>
    <n v="5.2600000000000001E-2"/>
    <n v="0"/>
    <n v="5.2600000000000001E-2"/>
    <n v="5.0548000000000002"/>
    <n v="4.8689999999999998"/>
    <n v="9.9763999999999999"/>
  </r>
  <r>
    <x v="636"/>
    <n v="0"/>
    <n v="0"/>
    <n v="0"/>
    <n v="5.0461"/>
    <n v="4.133"/>
    <n v="9.1791"/>
  </r>
  <r>
    <x v="637"/>
    <n v="0"/>
    <n v="0"/>
    <n v="0"/>
    <n v="5.0179"/>
    <n v="4.016"/>
    <n v="9.0338999999999992"/>
  </r>
  <r>
    <x v="638"/>
    <n v="0"/>
    <n v="0"/>
    <n v="0"/>
    <n v="5.0488999999999997"/>
    <n v="6.1420000000000003"/>
    <n v="11.190899999999999"/>
  </r>
  <r>
    <x v="639"/>
    <n v="0"/>
    <n v="0"/>
    <n v="0"/>
    <n v="5.05"/>
    <n v="3.37"/>
    <n v="8.42"/>
  </r>
  <r>
    <x v="640"/>
    <n v="0"/>
    <n v="0"/>
    <n v="0"/>
    <n v="5.05"/>
    <n v="2.38"/>
    <n v="7.43"/>
  </r>
  <r>
    <x v="641"/>
    <n v="0"/>
    <n v="0"/>
    <n v="0"/>
    <n v="5.0599999999999996"/>
    <n v="0"/>
    <n v="5.0599999999999996"/>
  </r>
  <r>
    <x v="642"/>
    <n v="0"/>
    <n v="0"/>
    <n v="0"/>
    <n v="5.04"/>
    <n v="0"/>
    <n v="5.04"/>
  </r>
  <r>
    <x v="643"/>
    <n v="0"/>
    <n v="0"/>
    <n v="0"/>
    <n v="5.04"/>
    <n v="0"/>
    <n v="5.04"/>
  </r>
  <r>
    <x v="644"/>
    <n v="0"/>
    <n v="0"/>
    <n v="0"/>
    <n v="5.04"/>
    <n v="0"/>
    <n v="5.04"/>
  </r>
  <r>
    <x v="645"/>
    <n v="0"/>
    <n v="0"/>
    <n v="0"/>
    <n v="5.03"/>
    <n v="0"/>
    <n v="5.03"/>
  </r>
  <r>
    <x v="646"/>
    <n v="0"/>
    <n v="0"/>
    <n v="0"/>
    <n v="6.59"/>
    <n v="0"/>
    <n v="6.59"/>
  </r>
  <r>
    <x v="647"/>
    <n v="0"/>
    <n v="0"/>
    <n v="0"/>
    <n v="6.61"/>
    <n v="0"/>
    <n v="6.61"/>
  </r>
  <r>
    <x v="648"/>
    <n v="0"/>
    <n v="0"/>
    <n v="0"/>
    <n v="6.62"/>
    <n v="0"/>
    <n v="6.62"/>
  </r>
  <r>
    <x v="649"/>
    <n v="0"/>
    <n v="0"/>
    <n v="0"/>
    <n v="5.7"/>
    <n v="0"/>
    <n v="5.7"/>
  </r>
  <r>
    <x v="650"/>
    <n v="0"/>
    <n v="0"/>
    <n v="0"/>
    <n v="5.05"/>
    <n v="0"/>
    <n v="5.05"/>
  </r>
  <r>
    <x v="651"/>
    <n v="0"/>
    <n v="0"/>
    <n v="0"/>
    <n v="5.05"/>
    <n v="0"/>
    <n v="5.05"/>
  </r>
  <r>
    <x v="652"/>
    <n v="0"/>
    <n v="0"/>
    <n v="0"/>
    <n v="5.05"/>
    <n v="0"/>
    <n v="5.05"/>
  </r>
  <r>
    <x v="653"/>
    <n v="0"/>
    <n v="0"/>
    <n v="0"/>
    <n v="5.05"/>
    <n v="0"/>
    <n v="5.05"/>
  </r>
  <r>
    <x v="654"/>
    <n v="0"/>
    <n v="0"/>
    <n v="0"/>
    <n v="5.05"/>
    <n v="0"/>
    <n v="5.05"/>
  </r>
  <r>
    <x v="655"/>
    <n v="0"/>
    <n v="0"/>
    <n v="0"/>
    <n v="5.4"/>
    <n v="0"/>
    <n v="5.4"/>
  </r>
  <r>
    <x v="656"/>
    <n v="0"/>
    <n v="0"/>
    <n v="0"/>
    <n v="6.33"/>
    <n v="0"/>
    <n v="6.33"/>
  </r>
  <r>
    <x v="657"/>
    <n v="0.05"/>
    <n v="0"/>
    <n v="0.05"/>
    <n v="5.63"/>
    <n v="0"/>
    <n v="5.68"/>
  </r>
  <r>
    <x v="658"/>
    <n v="0.02"/>
    <n v="0"/>
    <n v="0.02"/>
    <n v="6.4"/>
    <n v="0"/>
    <n v="6.42"/>
  </r>
  <r>
    <x v="659"/>
    <n v="0"/>
    <n v="0"/>
    <n v="0"/>
    <n v="8.9700000000000006"/>
    <n v="0"/>
    <n v="8.9700000000000006"/>
  </r>
  <r>
    <x v="660"/>
    <n v="0"/>
    <n v="0"/>
    <n v="0"/>
    <n v="7.28"/>
    <n v="0"/>
    <n v="7.28"/>
  </r>
  <r>
    <x v="661"/>
    <n v="0"/>
    <n v="0"/>
    <n v="0"/>
    <n v="15.94"/>
    <n v="0"/>
    <n v="15.94"/>
  </r>
  <r>
    <x v="662"/>
    <n v="0"/>
    <n v="0"/>
    <n v="0"/>
    <n v="16.41"/>
    <n v="0"/>
    <n v="16.41"/>
  </r>
  <r>
    <x v="663"/>
    <n v="0"/>
    <n v="0"/>
    <n v="0"/>
    <n v="13.12"/>
    <n v="0"/>
    <n v="13.12"/>
  </r>
  <r>
    <x v="664"/>
    <n v="0"/>
    <n v="0"/>
    <n v="0"/>
    <n v="16.93"/>
    <n v="0"/>
    <n v="16.93"/>
  </r>
  <r>
    <x v="665"/>
    <n v="0"/>
    <n v="0"/>
    <n v="0"/>
    <n v="12.67"/>
    <n v="1.1100000000000001"/>
    <n v="13.78"/>
  </r>
  <r>
    <x v="666"/>
    <n v="0"/>
    <n v="0"/>
    <n v="0"/>
    <n v="7.29"/>
    <n v="0"/>
    <n v="7.29"/>
  </r>
  <r>
    <x v="667"/>
    <n v="0"/>
    <n v="0"/>
    <n v="0"/>
    <n v="7.77"/>
    <n v="0"/>
    <n v="7.77"/>
  </r>
  <r>
    <x v="668"/>
    <n v="0"/>
    <n v="0"/>
    <n v="0"/>
    <n v="21.81"/>
    <n v="0"/>
    <n v="21.81"/>
  </r>
  <r>
    <x v="669"/>
    <n v="0"/>
    <n v="0"/>
    <n v="0"/>
    <n v="15.58"/>
    <n v="0"/>
    <n v="15.58"/>
  </r>
  <r>
    <x v="670"/>
    <n v="0.11"/>
    <n v="0"/>
    <n v="0.11"/>
    <n v="9.42"/>
    <n v="0"/>
    <n v="9.5299999999999994"/>
  </r>
  <r>
    <x v="671"/>
    <n v="0"/>
    <n v="0"/>
    <n v="0"/>
    <n v="9.44"/>
    <n v="0"/>
    <n v="9.44"/>
  </r>
  <r>
    <x v="672"/>
    <n v="0"/>
    <n v="0"/>
    <n v="0"/>
    <n v="12.15"/>
    <n v="0"/>
    <n v="12.15"/>
  </r>
  <r>
    <x v="673"/>
    <n v="0"/>
    <n v="0"/>
    <n v="0"/>
    <n v="10.42"/>
    <n v="0"/>
    <n v="10.42"/>
  </r>
  <r>
    <x v="674"/>
    <n v="0"/>
    <n v="0"/>
    <n v="0"/>
    <n v="9.34"/>
    <n v="0"/>
    <n v="9.34"/>
  </r>
  <r>
    <x v="675"/>
    <n v="0"/>
    <n v="0"/>
    <n v="0"/>
    <n v="11.38"/>
    <n v="0"/>
    <n v="11.38"/>
  </r>
  <r>
    <x v="676"/>
    <n v="0"/>
    <n v="0"/>
    <n v="0"/>
    <n v="10.99"/>
    <n v="0"/>
    <n v="10.99"/>
  </r>
  <r>
    <x v="677"/>
    <n v="0.01"/>
    <n v="0"/>
    <n v="0.01"/>
    <n v="10.95"/>
    <n v="0"/>
    <n v="10.96"/>
  </r>
  <r>
    <x v="678"/>
    <n v="0"/>
    <n v="0"/>
    <n v="0"/>
    <n v="12.19"/>
    <n v="0"/>
    <n v="12.19"/>
  </r>
  <r>
    <x v="679"/>
    <n v="0"/>
    <n v="0"/>
    <n v="0"/>
    <n v="10.47"/>
    <n v="0"/>
    <n v="10.47"/>
  </r>
  <r>
    <x v="680"/>
    <n v="0"/>
    <n v="0"/>
    <n v="0"/>
    <n v="8.9600000000000009"/>
    <n v="0"/>
    <n v="8.9600000000000009"/>
  </r>
  <r>
    <x v="681"/>
    <n v="0"/>
    <n v="0"/>
    <n v="0"/>
    <n v="9.2799999999999994"/>
    <n v="0"/>
    <n v="9.2799999999999994"/>
  </r>
  <r>
    <x v="682"/>
    <n v="0.02"/>
    <n v="0"/>
    <n v="0.02"/>
    <n v="12.15"/>
    <n v="0"/>
    <n v="12.17"/>
  </r>
  <r>
    <x v="683"/>
    <n v="0"/>
    <n v="0"/>
    <n v="0"/>
    <n v="13.18"/>
    <n v="0"/>
    <n v="13.18"/>
  </r>
  <r>
    <x v="684"/>
    <n v="0.01"/>
    <n v="0"/>
    <n v="0.01"/>
    <n v="12.15"/>
    <n v="0"/>
    <n v="12.16"/>
  </r>
  <r>
    <x v="685"/>
    <n v="0"/>
    <n v="0"/>
    <n v="0"/>
    <n v="12.68"/>
    <n v="0"/>
    <n v="12.68"/>
  </r>
  <r>
    <x v="686"/>
    <n v="0.05"/>
    <n v="0"/>
    <n v="0.05"/>
    <n v="12.12"/>
    <n v="0"/>
    <n v="12.17"/>
  </r>
  <r>
    <x v="687"/>
    <n v="0"/>
    <n v="0"/>
    <n v="0"/>
    <n v="12.65"/>
    <n v="0"/>
    <n v="12.65"/>
  </r>
  <r>
    <x v="688"/>
    <n v="0.11"/>
    <n v="0"/>
    <n v="0.11"/>
    <n v="12.06"/>
    <n v="0"/>
    <n v="12.17"/>
  </r>
  <r>
    <x v="689"/>
    <n v="0"/>
    <n v="0"/>
    <n v="0"/>
    <n v="12.88"/>
    <n v="0"/>
    <n v="12.88"/>
  </r>
  <r>
    <x v="690"/>
    <n v="0"/>
    <n v="0"/>
    <n v="0"/>
    <n v="13.54"/>
    <n v="0"/>
    <n v="13.54"/>
  </r>
  <r>
    <x v="691"/>
    <n v="0"/>
    <n v="0"/>
    <n v="0"/>
    <n v="10.28"/>
    <n v="1.25"/>
    <n v="11.53"/>
  </r>
  <r>
    <x v="692"/>
    <n v="0"/>
    <n v="0"/>
    <n v="0"/>
    <n v="10.1"/>
    <n v="1.73"/>
    <n v="11.83"/>
  </r>
  <r>
    <x v="693"/>
    <n v="0"/>
    <n v="0"/>
    <n v="0"/>
    <n v="8.26"/>
    <n v="0"/>
    <n v="8.26"/>
  </r>
  <r>
    <x v="694"/>
    <n v="0"/>
    <n v="0"/>
    <n v="0"/>
    <n v="8.42"/>
    <n v="0"/>
    <n v="8.42"/>
  </r>
  <r>
    <x v="695"/>
    <n v="0"/>
    <n v="0"/>
    <n v="0"/>
    <n v="8.9499999999999993"/>
    <n v="0"/>
    <n v="8.9499999999999993"/>
  </r>
  <r>
    <x v="696"/>
    <n v="0"/>
    <n v="0"/>
    <n v="0"/>
    <n v="9.68"/>
    <n v="0"/>
    <n v="9.68"/>
  </r>
  <r>
    <x v="697"/>
    <n v="0"/>
    <n v="0"/>
    <n v="0"/>
    <n v="9.8000000000000007"/>
    <n v="0"/>
    <n v="9.8000000000000007"/>
  </r>
  <r>
    <x v="698"/>
    <n v="0"/>
    <n v="0"/>
    <n v="0"/>
    <n v="5.05"/>
    <n v="0"/>
    <n v="5.05"/>
  </r>
  <r>
    <x v="699"/>
    <n v="0.05"/>
    <n v="0"/>
    <n v="0.05"/>
    <n v="5.83"/>
    <n v="1.26"/>
    <n v="7.1400000000000006"/>
  </r>
  <r>
    <x v="700"/>
    <n v="0"/>
    <n v="0"/>
    <n v="0"/>
    <n v="5.7"/>
    <n v="0"/>
    <n v="5.7"/>
  </r>
  <r>
    <x v="701"/>
    <n v="0.02"/>
    <n v="0"/>
    <n v="0.02"/>
    <n v="5.05"/>
    <n v="0"/>
    <n v="5.0699999999999994"/>
  </r>
  <r>
    <x v="702"/>
    <n v="0"/>
    <n v="0"/>
    <n v="0"/>
    <n v="5.04"/>
    <n v="0"/>
    <n v="5.04"/>
  </r>
  <r>
    <x v="703"/>
    <n v="0"/>
    <n v="0"/>
    <n v="0"/>
    <n v="5.87"/>
    <n v="0"/>
    <n v="5.87"/>
  </r>
  <r>
    <x v="704"/>
    <n v="0"/>
    <n v="0"/>
    <n v="0"/>
    <n v="6.61"/>
    <n v="0"/>
    <n v="6.61"/>
  </r>
  <r>
    <x v="705"/>
    <n v="0"/>
    <n v="0"/>
    <n v="0"/>
    <n v="5.96"/>
    <n v="0"/>
    <n v="5.96"/>
  </r>
  <r>
    <x v="706"/>
    <n v="0"/>
    <n v="0"/>
    <n v="0"/>
    <n v="6.17"/>
    <n v="2.37"/>
    <n v="8.5399999999999991"/>
  </r>
  <r>
    <x v="707"/>
    <n v="0"/>
    <n v="0"/>
    <n v="0"/>
    <n v="5.04"/>
    <n v="3.34"/>
    <n v="8.379999999999999"/>
  </r>
  <r>
    <x v="708"/>
    <n v="0"/>
    <n v="0"/>
    <n v="0"/>
    <n v="5.73"/>
    <n v="3.34"/>
    <n v="9.07"/>
  </r>
  <r>
    <x v="709"/>
    <n v="0"/>
    <n v="0"/>
    <n v="0"/>
    <n v="6.61"/>
    <n v="3.34"/>
    <n v="9.9499999999999993"/>
  </r>
  <r>
    <x v="710"/>
    <n v="1.57"/>
    <n v="1.52"/>
    <n v="3.09"/>
    <n v="5.3"/>
    <n v="14.28"/>
    <n v="22.669999999999998"/>
  </r>
  <r>
    <x v="711"/>
    <n v="0"/>
    <n v="8.6300000000000008"/>
    <n v="8.6300000000000008"/>
    <n v="7.34"/>
    <n v="10.62"/>
    <n v="26.59"/>
  </r>
  <r>
    <x v="712"/>
    <n v="0"/>
    <n v="0"/>
    <n v="0"/>
    <n v="6.62"/>
    <n v="10.51"/>
    <n v="17.13"/>
  </r>
  <r>
    <x v="713"/>
    <n v="0"/>
    <n v="0"/>
    <n v="0"/>
    <n v="6.63"/>
    <n v="3.34"/>
    <n v="9.9699999999999989"/>
  </r>
  <r>
    <x v="714"/>
    <n v="0"/>
    <n v="0"/>
    <n v="0"/>
    <n v="5.0599999999999996"/>
    <n v="3.33"/>
    <n v="8.39"/>
  </r>
  <r>
    <x v="715"/>
    <n v="0"/>
    <n v="0"/>
    <n v="0"/>
    <n v="5.0599999999999996"/>
    <n v="3.33"/>
    <n v="8.39"/>
  </r>
  <r>
    <x v="716"/>
    <n v="0"/>
    <n v="0"/>
    <n v="0"/>
    <n v="5.0599999999999996"/>
    <n v="3.33"/>
    <n v="8.39"/>
  </r>
  <r>
    <x v="717"/>
    <n v="0"/>
    <n v="0"/>
    <n v="0"/>
    <n v="5.0599999999999996"/>
    <n v="5.75"/>
    <n v="10.809999999999999"/>
  </r>
  <r>
    <x v="718"/>
    <n v="0.14000000000000001"/>
    <n v="0"/>
    <n v="0.14000000000000001"/>
    <n v="5.05"/>
    <n v="1.52"/>
    <n v="6.71"/>
  </r>
  <r>
    <x v="719"/>
    <n v="0"/>
    <n v="0"/>
    <n v="0"/>
    <n v="5.04"/>
    <n v="0"/>
    <n v="5.04"/>
  </r>
  <r>
    <x v="720"/>
    <n v="0"/>
    <n v="0"/>
    <n v="0"/>
    <n v="5.04"/>
    <n v="0"/>
    <n v="5.04"/>
  </r>
  <r>
    <x v="721"/>
    <n v="0"/>
    <n v="0"/>
    <n v="0"/>
    <n v="5.04"/>
    <n v="0"/>
    <n v="5.04"/>
  </r>
  <r>
    <x v="722"/>
    <n v="0"/>
    <n v="0"/>
    <n v="0"/>
    <n v="5.04"/>
    <n v="0"/>
    <n v="5.04"/>
  </r>
  <r>
    <x v="723"/>
    <n v="0"/>
    <n v="0"/>
    <n v="0"/>
    <n v="5.04"/>
    <n v="0"/>
    <n v="5.04"/>
  </r>
  <r>
    <x v="724"/>
    <n v="0"/>
    <n v="0"/>
    <n v="0"/>
    <n v="5.04"/>
    <n v="0"/>
    <n v="5.04"/>
  </r>
  <r>
    <x v="725"/>
    <n v="0"/>
    <n v="0"/>
    <n v="0"/>
    <n v="5.04"/>
    <n v="0"/>
    <n v="5.04"/>
  </r>
  <r>
    <x v="726"/>
    <n v="0"/>
    <n v="0"/>
    <n v="0"/>
    <n v="5.04"/>
    <n v="0"/>
    <n v="5.04"/>
  </r>
  <r>
    <x v="727"/>
    <n v="0"/>
    <n v="0"/>
    <n v="0"/>
    <n v="5.04"/>
    <n v="0"/>
    <n v="5.04"/>
  </r>
  <r>
    <x v="728"/>
    <n v="0"/>
    <n v="0"/>
    <n v="0"/>
    <n v="5.04"/>
    <n v="0"/>
    <n v="5.04"/>
  </r>
  <r>
    <x v="729"/>
    <n v="0"/>
    <n v="0"/>
    <n v="0"/>
    <n v="5.04"/>
    <n v="0"/>
    <n v="5.04"/>
  </r>
  <r>
    <x v="730"/>
    <n v="0"/>
    <n v="0"/>
    <n v="0"/>
    <n v="5.04"/>
    <n v="0"/>
    <n v="5.04"/>
  </r>
  <r>
    <x v="731"/>
    <n v="0"/>
    <n v="0"/>
    <n v="0"/>
    <n v="5.04"/>
    <n v="0"/>
    <n v="5.04"/>
  </r>
  <r>
    <x v="732"/>
    <n v="0"/>
    <n v="0"/>
    <n v="0"/>
    <n v="5.04"/>
    <n v="0"/>
    <n v="5.04"/>
  </r>
  <r>
    <x v="733"/>
    <n v="0"/>
    <n v="0"/>
    <n v="0"/>
    <n v="5.31"/>
    <n v="0"/>
    <n v="5.31"/>
  </r>
  <r>
    <x v="734"/>
    <n v="0.11"/>
    <n v="0"/>
    <n v="0.11"/>
    <n v="5.03"/>
    <n v="0"/>
    <n v="5.14"/>
  </r>
  <r>
    <x v="735"/>
    <n v="0"/>
    <n v="0"/>
    <n v="0"/>
    <n v="5.05"/>
    <n v="0"/>
    <n v="5.05"/>
  </r>
  <r>
    <x v="736"/>
    <n v="0"/>
    <n v="0"/>
    <n v="0"/>
    <n v="5.04"/>
    <n v="0"/>
    <n v="5.04"/>
  </r>
  <r>
    <x v="737"/>
    <n v="0"/>
    <n v="0"/>
    <n v="0"/>
    <n v="5.04"/>
    <n v="0"/>
    <n v="5.04"/>
  </r>
  <r>
    <x v="738"/>
    <n v="0"/>
    <n v="0"/>
    <n v="0"/>
    <n v="5.04"/>
    <n v="0"/>
    <n v="5.04"/>
  </r>
  <r>
    <x v="739"/>
    <n v="0.05"/>
    <n v="0"/>
    <n v="0.05"/>
    <n v="5.04"/>
    <n v="0"/>
    <n v="5.09"/>
  </r>
  <r>
    <x v="740"/>
    <n v="0"/>
    <n v="0"/>
    <n v="0"/>
    <n v="5.03"/>
    <n v="0"/>
    <n v="5.03"/>
  </r>
  <r>
    <x v="741"/>
    <n v="0"/>
    <n v="0"/>
    <n v="0"/>
    <n v="5.04"/>
    <n v="0"/>
    <n v="5.04"/>
  </r>
  <r>
    <x v="742"/>
    <n v="0"/>
    <n v="0"/>
    <n v="0"/>
    <n v="5.03"/>
    <n v="0"/>
    <n v="5.03"/>
  </r>
  <r>
    <x v="743"/>
    <n v="0"/>
    <n v="0"/>
    <n v="0"/>
    <n v="5.04"/>
    <n v="3.05"/>
    <n v="8.09"/>
  </r>
  <r>
    <x v="744"/>
    <n v="0"/>
    <n v="0"/>
    <n v="0"/>
    <n v="5.04"/>
    <n v="3.32"/>
    <n v="8.36"/>
  </r>
  <r>
    <x v="745"/>
    <n v="0"/>
    <n v="0"/>
    <n v="0"/>
    <n v="5.0199999999999996"/>
    <n v="3.32"/>
    <n v="8.34"/>
  </r>
  <r>
    <x v="746"/>
    <n v="0"/>
    <n v="0"/>
    <n v="0"/>
    <n v="5.04"/>
    <n v="2.77"/>
    <n v="7.8100000000000005"/>
  </r>
  <r>
    <x v="747"/>
    <n v="0"/>
    <n v="0"/>
    <n v="0"/>
    <n v="5.03"/>
    <n v="2.77"/>
    <n v="7.8000000000000007"/>
  </r>
  <r>
    <x v="748"/>
    <n v="0.04"/>
    <n v="0"/>
    <n v="0.04"/>
    <n v="5.04"/>
    <n v="2.77"/>
    <n v="7.85"/>
  </r>
  <r>
    <x v="749"/>
    <n v="0"/>
    <n v="0"/>
    <n v="0"/>
    <n v="5.04"/>
    <n v="3.33"/>
    <n v="8.370000000000001"/>
  </r>
  <r>
    <x v="750"/>
    <n v="0"/>
    <n v="0"/>
    <n v="0"/>
    <n v="5.03"/>
    <n v="3.34"/>
    <n v="8.370000000000001"/>
  </r>
  <r>
    <x v="751"/>
    <n v="0"/>
    <n v="0"/>
    <n v="0"/>
    <n v="5.04"/>
    <n v="3.34"/>
    <n v="8.379999999999999"/>
  </r>
  <r>
    <x v="752"/>
    <n v="0"/>
    <n v="0"/>
    <n v="0"/>
    <n v="5.04"/>
    <n v="2.5"/>
    <n v="7.54"/>
  </r>
  <r>
    <x v="753"/>
    <n v="0"/>
    <n v="0"/>
    <n v="0"/>
    <n v="5.04"/>
    <n v="0"/>
    <n v="5.04"/>
  </r>
  <r>
    <x v="754"/>
    <n v="0"/>
    <n v="0"/>
    <n v="0"/>
    <n v="5.04"/>
    <n v="0"/>
    <n v="5.04"/>
  </r>
  <r>
    <x v="755"/>
    <n v="0"/>
    <n v="0"/>
    <n v="0"/>
    <n v="5.04"/>
    <n v="1.53"/>
    <n v="6.57"/>
  </r>
  <r>
    <x v="756"/>
    <n v="0"/>
    <n v="0"/>
    <n v="0"/>
    <n v="5.0599999999999996"/>
    <n v="0"/>
    <n v="5.0599999999999996"/>
  </r>
  <r>
    <x v="757"/>
    <n v="0"/>
    <n v="0"/>
    <n v="0"/>
    <n v="5.03"/>
    <n v="0"/>
    <n v="5.03"/>
  </r>
  <r>
    <x v="758"/>
    <n v="0"/>
    <n v="0"/>
    <n v="0"/>
    <n v="5.04"/>
    <n v="0"/>
    <n v="5.04"/>
  </r>
  <r>
    <x v="759"/>
    <n v="0.02"/>
    <n v="0"/>
    <n v="0.02"/>
    <n v="5.04"/>
    <n v="0"/>
    <n v="5.0599999999999996"/>
  </r>
  <r>
    <x v="760"/>
    <n v="0.02"/>
    <n v="0"/>
    <n v="0.02"/>
    <n v="5.05"/>
    <n v="0"/>
    <n v="5.0699999999999994"/>
  </r>
  <r>
    <x v="761"/>
    <n v="0"/>
    <n v="0"/>
    <n v="0"/>
    <n v="5.04"/>
    <n v="0"/>
    <n v="5.04"/>
  </r>
  <r>
    <x v="762"/>
    <n v="0"/>
    <n v="0"/>
    <n v="0"/>
    <n v="5.04"/>
    <n v="0"/>
    <n v="5.04"/>
  </r>
  <r>
    <x v="763"/>
    <n v="0"/>
    <n v="0"/>
    <n v="0"/>
    <n v="5.04"/>
    <n v="0"/>
    <n v="5.04"/>
  </r>
  <r>
    <x v="764"/>
    <n v="0.04"/>
    <n v="0"/>
    <n v="0.04"/>
    <n v="5.0199999999999996"/>
    <n v="0"/>
    <n v="5.0599999999999996"/>
  </r>
  <r>
    <x v="765"/>
    <n v="0"/>
    <n v="0"/>
    <n v="0"/>
    <n v="5.04"/>
    <n v="0"/>
    <n v="5.04"/>
  </r>
  <r>
    <x v="766"/>
    <n v="0"/>
    <n v="0"/>
    <n v="0"/>
    <n v="5.04"/>
    <n v="2.78"/>
    <n v="7.82"/>
  </r>
  <r>
    <x v="767"/>
    <n v="0"/>
    <n v="0"/>
    <n v="0"/>
    <n v="5.03"/>
    <n v="3.33"/>
    <n v="8.36"/>
  </r>
  <r>
    <x v="768"/>
    <n v="0"/>
    <n v="0"/>
    <n v="0"/>
    <n v="5.03"/>
    <n v="4.67"/>
    <n v="9.6999999999999993"/>
  </r>
  <r>
    <x v="769"/>
    <n v="0"/>
    <n v="0"/>
    <n v="0"/>
    <n v="5.03"/>
    <n v="3.33"/>
    <n v="8.36"/>
  </r>
  <r>
    <x v="770"/>
    <n v="0"/>
    <n v="0"/>
    <n v="0"/>
    <n v="5.0199999999999996"/>
    <n v="0"/>
    <n v="5.0199999999999996"/>
  </r>
  <r>
    <x v="771"/>
    <n v="0"/>
    <n v="0"/>
    <n v="0"/>
    <n v="5.03"/>
    <n v="0"/>
    <n v="5.03"/>
  </r>
  <r>
    <x v="772"/>
    <n v="0"/>
    <n v="0"/>
    <n v="0"/>
    <n v="5.04"/>
    <n v="0"/>
    <n v="5.04"/>
  </r>
  <r>
    <x v="773"/>
    <n v="0"/>
    <n v="0"/>
    <n v="0"/>
    <n v="5.04"/>
    <n v="3.33"/>
    <n v="8.370000000000001"/>
  </r>
  <r>
    <x v="774"/>
    <n v="0"/>
    <n v="8.09"/>
    <n v="8.09"/>
    <n v="5.0199999999999996"/>
    <n v="0.83"/>
    <n v="13.94"/>
  </r>
  <r>
    <x v="775"/>
    <n v="0"/>
    <n v="8.98"/>
    <n v="8.98"/>
    <n v="5.04"/>
    <n v="0"/>
    <n v="14.02"/>
  </r>
  <r>
    <x v="776"/>
    <n v="0.02"/>
    <n v="5"/>
    <n v="5.0199999999999996"/>
    <n v="5.21"/>
    <n v="0"/>
    <n v="10.23"/>
  </r>
  <r>
    <x v="777"/>
    <n v="0"/>
    <n v="0"/>
    <n v="0"/>
    <n v="5.0199999999999996"/>
    <n v="0"/>
    <n v="5.0199999999999996"/>
  </r>
  <r>
    <x v="778"/>
    <n v="0"/>
    <n v="0"/>
    <n v="0"/>
    <n v="5.03"/>
    <n v="0"/>
    <n v="5.03"/>
  </r>
  <r>
    <x v="779"/>
    <n v="0"/>
    <n v="0"/>
    <n v="0"/>
    <n v="5.03"/>
    <n v="0"/>
    <n v="5.03"/>
  </r>
  <r>
    <x v="780"/>
    <n v="0"/>
    <n v="0"/>
    <n v="0"/>
    <n v="5.03"/>
    <n v="1.38"/>
    <n v="6.41"/>
  </r>
  <r>
    <x v="781"/>
    <n v="0"/>
    <n v="0"/>
    <n v="0"/>
    <n v="5.03"/>
    <n v="0"/>
    <n v="5.03"/>
  </r>
  <r>
    <x v="782"/>
    <n v="0"/>
    <n v="0"/>
    <n v="0"/>
    <n v="5.86"/>
    <n v="3.32"/>
    <n v="9.18"/>
  </r>
  <r>
    <x v="783"/>
    <n v="0"/>
    <n v="0"/>
    <n v="0"/>
    <n v="6.59"/>
    <n v="0.97"/>
    <n v="7.56"/>
  </r>
  <r>
    <x v="784"/>
    <n v="0"/>
    <n v="0"/>
    <n v="0"/>
    <n v="5.99"/>
    <n v="0"/>
    <n v="5.99"/>
  </r>
  <r>
    <x v="785"/>
    <n v="0"/>
    <n v="0"/>
    <n v="0"/>
    <n v="5.05"/>
    <n v="0"/>
    <n v="5.05"/>
  </r>
  <r>
    <x v="786"/>
    <n v="0"/>
    <n v="0"/>
    <n v="0"/>
    <n v="5.05"/>
    <n v="0"/>
    <n v="5.05"/>
  </r>
  <r>
    <x v="787"/>
    <n v="0"/>
    <n v="0"/>
    <n v="0"/>
    <n v="6.28"/>
    <n v="12.01"/>
    <n v="18.29"/>
  </r>
  <r>
    <x v="788"/>
    <n v="0"/>
    <n v="21.75"/>
    <n v="21.75"/>
    <n v="11.8"/>
    <n v="21.68"/>
    <n v="55.230000000000004"/>
  </r>
  <r>
    <x v="789"/>
    <n v="6.77"/>
    <n v="37.44"/>
    <n v="44.209999999999994"/>
    <n v="17.66"/>
    <n v="22.92"/>
    <n v="84.789999999999992"/>
  </r>
  <r>
    <x v="790"/>
    <n v="7.3"/>
    <n v="25.49"/>
    <n v="32.79"/>
    <n v="5.97"/>
    <n v="23.06"/>
    <n v="61.819999999999993"/>
  </r>
  <r>
    <x v="791"/>
    <n v="5.1100000000000003"/>
    <n v="7.7"/>
    <n v="12.81"/>
    <n v="6.88"/>
    <n v="12.32"/>
    <n v="32.010000000000005"/>
  </r>
  <r>
    <x v="792"/>
    <n v="0"/>
    <n v="0"/>
    <n v="0"/>
    <n v="6.61"/>
    <n v="0"/>
    <n v="6.61"/>
  </r>
  <r>
    <x v="793"/>
    <n v="0"/>
    <n v="0"/>
    <n v="0"/>
    <n v="6.25"/>
    <n v="0"/>
    <n v="6.25"/>
  </r>
  <r>
    <x v="794"/>
    <n v="0"/>
    <n v="0"/>
    <n v="0"/>
    <n v="5.05"/>
    <n v="0"/>
    <n v="5.05"/>
  </r>
  <r>
    <x v="795"/>
    <n v="0.03"/>
    <n v="0"/>
    <n v="0.03"/>
    <n v="5.03"/>
    <n v="1.94"/>
    <n v="7"/>
  </r>
  <r>
    <x v="796"/>
    <n v="0.04"/>
    <n v="0"/>
    <n v="0.04"/>
    <n v="5.05"/>
    <n v="0"/>
    <n v="5.09"/>
  </r>
  <r>
    <x v="797"/>
    <n v="0"/>
    <n v="0"/>
    <n v="0"/>
    <n v="5.05"/>
    <n v="0"/>
    <n v="5.05"/>
  </r>
  <r>
    <x v="798"/>
    <n v="0"/>
    <n v="0"/>
    <n v="0"/>
    <n v="5.04"/>
    <n v="0"/>
    <n v="5.04"/>
  </r>
  <r>
    <x v="799"/>
    <n v="0"/>
    <n v="0"/>
    <n v="0"/>
    <n v="5.03"/>
    <n v="0"/>
    <n v="5.03"/>
  </r>
  <r>
    <x v="800"/>
    <n v="2.48"/>
    <n v="0"/>
    <n v="2.48"/>
    <n v="5.03"/>
    <n v="0"/>
    <n v="7.51"/>
  </r>
  <r>
    <x v="801"/>
    <n v="0"/>
    <n v="0"/>
    <n v="0"/>
    <n v="5.04"/>
    <n v="0"/>
    <n v="5.04"/>
  </r>
  <r>
    <x v="802"/>
    <n v="0"/>
    <n v="0"/>
    <n v="0"/>
    <n v="5.04"/>
    <n v="0"/>
    <n v="5.04"/>
  </r>
  <r>
    <x v="803"/>
    <n v="0"/>
    <n v="0"/>
    <n v="0"/>
    <n v="5.04"/>
    <n v="0"/>
    <n v="5.04"/>
  </r>
  <r>
    <x v="804"/>
    <n v="0"/>
    <n v="0"/>
    <n v="0"/>
    <n v="5.05"/>
    <n v="0"/>
    <n v="5.05"/>
  </r>
  <r>
    <x v="805"/>
    <n v="0"/>
    <n v="0"/>
    <n v="0"/>
    <n v="5.04"/>
    <n v="0"/>
    <n v="5.04"/>
  </r>
  <r>
    <x v="806"/>
    <n v="0"/>
    <n v="0"/>
    <n v="0"/>
    <n v="5.05"/>
    <n v="0"/>
    <n v="5.05"/>
  </r>
  <r>
    <x v="807"/>
    <n v="0"/>
    <n v="5.62"/>
    <n v="5.62"/>
    <n v="5.03"/>
    <n v="0"/>
    <n v="10.65"/>
  </r>
  <r>
    <x v="808"/>
    <n v="0.03"/>
    <n v="5.99"/>
    <n v="6.0200000000000005"/>
    <n v="5.04"/>
    <n v="3.47"/>
    <n v="14.530000000000001"/>
  </r>
  <r>
    <x v="809"/>
    <n v="0"/>
    <n v="8.2799999999999994"/>
    <n v="8.2799999999999994"/>
    <n v="5.3"/>
    <n v="9.0399999999999991"/>
    <n v="22.62"/>
  </r>
  <r>
    <x v="810"/>
    <n v="0"/>
    <n v="0"/>
    <n v="0"/>
    <n v="5.31"/>
    <n v="8.7200000000000006"/>
    <n v="14.030000000000001"/>
  </r>
  <r>
    <x v="811"/>
    <n v="0"/>
    <n v="0"/>
    <n v="0"/>
    <n v="5.67"/>
    <n v="7.42"/>
    <n v="13.09"/>
  </r>
  <r>
    <x v="812"/>
    <n v="0"/>
    <n v="0"/>
    <n v="0"/>
    <n v="5.85"/>
    <n v="8.8800000000000008"/>
    <n v="14.73"/>
  </r>
  <r>
    <x v="813"/>
    <n v="0"/>
    <n v="7.11"/>
    <n v="7.11"/>
    <n v="6.61"/>
    <n v="3.42"/>
    <n v="17.14"/>
  </r>
  <r>
    <x v="814"/>
    <n v="0"/>
    <n v="6.13"/>
    <n v="6.13"/>
    <n v="19.46"/>
    <n v="3.33"/>
    <n v="28.92"/>
  </r>
  <r>
    <x v="815"/>
    <n v="0"/>
    <n v="7.7"/>
    <n v="7.7"/>
    <n v="17.62"/>
    <n v="0"/>
    <n v="25.32"/>
  </r>
  <r>
    <x v="816"/>
    <n v="0.03"/>
    <n v="3.2"/>
    <n v="3.23"/>
    <n v="18.78"/>
    <n v="2.44"/>
    <n v="24.450000000000003"/>
  </r>
  <r>
    <x v="817"/>
    <n v="2.0499999999999998"/>
    <n v="1.74"/>
    <n v="3.79"/>
    <n v="17.97"/>
    <n v="6.96"/>
    <n v="28.72"/>
  </r>
  <r>
    <x v="818"/>
    <n v="0"/>
    <n v="3.2"/>
    <n v="3.2"/>
    <n v="19.100000000000001"/>
    <n v="3.34"/>
    <n v="25.64"/>
  </r>
  <r>
    <x v="819"/>
    <n v="0"/>
    <n v="0"/>
    <n v="0"/>
    <n v="20.63"/>
    <n v="4.1399999999999997"/>
    <n v="24.77"/>
  </r>
  <r>
    <x v="820"/>
    <n v="0.02"/>
    <n v="0"/>
    <n v="0.02"/>
    <n v="19.739999999999998"/>
    <n v="4.13"/>
    <n v="23.889999999999997"/>
  </r>
  <r>
    <x v="821"/>
    <n v="0"/>
    <n v="5.86"/>
    <n v="5.86"/>
    <n v="5.08"/>
    <n v="8.3800000000000008"/>
    <n v="19.32"/>
  </r>
  <r>
    <x v="822"/>
    <n v="0"/>
    <n v="4.28"/>
    <n v="4.28"/>
    <n v="5.08"/>
    <n v="9.61"/>
    <n v="18.97"/>
  </r>
  <r>
    <x v="823"/>
    <n v="0"/>
    <n v="8.5"/>
    <n v="8.5"/>
    <n v="5.07"/>
    <n v="7.62"/>
    <n v="21.19"/>
  </r>
  <r>
    <x v="824"/>
    <n v="0"/>
    <n v="12.25"/>
    <n v="12.25"/>
    <n v="5.0599999999999996"/>
    <n v="17.13"/>
    <n v="34.44"/>
  </r>
  <r>
    <x v="825"/>
    <n v="0.02"/>
    <n v="16.72"/>
    <n v="16.739999999999998"/>
    <n v="5.05"/>
    <n v="14.58"/>
    <n v="36.369999999999997"/>
  </r>
  <r>
    <x v="826"/>
    <n v="0"/>
    <n v="8.6999999999999993"/>
    <n v="8.6999999999999993"/>
    <n v="5.0599999999999996"/>
    <n v="12.46"/>
    <n v="26.22"/>
  </r>
  <r>
    <x v="827"/>
    <n v="0"/>
    <n v="7.75"/>
    <n v="7.75"/>
    <n v="5.0599999999999996"/>
    <n v="9.1300000000000008"/>
    <n v="21.94"/>
  </r>
  <r>
    <x v="828"/>
    <n v="0"/>
    <n v="7.19"/>
    <n v="7.19"/>
    <n v="5.0599999999999996"/>
    <n v="8.02"/>
    <n v="20.27"/>
  </r>
  <r>
    <x v="829"/>
    <n v="0"/>
    <n v="14.7"/>
    <n v="14.7"/>
    <n v="5.05"/>
    <n v="15.34"/>
    <n v="35.089999999999996"/>
  </r>
  <r>
    <x v="830"/>
    <n v="0"/>
    <n v="5.72"/>
    <n v="5.72"/>
    <n v="5.05"/>
    <n v="7.35"/>
    <n v="18.12"/>
  </r>
  <r>
    <x v="831"/>
    <n v="0"/>
    <n v="20.87"/>
    <n v="20.87"/>
    <n v="5.05"/>
    <n v="10.94"/>
    <n v="36.86"/>
  </r>
  <r>
    <x v="832"/>
    <n v="0"/>
    <n v="16.18"/>
    <n v="16.18"/>
    <n v="5.04"/>
    <n v="11.85"/>
    <n v="33.07"/>
  </r>
  <r>
    <x v="833"/>
    <n v="0.03"/>
    <n v="13.1"/>
    <n v="13.129999999999999"/>
    <n v="5.05"/>
    <n v="13.97"/>
    <n v="32.15"/>
  </r>
  <r>
    <x v="834"/>
    <n v="0"/>
    <n v="0"/>
    <n v="0"/>
    <n v="5.04"/>
    <n v="2"/>
    <n v="7.04"/>
  </r>
  <r>
    <x v="835"/>
    <n v="0"/>
    <n v="0"/>
    <n v="0"/>
    <n v="5.05"/>
    <n v="1.1299999999999999"/>
    <n v="6.18"/>
  </r>
  <r>
    <x v="836"/>
    <n v="0"/>
    <n v="0"/>
    <n v="0"/>
    <n v="5.04"/>
    <n v="3.4"/>
    <n v="8.44"/>
  </r>
  <r>
    <x v="837"/>
    <n v="0"/>
    <n v="0"/>
    <n v="0"/>
    <n v="5.04"/>
    <n v="6.1"/>
    <n v="11.14"/>
  </r>
  <r>
    <x v="838"/>
    <n v="0"/>
    <n v="0"/>
    <n v="0"/>
    <n v="5.04"/>
    <n v="1.06"/>
    <n v="6.1"/>
  </r>
  <r>
    <x v="839"/>
    <n v="0"/>
    <n v="0"/>
    <n v="0"/>
    <n v="5.0199999999999996"/>
    <n v="0"/>
    <n v="5.0199999999999996"/>
  </r>
  <r>
    <x v="840"/>
    <n v="0"/>
    <n v="0"/>
    <n v="0"/>
    <n v="5.04"/>
    <n v="2.4"/>
    <n v="7.44"/>
  </r>
  <r>
    <x v="841"/>
    <n v="0"/>
    <n v="0"/>
    <n v="0"/>
    <n v="5.05"/>
    <n v="0"/>
    <n v="5.05"/>
  </r>
  <r>
    <x v="842"/>
    <n v="0.02"/>
    <n v="0"/>
    <n v="0.02"/>
    <n v="5.05"/>
    <n v="0"/>
    <n v="5.07"/>
  </r>
  <r>
    <x v="843"/>
    <n v="0"/>
    <n v="0"/>
    <n v="0"/>
    <n v="5.05"/>
    <n v="0"/>
    <n v="5.05"/>
  </r>
  <r>
    <x v="844"/>
    <n v="0"/>
    <n v="0"/>
    <n v="0"/>
    <n v="5.05"/>
    <n v="2.12"/>
    <n v="7.17"/>
  </r>
  <r>
    <x v="845"/>
    <n v="0"/>
    <n v="0"/>
    <n v="0"/>
    <n v="5.87"/>
    <n v="2.14"/>
    <n v="8.01"/>
  </r>
  <r>
    <x v="846"/>
    <n v="0"/>
    <n v="0"/>
    <n v="0"/>
    <n v="6.61"/>
    <n v="1.25"/>
    <n v="7.86"/>
  </r>
  <r>
    <x v="847"/>
    <n v="0"/>
    <n v="0"/>
    <n v="0"/>
    <n v="6.62"/>
    <n v="3.37"/>
    <n v="9.99"/>
  </r>
  <r>
    <x v="848"/>
    <n v="0"/>
    <n v="0"/>
    <n v="0"/>
    <n v="5.0599999999999996"/>
    <n v="4.09"/>
    <n v="9.1499999999999986"/>
  </r>
  <r>
    <x v="849"/>
    <n v="0"/>
    <n v="0"/>
    <n v="0"/>
    <n v="5.0599999999999996"/>
    <n v="3.38"/>
    <n v="8.44"/>
  </r>
  <r>
    <x v="850"/>
    <n v="0.17"/>
    <n v="1.73"/>
    <n v="1.9"/>
    <n v="5.05"/>
    <n v="4.47"/>
    <n v="11.419999999999998"/>
  </r>
  <r>
    <x v="851"/>
    <n v="0"/>
    <n v="0"/>
    <n v="0"/>
    <n v="5.08"/>
    <n v="2.2599999999999998"/>
    <n v="7.34"/>
  </r>
  <r>
    <x v="852"/>
    <n v="0"/>
    <n v="0"/>
    <n v="0"/>
    <n v="5.03"/>
    <n v="3.37"/>
    <n v="8.4"/>
  </r>
  <r>
    <x v="853"/>
    <n v="0"/>
    <n v="0"/>
    <n v="0"/>
    <n v="5.0599999999999996"/>
    <n v="7.63"/>
    <n v="12.69"/>
  </r>
  <r>
    <x v="854"/>
    <n v="0.19"/>
    <n v="0"/>
    <n v="0.19"/>
    <n v="5.0599999999999996"/>
    <n v="10.84"/>
    <n v="16.09"/>
  </r>
  <r>
    <x v="855"/>
    <n v="0"/>
    <n v="0"/>
    <n v="0"/>
    <n v="5.0599999999999996"/>
    <n v="3.38"/>
    <n v="8.44"/>
  </r>
  <r>
    <x v="856"/>
    <n v="0"/>
    <n v="0"/>
    <n v="0"/>
    <n v="5.0599999999999996"/>
    <n v="3.39"/>
    <n v="8.4499999999999993"/>
  </r>
  <r>
    <x v="857"/>
    <n v="0"/>
    <n v="0"/>
    <n v="0"/>
    <n v="5.0599999999999996"/>
    <n v="3.4"/>
    <n v="8.4599999999999991"/>
  </r>
  <r>
    <x v="858"/>
    <n v="0"/>
    <n v="0"/>
    <n v="0"/>
    <n v="5.0599999999999996"/>
    <n v="0.99"/>
    <n v="6.05"/>
  </r>
  <r>
    <x v="859"/>
    <n v="0"/>
    <n v="0"/>
    <n v="0"/>
    <n v="5.0599999999999996"/>
    <n v="0"/>
    <n v="5.0599999999999996"/>
  </r>
  <r>
    <x v="860"/>
    <n v="0"/>
    <n v="0"/>
    <n v="0"/>
    <n v="5.05"/>
    <n v="2.79"/>
    <n v="7.84"/>
  </r>
  <r>
    <x v="861"/>
    <n v="0.05"/>
    <n v="0"/>
    <n v="0.05"/>
    <n v="6.62"/>
    <n v="0"/>
    <n v="6.67"/>
  </r>
  <r>
    <x v="862"/>
    <n v="0"/>
    <n v="0"/>
    <n v="0"/>
    <n v="6.63"/>
    <n v="0"/>
    <n v="6.63"/>
  </r>
  <r>
    <x v="863"/>
    <n v="0"/>
    <n v="0"/>
    <n v="0"/>
    <n v="6.64"/>
    <n v="0"/>
    <n v="6.64"/>
  </r>
  <r>
    <x v="864"/>
    <n v="0"/>
    <n v="0"/>
    <n v="0"/>
    <n v="5.0599999999999996"/>
    <n v="0"/>
    <n v="5.0599999999999996"/>
  </r>
  <r>
    <x v="865"/>
    <n v="0.03"/>
    <n v="0"/>
    <n v="0.03"/>
    <n v="5.05"/>
    <n v="0"/>
    <n v="5.08"/>
  </r>
  <r>
    <x v="866"/>
    <n v="0"/>
    <n v="0"/>
    <n v="0"/>
    <n v="5.0599999999999996"/>
    <n v="0"/>
    <n v="5.0599999999999996"/>
  </r>
  <r>
    <x v="867"/>
    <n v="0.03"/>
    <n v="0"/>
    <n v="0.03"/>
    <n v="5.05"/>
    <n v="2.66"/>
    <n v="7.74"/>
  </r>
  <r>
    <x v="868"/>
    <n v="0"/>
    <n v="0"/>
    <n v="0"/>
    <n v="5.04"/>
    <n v="2.5099999999999998"/>
    <n v="7.55"/>
  </r>
  <r>
    <x v="869"/>
    <n v="0"/>
    <n v="0"/>
    <n v="0"/>
    <n v="5.0599999999999996"/>
    <n v="2.91"/>
    <n v="7.97"/>
  </r>
  <r>
    <x v="870"/>
    <n v="0"/>
    <n v="0"/>
    <n v="0"/>
    <n v="5.0599999999999996"/>
    <n v="0"/>
    <n v="5.0599999999999996"/>
  </r>
  <r>
    <x v="871"/>
    <n v="0"/>
    <n v="0"/>
    <n v="0"/>
    <n v="5.0599999999999996"/>
    <n v="1.1100000000000001"/>
    <n v="6.17"/>
  </r>
  <r>
    <x v="872"/>
    <n v="0"/>
    <n v="0"/>
    <n v="0"/>
    <n v="5.0599999999999996"/>
    <n v="0"/>
    <n v="5.0599999999999996"/>
  </r>
  <r>
    <x v="873"/>
    <n v="0"/>
    <n v="0"/>
    <n v="0"/>
    <n v="5.0599999999999996"/>
    <n v="0"/>
    <n v="5.0599999999999996"/>
  </r>
  <r>
    <x v="874"/>
    <n v="0"/>
    <n v="0"/>
    <n v="0"/>
    <n v="5.05"/>
    <n v="4.3099999999999996"/>
    <n v="9.36"/>
  </r>
  <r>
    <x v="875"/>
    <n v="0"/>
    <n v="0"/>
    <n v="0"/>
    <n v="5.0599999999999996"/>
    <n v="0"/>
    <n v="5.0599999999999996"/>
  </r>
  <r>
    <x v="876"/>
    <n v="0"/>
    <n v="0"/>
    <n v="0"/>
    <n v="5.0599999999999996"/>
    <n v="0"/>
    <n v="5.0599999999999996"/>
  </r>
  <r>
    <x v="877"/>
    <n v="0"/>
    <n v="0"/>
    <n v="0"/>
    <n v="5.0599999999999996"/>
    <n v="0"/>
    <n v="5.0599999999999996"/>
  </r>
  <r>
    <x v="878"/>
    <n v="0"/>
    <n v="0"/>
    <n v="0"/>
    <n v="5.07"/>
    <n v="0"/>
    <n v="5.07"/>
  </r>
  <r>
    <x v="879"/>
    <n v="0"/>
    <n v="0"/>
    <n v="0"/>
    <n v="5.05"/>
    <n v="0"/>
    <n v="5.05"/>
  </r>
  <r>
    <x v="880"/>
    <n v="0"/>
    <n v="0"/>
    <n v="0"/>
    <n v="5.04"/>
    <n v="1.34"/>
    <n v="6.38"/>
  </r>
  <r>
    <x v="881"/>
    <n v="0"/>
    <n v="0"/>
    <n v="0"/>
    <n v="5.0599999999999996"/>
    <n v="0"/>
    <n v="5.0599999999999996"/>
  </r>
  <r>
    <x v="882"/>
    <n v="0"/>
    <n v="0"/>
    <n v="0"/>
    <n v="5.01"/>
    <n v="0"/>
    <n v="5.01"/>
  </r>
  <r>
    <x v="883"/>
    <n v="0"/>
    <n v="0"/>
    <n v="0"/>
    <n v="5.05"/>
    <n v="0"/>
    <n v="5.05"/>
  </r>
  <r>
    <x v="884"/>
    <n v="0"/>
    <n v="0"/>
    <n v="0"/>
    <n v="5.03"/>
    <n v="0"/>
    <n v="5.03"/>
  </r>
  <r>
    <x v="885"/>
    <n v="0"/>
    <n v="0"/>
    <n v="0"/>
    <n v="5.04"/>
    <n v="0"/>
    <n v="5.04"/>
  </r>
  <r>
    <x v="886"/>
    <n v="0"/>
    <n v="0"/>
    <n v="0"/>
    <n v="5.04"/>
    <n v="0"/>
    <n v="5.04"/>
  </r>
  <r>
    <x v="887"/>
    <n v="0"/>
    <n v="0"/>
    <n v="0"/>
    <n v="5.04"/>
    <n v="0"/>
    <n v="5.04"/>
  </r>
  <r>
    <x v="888"/>
    <n v="0"/>
    <n v="0"/>
    <n v="0"/>
    <n v="5.04"/>
    <n v="0"/>
    <n v="5.04"/>
  </r>
  <r>
    <x v="889"/>
    <n v="0"/>
    <n v="0"/>
    <n v="0"/>
    <n v="5.04"/>
    <n v="2.76"/>
    <n v="7.8"/>
  </r>
  <r>
    <x v="890"/>
    <n v="0"/>
    <n v="0"/>
    <n v="0"/>
    <n v="5.64"/>
    <n v="1.39"/>
    <n v="7.03"/>
  </r>
  <r>
    <x v="891"/>
    <n v="0.08"/>
    <n v="0"/>
    <n v="0.08"/>
    <n v="6.58"/>
    <n v="0"/>
    <n v="6.66"/>
  </r>
  <r>
    <x v="892"/>
    <n v="0"/>
    <n v="0"/>
    <n v="0"/>
    <n v="6.24"/>
    <n v="0"/>
    <n v="6.24"/>
  </r>
  <r>
    <x v="893"/>
    <n v="0"/>
    <n v="0"/>
    <n v="0"/>
    <n v="5.04"/>
    <n v="0"/>
    <n v="5.04"/>
  </r>
  <r>
    <x v="894"/>
    <n v="0"/>
    <n v="0"/>
    <n v="0"/>
    <n v="5.78"/>
    <n v="0"/>
    <n v="5.78"/>
  </r>
  <r>
    <x v="895"/>
    <n v="0"/>
    <n v="0"/>
    <n v="0"/>
    <n v="6.6"/>
    <n v="0"/>
    <n v="6.6"/>
  </r>
  <r>
    <x v="896"/>
    <n v="0.02"/>
    <n v="0"/>
    <n v="0.02"/>
    <n v="6.6"/>
    <n v="0"/>
    <n v="6.6199999999999992"/>
  </r>
  <r>
    <x v="897"/>
    <n v="0"/>
    <n v="0"/>
    <n v="0"/>
    <n v="6.62"/>
    <n v="0"/>
    <n v="6.62"/>
  </r>
  <r>
    <x v="898"/>
    <n v="0"/>
    <n v="0"/>
    <n v="0"/>
    <n v="5.05"/>
    <n v="0"/>
    <n v="5.05"/>
  </r>
  <r>
    <x v="899"/>
    <n v="0"/>
    <n v="0"/>
    <n v="0"/>
    <n v="5.0599999999999996"/>
    <n v="0"/>
    <n v="5.0599999999999996"/>
  </r>
  <r>
    <x v="900"/>
    <n v="0"/>
    <n v="0"/>
    <n v="0"/>
    <n v="5.05"/>
    <n v="0"/>
    <n v="5.05"/>
  </r>
  <r>
    <x v="901"/>
    <n v="0.01"/>
    <n v="0"/>
    <n v="0.01"/>
    <n v="5.04"/>
    <n v="0"/>
    <n v="5.05"/>
  </r>
  <r>
    <x v="902"/>
    <n v="0.01"/>
    <n v="0"/>
    <n v="0.01"/>
    <n v="5.05"/>
    <n v="0"/>
    <n v="5.0599999999999996"/>
  </r>
  <r>
    <x v="903"/>
    <n v="0"/>
    <n v="0"/>
    <n v="0"/>
    <n v="5.03"/>
    <n v="0"/>
    <n v="5.03"/>
  </r>
  <r>
    <x v="904"/>
    <n v="0"/>
    <n v="0"/>
    <n v="0"/>
    <n v="5.04"/>
    <n v="0"/>
    <n v="5.04"/>
  </r>
  <r>
    <x v="905"/>
    <n v="0"/>
    <n v="0"/>
    <n v="0"/>
    <n v="5.05"/>
    <n v="0"/>
    <n v="5.05"/>
  </r>
  <r>
    <x v="906"/>
    <n v="0"/>
    <n v="0"/>
    <n v="0"/>
    <n v="5.04"/>
    <n v="0"/>
    <n v="5.04"/>
  </r>
  <r>
    <x v="907"/>
    <n v="0"/>
    <n v="0"/>
    <n v="0"/>
    <n v="5.05"/>
    <n v="0"/>
    <n v="5.05"/>
  </r>
  <r>
    <x v="908"/>
    <n v="0"/>
    <n v="0"/>
    <n v="0"/>
    <n v="5.04"/>
    <n v="0"/>
    <n v="5.04"/>
  </r>
  <r>
    <x v="909"/>
    <n v="0"/>
    <n v="0"/>
    <n v="0"/>
    <n v="5.04"/>
    <n v="0"/>
    <n v="5.04"/>
  </r>
  <r>
    <x v="910"/>
    <n v="0"/>
    <n v="0"/>
    <n v="0"/>
    <n v="5.04"/>
    <n v="0"/>
    <n v="5.04"/>
  </r>
  <r>
    <x v="911"/>
    <n v="0"/>
    <n v="0"/>
    <n v="0"/>
    <n v="4.9800000000000004"/>
    <n v="0"/>
    <n v="4.9800000000000004"/>
  </r>
  <r>
    <x v="912"/>
    <n v="0"/>
    <n v="0"/>
    <n v="0"/>
    <n v="5.05"/>
    <n v="0"/>
    <n v="5.05"/>
  </r>
  <r>
    <x v="913"/>
    <n v="0"/>
    <n v="0"/>
    <n v="0"/>
    <n v="5.05"/>
    <n v="0"/>
    <n v="5.05"/>
  </r>
  <r>
    <x v="914"/>
    <n v="0"/>
    <n v="0"/>
    <n v="0"/>
    <n v="5.04"/>
    <n v="0"/>
    <n v="5.04"/>
  </r>
  <r>
    <x v="915"/>
    <n v="0"/>
    <n v="0"/>
    <n v="0"/>
    <n v="5.04"/>
    <n v="0"/>
    <n v="5.04"/>
  </r>
  <r>
    <x v="916"/>
    <n v="0"/>
    <n v="0"/>
    <n v="0"/>
    <n v="5.03"/>
    <n v="0"/>
    <n v="5.03"/>
  </r>
  <r>
    <x v="917"/>
    <n v="0.13"/>
    <n v="0"/>
    <n v="0.13"/>
    <n v="5.03"/>
    <n v="0"/>
    <n v="5.16"/>
  </r>
  <r>
    <x v="918"/>
    <n v="0"/>
    <n v="0"/>
    <n v="0"/>
    <n v="5.04"/>
    <n v="0"/>
    <n v="5.04"/>
  </r>
  <r>
    <x v="919"/>
    <n v="0"/>
    <n v="0"/>
    <n v="0"/>
    <n v="5.04"/>
    <n v="0"/>
    <n v="5.04"/>
  </r>
  <r>
    <x v="920"/>
    <n v="0"/>
    <n v="0"/>
    <n v="0"/>
    <n v="5.05"/>
    <n v="0"/>
    <n v="5.05"/>
  </r>
  <r>
    <x v="921"/>
    <n v="0"/>
    <n v="0"/>
    <n v="0"/>
    <n v="5.04"/>
    <n v="0"/>
    <n v="5.04"/>
  </r>
  <r>
    <x v="922"/>
    <n v="0"/>
    <n v="0"/>
    <n v="0"/>
    <n v="6.6"/>
    <n v="0"/>
    <n v="6.6"/>
  </r>
  <r>
    <x v="923"/>
    <n v="0"/>
    <n v="0"/>
    <n v="0"/>
    <n v="5.04"/>
    <n v="0"/>
    <n v="5.04"/>
  </r>
  <r>
    <x v="924"/>
    <n v="0"/>
    <n v="0"/>
    <n v="0"/>
    <n v="5.04"/>
    <n v="0"/>
    <n v="5.04"/>
  </r>
  <r>
    <x v="925"/>
    <n v="0"/>
    <n v="0"/>
    <n v="0"/>
    <n v="5.05"/>
    <n v="0"/>
    <n v="5.05"/>
  </r>
  <r>
    <x v="926"/>
    <n v="0"/>
    <n v="0"/>
    <n v="0"/>
    <n v="5.03"/>
    <n v="0"/>
    <n v="5.03"/>
  </r>
  <r>
    <x v="927"/>
    <n v="0"/>
    <n v="0"/>
    <n v="0"/>
    <n v="5.03"/>
    <n v="0"/>
    <n v="5.03"/>
  </r>
  <r>
    <x v="928"/>
    <n v="0"/>
    <n v="0"/>
    <n v="0"/>
    <n v="5.03"/>
    <n v="0"/>
    <n v="5.03"/>
  </r>
  <r>
    <x v="929"/>
    <n v="0"/>
    <n v="0"/>
    <n v="0"/>
    <n v="5.03"/>
    <n v="0"/>
    <n v="5.03"/>
  </r>
  <r>
    <x v="930"/>
    <n v="0"/>
    <n v="0"/>
    <n v="0"/>
    <n v="6.59"/>
    <n v="0"/>
    <n v="6.59"/>
  </r>
  <r>
    <x v="931"/>
    <n v="0"/>
    <n v="0"/>
    <n v="0"/>
    <n v="6.61"/>
    <n v="0"/>
    <n v="6.61"/>
  </r>
  <r>
    <x v="932"/>
    <n v="0"/>
    <n v="0"/>
    <n v="0"/>
    <n v="6.63"/>
    <n v="0"/>
    <n v="6.63"/>
  </r>
  <r>
    <x v="933"/>
    <n v="0"/>
    <n v="0"/>
    <n v="0"/>
    <n v="5.0599999999999996"/>
    <n v="0"/>
    <n v="5.0599999999999996"/>
  </r>
  <r>
    <x v="934"/>
    <n v="0"/>
    <n v="0"/>
    <n v="0"/>
    <n v="5.05"/>
    <n v="0"/>
    <n v="5.05"/>
  </r>
  <r>
    <x v="935"/>
    <n v="0.08"/>
    <n v="0"/>
    <n v="0.08"/>
    <n v="5.04"/>
    <n v="0"/>
    <n v="5.12"/>
  </r>
  <r>
    <x v="936"/>
    <n v="0"/>
    <n v="0"/>
    <n v="0"/>
    <n v="6.62"/>
    <n v="0"/>
    <n v="6.62"/>
  </r>
  <r>
    <x v="937"/>
    <n v="0"/>
    <n v="0"/>
    <n v="0"/>
    <n v="6.63"/>
    <n v="0"/>
    <n v="6.63"/>
  </r>
  <r>
    <x v="938"/>
    <n v="0"/>
    <n v="0"/>
    <n v="0"/>
    <n v="6.63"/>
    <n v="0"/>
    <n v="6.63"/>
  </r>
  <r>
    <x v="939"/>
    <n v="0"/>
    <n v="0"/>
    <n v="0"/>
    <n v="5.68"/>
    <n v="0"/>
    <n v="5.68"/>
  </r>
  <r>
    <x v="940"/>
    <n v="0"/>
    <n v="0"/>
    <n v="0"/>
    <n v="5.0599999999999996"/>
    <n v="0"/>
    <n v="5.0599999999999996"/>
  </r>
  <r>
    <x v="941"/>
    <n v="0"/>
    <n v="0"/>
    <n v="0"/>
    <n v="5.0519999999999996"/>
    <n v="0"/>
    <n v="5.0519999999999996"/>
  </r>
  <r>
    <x v="942"/>
    <n v="0.121"/>
    <n v="0"/>
    <n v="0.121"/>
    <n v="5.0460000000000003"/>
    <n v="0"/>
    <n v="5.1669999999999998"/>
  </r>
  <r>
    <x v="943"/>
    <n v="0"/>
    <n v="0"/>
    <n v="0"/>
    <n v="5.0449999999999999"/>
    <n v="0"/>
    <n v="5.0449999999999999"/>
  </r>
  <r>
    <x v="944"/>
    <n v="0"/>
    <n v="0"/>
    <n v="0"/>
    <n v="5.0250000000000004"/>
    <n v="0"/>
    <n v="5.0250000000000004"/>
  </r>
  <r>
    <x v="945"/>
    <n v="0"/>
    <n v="0"/>
    <n v="0"/>
    <n v="5.0309999999999997"/>
    <n v="0"/>
    <n v="5.0309999999999997"/>
  </r>
  <r>
    <x v="946"/>
    <n v="0"/>
    <n v="2.2989999999999999"/>
    <n v="2.2989999999999999"/>
    <n v="5.03"/>
    <n v="0"/>
    <n v="7.3290000000000006"/>
  </r>
  <r>
    <x v="947"/>
    <n v="0"/>
    <n v="0"/>
    <n v="0"/>
    <n v="5.0289999999999999"/>
    <n v="0"/>
    <n v="5.0289999999999999"/>
  </r>
  <r>
    <x v="948"/>
    <n v="0"/>
    <n v="0"/>
    <n v="0"/>
    <n v="5.0389999999999997"/>
    <n v="0"/>
    <n v="5.0389999999999997"/>
  </r>
  <r>
    <x v="949"/>
    <n v="0"/>
    <n v="0"/>
    <n v="0"/>
    <n v="5.0449999999999999"/>
    <n v="0"/>
    <n v="5.0449999999999999"/>
  </r>
  <r>
    <x v="950"/>
    <n v="0"/>
    <n v="0"/>
    <n v="0"/>
    <n v="5.0460000000000003"/>
    <n v="0"/>
    <n v="5.0460000000000003"/>
  </r>
  <r>
    <x v="951"/>
    <n v="5.2999999999999999E-2"/>
    <n v="0"/>
    <n v="5.2999999999999999E-2"/>
    <n v="6.61"/>
    <n v="0"/>
    <n v="6.6630000000000003"/>
  </r>
  <r>
    <x v="952"/>
    <n v="0"/>
    <n v="0"/>
    <n v="0"/>
    <n v="6.6120000000000001"/>
    <n v="0"/>
    <n v="6.6120000000000001"/>
  </r>
  <r>
    <x v="953"/>
    <n v="0"/>
    <n v="0"/>
    <n v="0"/>
    <n v="6.6210000000000004"/>
    <n v="0"/>
    <n v="6.6210000000000004"/>
  </r>
  <r>
    <x v="954"/>
    <n v="0"/>
    <n v="0"/>
    <n v="0"/>
    <n v="5.056"/>
    <n v="0"/>
    <n v="5.056"/>
  </r>
  <r>
    <x v="955"/>
    <n v="8.5000000000000006E-2"/>
    <n v="0"/>
    <n v="8.5000000000000006E-2"/>
    <n v="5.0519999999999996"/>
    <n v="0"/>
    <n v="5.1369999999999996"/>
  </r>
  <r>
    <x v="956"/>
    <n v="5.1999999999999998E-2"/>
    <n v="0"/>
    <n v="5.1999999999999998E-2"/>
    <n v="5.0540000000000003"/>
    <n v="0"/>
    <n v="5.1059999999999999"/>
  </r>
  <r>
    <x v="957"/>
    <n v="0"/>
    <n v="0"/>
    <n v="0"/>
    <n v="5.0549999999999997"/>
    <n v="0"/>
    <n v="5.0549999999999997"/>
  </r>
  <r>
    <x v="958"/>
    <n v="4.2999999999999997E-2"/>
    <n v="0"/>
    <n v="4.2999999999999997E-2"/>
    <n v="5.056"/>
    <n v="0"/>
    <n v="5.0990000000000002"/>
  </r>
  <r>
    <x v="959"/>
    <n v="7.3999999999999996E-2"/>
    <n v="0"/>
    <n v="7.3999999999999996E-2"/>
    <n v="5.0709999999999997"/>
    <n v="0"/>
    <n v="5.1449999999999996"/>
  </r>
  <r>
    <x v="960"/>
    <n v="0"/>
    <n v="0"/>
    <n v="0"/>
    <n v="5.048"/>
    <n v="0"/>
    <n v="5.048"/>
  </r>
  <r>
    <x v="961"/>
    <n v="0"/>
    <n v="0"/>
    <n v="0"/>
    <n v="5.0519999999999996"/>
    <n v="0"/>
    <n v="5.0519999999999996"/>
  </r>
  <r>
    <x v="962"/>
    <n v="3.5999999999999997E-2"/>
    <n v="0"/>
    <n v="3.5999999999999997E-2"/>
    <n v="5.05"/>
    <n v="0"/>
    <n v="5.0860000000000003"/>
  </r>
  <r>
    <x v="963"/>
    <n v="0"/>
    <n v="0"/>
    <n v="0"/>
    <n v="5.07"/>
    <n v="0"/>
    <n v="5.07"/>
  </r>
  <r>
    <x v="964"/>
    <n v="0"/>
    <n v="0"/>
    <n v="0"/>
    <n v="5.05"/>
    <n v="0"/>
    <n v="5.05"/>
  </r>
  <r>
    <x v="965"/>
    <n v="0"/>
    <n v="0"/>
    <n v="0"/>
    <n v="5.04"/>
    <n v="0"/>
    <n v="5.04"/>
  </r>
  <r>
    <x v="966"/>
    <n v="0"/>
    <n v="0"/>
    <n v="0"/>
    <n v="5.05"/>
    <n v="0"/>
    <n v="5.05"/>
  </r>
  <r>
    <x v="967"/>
    <n v="0"/>
    <n v="0"/>
    <n v="0"/>
    <n v="5.05"/>
    <n v="0"/>
    <n v="5.05"/>
  </r>
  <r>
    <x v="968"/>
    <n v="0"/>
    <n v="0"/>
    <n v="0"/>
    <n v="6.1529999999999996"/>
    <n v="0"/>
    <n v="6.1529999999999996"/>
  </r>
  <r>
    <x v="969"/>
    <n v="0"/>
    <n v="0"/>
    <n v="0"/>
    <n v="6.33"/>
    <n v="0"/>
    <n v="6.33"/>
  </r>
  <r>
    <x v="970"/>
    <n v="0"/>
    <n v="0"/>
    <n v="0"/>
    <n v="5.0449999999999999"/>
    <n v="0"/>
    <n v="5.0449999999999999"/>
  </r>
  <r>
    <x v="971"/>
    <n v="0"/>
    <n v="0"/>
    <n v="0"/>
    <n v="5.0430000000000001"/>
    <n v="0"/>
    <n v="5.0430000000000001"/>
  </r>
  <r>
    <x v="972"/>
    <n v="0"/>
    <n v="0"/>
    <n v="0"/>
    <n v="5.0510000000000002"/>
    <n v="0"/>
    <n v="5.0510000000000002"/>
  </r>
  <r>
    <x v="973"/>
    <n v="0"/>
    <n v="0"/>
    <n v="0"/>
    <n v="6.609"/>
    <n v="0"/>
    <n v="6.609"/>
  </r>
  <r>
    <x v="974"/>
    <n v="0"/>
    <n v="0"/>
    <n v="0"/>
    <n v="6.609"/>
    <n v="0"/>
    <n v="6.609"/>
  </r>
  <r>
    <x v="975"/>
    <n v="0"/>
    <n v="0"/>
    <n v="0"/>
    <n v="6.6189999999999998"/>
    <n v="0"/>
    <n v="6.6189999999999998"/>
  </r>
  <r>
    <x v="976"/>
    <n v="0"/>
    <n v="0"/>
    <n v="0"/>
    <n v="5.0510000000000002"/>
    <n v="0"/>
    <n v="5.0510000000000002"/>
  </r>
  <r>
    <x v="977"/>
    <n v="0"/>
    <n v="0"/>
    <n v="0"/>
    <n v="5.0460000000000003"/>
    <n v="0"/>
    <n v="5.0460000000000003"/>
  </r>
  <r>
    <x v="978"/>
    <n v="0"/>
    <n v="0"/>
    <n v="0"/>
    <n v="5.0460000000000003"/>
    <n v="0"/>
    <n v="5.0460000000000003"/>
  </r>
  <r>
    <x v="979"/>
    <n v="0"/>
    <n v="0"/>
    <n v="0"/>
    <n v="5.0469999999999997"/>
    <n v="0"/>
    <n v="5.0469999999999997"/>
  </r>
  <r>
    <x v="980"/>
    <n v="0"/>
    <n v="0"/>
    <n v="0"/>
    <n v="5.03"/>
    <n v="0"/>
    <n v="5.03"/>
  </r>
  <r>
    <x v="981"/>
    <n v="0"/>
    <n v="0"/>
    <n v="0"/>
    <n v="5.0460000000000003"/>
    <n v="0"/>
    <n v="5.0460000000000003"/>
  </r>
  <r>
    <x v="982"/>
    <n v="0"/>
    <n v="0"/>
    <n v="0"/>
    <n v="5.0410000000000004"/>
    <n v="0"/>
    <n v="5.0410000000000004"/>
  </r>
  <r>
    <x v="983"/>
    <n v="0"/>
    <n v="0"/>
    <n v="0"/>
    <n v="5.0460000000000003"/>
    <n v="0"/>
    <n v="5.0460000000000003"/>
  </r>
  <r>
    <x v="984"/>
    <n v="8.5000000000000006E-2"/>
    <n v="0"/>
    <n v="8.5000000000000006E-2"/>
    <n v="5.04"/>
    <n v="0"/>
    <n v="5.125"/>
  </r>
  <r>
    <x v="985"/>
    <n v="0"/>
    <n v="0"/>
    <n v="0"/>
    <n v="5.0410000000000004"/>
    <n v="0"/>
    <n v="5.0410000000000004"/>
  </r>
  <r>
    <x v="986"/>
    <n v="0"/>
    <n v="0"/>
    <n v="0"/>
    <n v="5.0439999999999996"/>
    <n v="0"/>
    <n v="5.0439999999999996"/>
  </r>
  <r>
    <x v="987"/>
    <n v="1.6E-2"/>
    <n v="0"/>
    <n v="1.6E-2"/>
    <n v="5.0449999999999999"/>
    <n v="0"/>
    <n v="5.0609999999999999"/>
  </r>
  <r>
    <x v="988"/>
    <n v="0"/>
    <n v="0"/>
    <n v="0"/>
    <n v="5.0620000000000003"/>
    <n v="0"/>
    <n v="5.0620000000000003"/>
  </r>
  <r>
    <x v="989"/>
    <n v="0"/>
    <n v="0"/>
    <n v="0"/>
    <n v="5.0389999999999997"/>
    <n v="0"/>
    <n v="5.0389999999999997"/>
  </r>
  <r>
    <x v="990"/>
    <n v="0"/>
    <n v="0"/>
    <n v="0"/>
    <n v="5.0369999999999999"/>
    <n v="0"/>
    <n v="5.0369999999999999"/>
  </r>
  <r>
    <x v="991"/>
    <n v="0"/>
    <n v="0"/>
    <n v="0"/>
    <n v="5.0369999999999999"/>
    <n v="0"/>
    <n v="5.0369999999999999"/>
  </r>
  <r>
    <x v="992"/>
    <n v="0"/>
    <n v="0"/>
    <n v="0"/>
    <n v="5.0339999999999998"/>
    <n v="0"/>
    <n v="5.0339999999999998"/>
  </r>
  <r>
    <x v="993"/>
    <n v="0"/>
    <n v="0"/>
    <n v="0"/>
    <n v="5.0369999999999999"/>
    <n v="0"/>
    <n v="5.0369999999999999"/>
  </r>
  <r>
    <x v="994"/>
    <n v="6.2E-2"/>
    <n v="0"/>
    <n v="6.2E-2"/>
    <n v="5.04"/>
    <n v="0"/>
    <n v="5.1020000000000003"/>
  </r>
  <r>
    <x v="995"/>
    <n v="0"/>
    <n v="0"/>
    <n v="0"/>
    <n v="5.0410000000000004"/>
    <n v="0"/>
    <n v="5.0410000000000004"/>
  </r>
  <r>
    <x v="996"/>
    <n v="0"/>
    <n v="0"/>
    <n v="0"/>
    <n v="5.0369999999999999"/>
    <n v="0"/>
    <n v="5.0369999999999999"/>
  </r>
  <r>
    <x v="997"/>
    <n v="0"/>
    <n v="0"/>
    <n v="0"/>
    <n v="5.024"/>
    <n v="0"/>
    <n v="5.024"/>
  </r>
  <r>
    <x v="998"/>
    <n v="0"/>
    <n v="0"/>
    <n v="0"/>
    <n v="5.0359999999999996"/>
    <n v="0"/>
    <n v="5.0359999999999996"/>
  </r>
  <r>
    <x v="999"/>
    <n v="0"/>
    <n v="0"/>
    <n v="0"/>
    <n v="5.0430000000000001"/>
    <n v="0"/>
    <n v="5.0430000000000001"/>
  </r>
  <r>
    <x v="1000"/>
    <n v="0"/>
    <n v="0"/>
    <n v="0"/>
    <n v="5.0430000000000001"/>
    <n v="0"/>
    <n v="5.0430000000000001"/>
  </r>
  <r>
    <x v="1001"/>
    <n v="0"/>
    <n v="0"/>
    <n v="0"/>
    <n v="5.0350000000000001"/>
    <n v="0"/>
    <n v="5.0350000000000001"/>
  </r>
  <r>
    <x v="1002"/>
    <n v="0"/>
    <n v="0"/>
    <n v="0"/>
    <n v="5.0430000000000001"/>
    <n v="0"/>
    <n v="5.0430000000000001"/>
  </r>
  <r>
    <x v="1003"/>
    <n v="0"/>
    <n v="0"/>
    <n v="0"/>
    <n v="5.0419999999999998"/>
    <n v="0"/>
    <n v="5.0419999999999998"/>
  </r>
  <r>
    <x v="1004"/>
    <n v="3.3000000000000002E-2"/>
    <n v="0"/>
    <n v="3.3000000000000002E-2"/>
    <n v="5.0389999999999997"/>
    <n v="4.8109999999999999"/>
    <n v="9.8829999999999991"/>
  </r>
  <r>
    <x v="1005"/>
    <n v="0"/>
    <n v="0"/>
    <n v="0"/>
    <n v="5.0389999999999997"/>
    <n v="8.0060000000000002"/>
    <n v="13.045"/>
  </r>
  <r>
    <x v="1006"/>
    <n v="0"/>
    <n v="2.4020000000000001"/>
    <n v="2.4020000000000001"/>
    <n v="5.0380000000000003"/>
    <n v="7.29"/>
    <n v="14.73"/>
  </r>
  <r>
    <x v="1007"/>
    <n v="0"/>
    <n v="0"/>
    <n v="0"/>
    <n v="5.0350000000000001"/>
    <n v="6.6340000000000003"/>
    <n v="11.669"/>
  </r>
  <r>
    <x v="1008"/>
    <n v="0"/>
    <n v="0.82299999999999995"/>
    <n v="0.82299999999999995"/>
    <n v="5.0380000000000003"/>
    <n v="4.0739999999999998"/>
    <n v="9.9350000000000005"/>
  </r>
  <r>
    <x v="1009"/>
    <n v="0"/>
    <n v="0.91200000000000003"/>
    <n v="0.91200000000000003"/>
    <n v="5.0410000000000004"/>
    <n v="5.0510000000000002"/>
    <n v="11.004000000000001"/>
  </r>
  <r>
    <x v="1010"/>
    <n v="0"/>
    <n v="0.93700000000000006"/>
    <n v="0.93700000000000006"/>
    <n v="5.0510000000000002"/>
    <n v="5.0979999999999999"/>
    <n v="11.086"/>
  </r>
  <r>
    <x v="1011"/>
    <n v="0"/>
    <n v="1.3759999999999999"/>
    <n v="1.3759999999999999"/>
    <n v="5.0259999999999998"/>
    <n v="6.3419999999999996"/>
    <n v="12.744"/>
  </r>
  <r>
    <x v="1012"/>
    <n v="0"/>
    <n v="4.2510000000000003"/>
    <n v="4.2510000000000003"/>
    <n v="6.6580000000000004"/>
    <n v="6.6580000000000004"/>
    <n v="17.567"/>
  </r>
  <r>
    <x v="1013"/>
    <n v="0"/>
    <n v="2.1419999999999999"/>
    <n v="2.1419999999999999"/>
    <n v="5.0369999999999999"/>
    <n v="10.084"/>
    <n v="17.262999999999998"/>
  </r>
  <r>
    <x v="1014"/>
    <n v="2.4E-2"/>
    <n v="2.7330000000000001"/>
    <n v="2.7570000000000001"/>
    <n v="5.0419999999999998"/>
    <n v="6.7439999999999998"/>
    <n v="14.542999999999999"/>
  </r>
  <r>
    <x v="1015"/>
    <n v="0"/>
    <n v="9.6340000000000003"/>
    <n v="9.6340000000000003"/>
    <n v="5.0419999999999998"/>
    <n v="7.83"/>
    <n v="22.506"/>
  </r>
  <r>
    <x v="1016"/>
    <n v="0"/>
    <n v="0"/>
    <n v="0"/>
    <n v="5.0359999999999996"/>
    <n v="0"/>
    <n v="5.0359999999999996"/>
  </r>
  <r>
    <x v="1017"/>
    <n v="0"/>
    <n v="0"/>
    <n v="0"/>
    <n v="5.0369999999999999"/>
    <n v="3.3929999999999998"/>
    <n v="8.43"/>
  </r>
  <r>
    <x v="1018"/>
    <n v="0"/>
    <n v="13.802"/>
    <n v="13.802"/>
    <n v="5.0439999999999996"/>
    <n v="9.27"/>
    <n v="28.116"/>
  </r>
  <r>
    <x v="1019"/>
    <n v="0"/>
    <n v="8.44"/>
    <n v="8.44"/>
    <n v="5.0330000000000004"/>
    <n v="8.6530000000000005"/>
    <n v="22.126000000000001"/>
  </r>
  <r>
    <x v="1020"/>
    <n v="2.3E-2"/>
    <n v="1E-3"/>
    <n v="2.4E-2"/>
    <n v="6.5960000000000001"/>
    <n v="7.4470000000000001"/>
    <n v="14.067"/>
  </r>
  <r>
    <x v="1021"/>
    <n v="0"/>
    <n v="0"/>
    <n v="0"/>
    <n v="6.6020000000000003"/>
    <n v="11.055"/>
    <n v="17.657"/>
  </r>
  <r>
    <x v="1022"/>
    <n v="0"/>
    <n v="9.1120000000000001"/>
    <n v="9.1120000000000001"/>
    <n v="6.625"/>
    <n v="6.6420000000000003"/>
    <n v="22.379000000000001"/>
  </r>
  <r>
    <x v="1023"/>
    <n v="0"/>
    <n v="4.6379999999999999"/>
    <n v="4.6379999999999999"/>
    <n v="6.6139999999999999"/>
    <n v="5.83"/>
    <n v="17.082000000000001"/>
  </r>
  <r>
    <x v="1024"/>
    <n v="0"/>
    <n v="4.6859999999999999"/>
    <n v="4.6859999999999999"/>
    <n v="6.6210000000000004"/>
    <n v="3.3290000000000002"/>
    <n v="14.636000000000001"/>
  </r>
  <r>
    <x v="1025"/>
    <n v="0"/>
    <n v="3.452"/>
    <n v="3.452"/>
    <n v="5.0510000000000002"/>
    <n v="1.657"/>
    <n v="10.16"/>
  </r>
  <r>
    <x v="1026"/>
    <n v="0"/>
    <n v="5.0810000000000004"/>
    <n v="5.0810000000000004"/>
    <n v="5.0460000000000003"/>
    <n v="0"/>
    <n v="10.127000000000001"/>
  </r>
  <r>
    <x v="1027"/>
    <n v="0"/>
    <n v="8.468"/>
    <n v="8.468"/>
    <n v="5.0419999999999998"/>
    <n v="8.423"/>
    <n v="21.933"/>
  </r>
  <r>
    <x v="1028"/>
    <n v="0"/>
    <n v="14.394"/>
    <n v="14.394"/>
    <n v="5.0449999999999999"/>
    <n v="9.0549999999999997"/>
    <n v="28.494"/>
  </r>
  <r>
    <x v="1029"/>
    <n v="0"/>
    <n v="14.996"/>
    <n v="14.996"/>
    <n v="5.0419999999999998"/>
    <n v="9.8409999999999993"/>
    <n v="29.878999999999998"/>
  </r>
  <r>
    <x v="1030"/>
    <n v="0"/>
    <n v="13.773"/>
    <n v="13.773"/>
    <n v="5.2830000000000004"/>
    <n v="10.772"/>
    <n v="29.828000000000003"/>
  </r>
  <r>
    <x v="1031"/>
    <n v="0"/>
    <n v="18.84"/>
    <n v="18.84"/>
    <n v="5.048"/>
    <n v="12.756"/>
    <n v="36.643999999999998"/>
  </r>
  <r>
    <x v="1032"/>
    <n v="0"/>
    <n v="25.405999999999999"/>
    <n v="25.405999999999999"/>
    <n v="6.6219999999999999"/>
    <n v="18.724"/>
    <n v="50.751999999999995"/>
  </r>
  <r>
    <x v="1033"/>
    <n v="0"/>
    <n v="43.515000000000001"/>
    <n v="43.515000000000001"/>
    <n v="8.8109999999999999"/>
    <n v="17.718"/>
    <n v="70.044000000000011"/>
  </r>
  <r>
    <x v="1034"/>
    <n v="0"/>
    <n v="22.667000000000002"/>
    <n v="22.667000000000002"/>
    <n v="7.9889999999999999"/>
    <n v="15.643000000000001"/>
    <n v="46.298999999999999"/>
  </r>
  <r>
    <x v="1035"/>
    <n v="0"/>
    <n v="11.11"/>
    <n v="11.11"/>
    <n v="12.422000000000001"/>
    <n v="21.486000000000001"/>
    <n v="45.018000000000001"/>
  </r>
  <r>
    <x v="1036"/>
    <n v="0"/>
    <n v="8.3079999999999998"/>
    <n v="8.3079999999999998"/>
    <n v="17.646999999999998"/>
    <n v="21.405000000000001"/>
    <n v="47.36"/>
  </r>
  <r>
    <x v="1037"/>
    <n v="0"/>
    <n v="7.3470000000000004"/>
    <n v="7.3470000000000004"/>
    <n v="11.916"/>
    <n v="6.2930000000000001"/>
    <n v="25.556000000000001"/>
  </r>
  <r>
    <x v="1038"/>
    <n v="0"/>
    <n v="7.2469999999999999"/>
    <n v="7.2469999999999999"/>
    <n v="11.689"/>
    <n v="6.5579999999999998"/>
    <n v="25.494"/>
  </r>
  <r>
    <x v="1039"/>
    <n v="0"/>
    <n v="9.5990000000000002"/>
    <n v="9.5990000000000002"/>
    <n v="14.368"/>
    <n v="10.866"/>
    <n v="34.832999999999998"/>
  </r>
  <r>
    <x v="1040"/>
    <n v="0"/>
    <n v="9.1349999999999998"/>
    <n v="9.1349999999999998"/>
    <n v="13.233000000000001"/>
    <n v="4.8239999999999998"/>
    <n v="27.192"/>
  </r>
  <r>
    <x v="1041"/>
    <n v="0"/>
    <n v="5.9269999999999996"/>
    <n v="5.9269999999999996"/>
    <n v="15.183999999999999"/>
    <n v="9.4469999999999992"/>
    <n v="30.558"/>
  </r>
  <r>
    <x v="1042"/>
    <n v="0"/>
    <n v="10.101000000000001"/>
    <n v="10.101000000000001"/>
    <n v="17.05"/>
    <n v="1.671"/>
    <n v="28.822000000000003"/>
  </r>
  <r>
    <x v="1043"/>
    <n v="1.7210000000000001"/>
    <n v="4.1829999999999998"/>
    <n v="5.9039999999999999"/>
    <n v="13.26"/>
    <n v="1.25"/>
    <n v="20.414000000000001"/>
  </r>
  <r>
    <x v="1044"/>
    <n v="2.5139999999999998"/>
    <n v="3.7109999999999999"/>
    <n v="6.2249999999999996"/>
    <n v="13.896000000000001"/>
    <n v="16.431000000000001"/>
    <n v="36.552"/>
  </r>
  <r>
    <x v="1045"/>
    <n v="0.10199999999999999"/>
    <n v="6.202"/>
    <n v="6.3040000000000003"/>
    <n v="13.106"/>
    <n v="23.097999999999999"/>
    <n v="42.508000000000003"/>
  </r>
  <r>
    <x v="1046"/>
    <n v="0"/>
    <n v="6.5490000000000004"/>
    <n v="6.5490000000000004"/>
    <n v="11.491"/>
    <n v="23.372"/>
    <n v="41.411999999999999"/>
  </r>
  <r>
    <x v="1047"/>
    <n v="0"/>
    <n v="6.6669999999999998"/>
    <n v="6.6669999999999998"/>
    <n v="9.4329999999999998"/>
    <n v="21.905999999999999"/>
    <n v="38.006"/>
  </r>
  <r>
    <x v="1048"/>
    <n v="0"/>
    <n v="6.6470000000000002"/>
    <n v="6.6470000000000002"/>
    <n v="9.2170000000000005"/>
    <n v="8.89"/>
    <n v="24.754000000000001"/>
  </r>
  <r>
    <x v="1049"/>
    <n v="0"/>
    <n v="6.6070000000000002"/>
    <n v="6.6070000000000002"/>
    <n v="6.5759999999999996"/>
    <n v="1.6779999999999999"/>
    <n v="14.861000000000001"/>
  </r>
  <r>
    <x v="1050"/>
    <n v="2.5999999999999999E-2"/>
    <n v="8.5549999999999997"/>
    <n v="8.5809999999999995"/>
    <n v="7.4729999999999999"/>
    <n v="2.7690000000000001"/>
    <n v="18.823"/>
  </r>
  <r>
    <x v="1051"/>
    <n v="0"/>
    <n v="7.0030000000000001"/>
    <n v="7.0030000000000001"/>
    <n v="6.7409999999999997"/>
    <n v="8.6170000000000009"/>
    <n v="22.361000000000001"/>
  </r>
  <r>
    <x v="1052"/>
    <n v="0"/>
    <n v="6.5090000000000003"/>
    <n v="6.5090000000000003"/>
    <n v="5.7409999999999997"/>
    <n v="10.94"/>
    <n v="23.189999999999998"/>
  </r>
  <r>
    <x v="1053"/>
    <n v="0"/>
    <n v="23.51"/>
    <n v="23.51"/>
    <n v="14.736000000000001"/>
    <n v="11.468"/>
    <n v="49.713999999999999"/>
  </r>
  <r>
    <x v="1054"/>
    <n v="0"/>
    <n v="38.454999999999998"/>
    <n v="38.454999999999998"/>
    <n v="22.245000000000001"/>
    <n v="18.484999999999999"/>
    <n v="79.185000000000002"/>
  </r>
  <r>
    <x v="1055"/>
    <n v="0"/>
    <n v="42.43"/>
    <n v="42.43"/>
    <n v="23.08"/>
    <n v="19.654"/>
    <n v="85.164000000000001"/>
  </r>
  <r>
    <x v="1056"/>
    <n v="0"/>
    <n v="33.668999999999997"/>
    <n v="33.668999999999997"/>
    <n v="23.826000000000001"/>
    <n v="20.768000000000001"/>
    <n v="78.263000000000005"/>
  </r>
  <r>
    <x v="1057"/>
    <n v="0.18099999999999999"/>
    <n v="30.081"/>
    <n v="30.262"/>
    <n v="21.698"/>
    <n v="13.287000000000001"/>
    <n v="65.247"/>
  </r>
  <r>
    <x v="1058"/>
    <n v="0.45700000000000002"/>
    <n v="15.907"/>
    <n v="16.364000000000001"/>
    <n v="6.5250000000000004"/>
    <n v="14.305"/>
    <n v="37.194000000000003"/>
  </r>
  <r>
    <x v="1059"/>
    <n v="0"/>
    <n v="16.382999999999999"/>
    <n v="16.382999999999999"/>
    <n v="7.0439999999999996"/>
    <n v="14.25"/>
    <n v="37.677"/>
  </r>
  <r>
    <x v="1060"/>
    <n v="2.7519999999999998"/>
    <n v="31.614000000000001"/>
    <n v="34.366"/>
    <n v="11.933"/>
    <n v="19.956"/>
    <n v="66.254999999999995"/>
  </r>
  <r>
    <x v="1061"/>
    <n v="3.165"/>
    <n v="35.789000000000001"/>
    <n v="38.954000000000001"/>
    <n v="14.843"/>
    <n v="19.931000000000001"/>
    <n v="73.728000000000009"/>
  </r>
  <r>
    <x v="1062"/>
    <n v="0.56599999999999995"/>
    <n v="31.832000000000001"/>
    <n v="32.398000000000003"/>
    <n v="15.215999999999999"/>
    <n v="18.591000000000001"/>
    <n v="66.204999999999998"/>
  </r>
  <r>
    <x v="1063"/>
    <n v="0"/>
    <n v="32.465000000000003"/>
    <n v="32.465000000000003"/>
    <n v="17.334"/>
    <n v="20.646999999999998"/>
    <n v="70.445999999999998"/>
  </r>
  <r>
    <x v="1064"/>
    <n v="0"/>
    <n v="31.867000000000001"/>
    <n v="31.867000000000001"/>
    <n v="17.963000000000001"/>
    <n v="21.18"/>
    <n v="71.009999999999991"/>
  </r>
  <r>
    <x v="1065"/>
    <n v="0"/>
    <n v="32.590000000000003"/>
    <n v="32.590000000000003"/>
    <n v="10.06"/>
    <n v="9.5980000000000008"/>
    <n v="52.248000000000005"/>
  </r>
  <r>
    <x v="1066"/>
    <n v="0"/>
    <n v="28.116"/>
    <n v="28.116"/>
    <n v="10.946999999999999"/>
    <n v="20.853999999999999"/>
    <n v="59.917000000000002"/>
  </r>
  <r>
    <x v="1067"/>
    <n v="0"/>
    <n v="34.281999999999996"/>
    <n v="34.281999999999996"/>
    <n v="20.759"/>
    <n v="21.437000000000001"/>
    <n v="76.477999999999994"/>
  </r>
  <r>
    <x v="1068"/>
    <n v="1.339"/>
    <n v="40.950000000000003"/>
    <n v="42.289000000000001"/>
    <n v="20.297000000000001"/>
    <n v="22.785"/>
    <n v="85.370999999999995"/>
  </r>
  <r>
    <x v="1069"/>
    <n v="0.32500000000000001"/>
    <n v="41.673000000000002"/>
    <n v="41.998000000000005"/>
    <n v="24.317"/>
    <n v="22.986000000000001"/>
    <n v="89.301000000000016"/>
  </r>
  <r>
    <x v="1070"/>
    <n v="2E-3"/>
    <n v="22.161999999999999"/>
    <n v="22.163999999999998"/>
    <n v="10.492000000000001"/>
    <n v="21.367000000000001"/>
    <n v="54.022999999999996"/>
  </r>
  <r>
    <x v="1071"/>
    <n v="2.7679999999999998"/>
    <n v="11.494"/>
    <n v="14.262"/>
    <n v="8.3859999999999992"/>
    <n v="12.271000000000001"/>
    <n v="34.918999999999997"/>
  </r>
  <r>
    <x v="1072"/>
    <n v="6.444"/>
    <n v="5.5209999999999999"/>
    <n v="11.965"/>
    <n v="7.5679999999999996"/>
    <n v="8.202"/>
    <n v="27.734999999999999"/>
  </r>
  <r>
    <x v="1073"/>
    <n v="6.0350000000000001"/>
    <n v="5.9950000000000001"/>
    <n v="12.030000000000001"/>
    <n v="8.4979999999999993"/>
    <n v="8.6539999999999999"/>
    <n v="29.182000000000002"/>
  </r>
  <r>
    <x v="1074"/>
    <n v="6.1390000000000002"/>
    <n v="33.533000000000001"/>
    <n v="39.672000000000004"/>
    <n v="13.94"/>
    <n v="19.145"/>
    <n v="72.757000000000005"/>
  </r>
  <r>
    <x v="1075"/>
    <n v="6.3849999999999998"/>
    <n v="33.154000000000003"/>
    <n v="39.539000000000001"/>
    <n v="13.103999999999999"/>
    <n v="10.106"/>
    <n v="62.749000000000002"/>
  </r>
  <r>
    <x v="1076"/>
    <n v="6.2030000000000003"/>
    <n v="34.597000000000001"/>
    <n v="40.800000000000004"/>
    <n v="16.670999999999999"/>
    <n v="7.9329999999999998"/>
    <n v="65.403999999999996"/>
  </r>
  <r>
    <x v="1077"/>
    <n v="6.4180000000000001"/>
    <n v="32.987000000000002"/>
    <n v="39.405000000000001"/>
    <n v="12.917999999999999"/>
    <n v="20.971"/>
    <n v="73.294000000000011"/>
  </r>
  <r>
    <x v="1078"/>
    <n v="7.8959999999999999"/>
    <n v="30.518999999999998"/>
    <n v="38.414999999999999"/>
    <n v="15.324"/>
    <n v="23.632000000000001"/>
    <n v="77.370999999999995"/>
  </r>
  <r>
    <x v="1079"/>
    <n v="6.4409999999999998"/>
    <n v="19.991"/>
    <n v="26.431999999999999"/>
    <n v="5.1020000000000003"/>
    <n v="18.088999999999999"/>
    <n v="49.623000000000005"/>
  </r>
  <r>
    <x v="1080"/>
    <n v="6.4189999999999996"/>
    <n v="11.582000000000001"/>
    <n v="18.001000000000001"/>
    <n v="7.5679999999999996"/>
    <n v="18.058"/>
    <n v="43.626999999999995"/>
  </r>
  <r>
    <x v="1081"/>
    <n v="6.61"/>
    <n v="3.2749999999999999"/>
    <n v="9.8849999999999998"/>
    <n v="9.4179999999999993"/>
    <n v="9.2240000000000002"/>
    <n v="28.527000000000001"/>
  </r>
  <r>
    <x v="1082"/>
    <n v="6.319"/>
    <n v="4.5640000000000001"/>
    <n v="10.882999999999999"/>
    <n v="13.551"/>
    <n v="5.4740000000000002"/>
    <n v="29.908000000000001"/>
  </r>
  <r>
    <x v="1083"/>
    <n v="4.0590000000000002"/>
    <n v="5.34"/>
    <n v="9.3990000000000009"/>
    <n v="9.8569999999999993"/>
    <n v="10.919"/>
    <n v="30.175000000000001"/>
  </r>
  <r>
    <x v="1084"/>
    <n v="2.7E-2"/>
    <n v="3.6419999999999999"/>
    <n v="3.669"/>
    <n v="12.619"/>
    <n v="10.906000000000001"/>
    <n v="27.194000000000003"/>
  </r>
  <r>
    <x v="1085"/>
    <n v="0"/>
    <n v="2.8540000000000001"/>
    <n v="2.8540000000000001"/>
    <n v="9.7230000000000008"/>
    <n v="8.1910000000000007"/>
    <n v="20.768000000000001"/>
  </r>
  <r>
    <x v="1086"/>
    <n v="0"/>
    <n v="2.7749999999999999"/>
    <n v="2.7749999999999999"/>
    <n v="9.8379999999999992"/>
    <n v="11.266"/>
    <n v="23.878999999999998"/>
  </r>
  <r>
    <x v="1087"/>
    <n v="0"/>
    <n v="3.331"/>
    <n v="3.331"/>
    <n v="9.8849999999999998"/>
    <n v="6.5430000000000001"/>
    <n v="19.759"/>
  </r>
  <r>
    <x v="1088"/>
    <n v="0"/>
    <n v="5.5019999999999998"/>
    <n v="5.5019999999999998"/>
    <n v="11.021000000000001"/>
    <n v="15.906000000000001"/>
    <n v="32.429000000000002"/>
  </r>
  <r>
    <x v="1089"/>
    <n v="0"/>
    <n v="2.7690000000000001"/>
    <n v="2.7690000000000001"/>
    <n v="9.5679999999999996"/>
    <n v="15.167999999999999"/>
    <n v="27.504999999999995"/>
  </r>
  <r>
    <x v="1090"/>
    <n v="0"/>
    <n v="2.7789999999999999"/>
    <n v="2.7789999999999999"/>
    <n v="9.2040000000000006"/>
    <n v="15.159000000000001"/>
    <n v="27.142000000000003"/>
  </r>
  <r>
    <x v="1091"/>
    <n v="0"/>
    <n v="2.7669999999999999"/>
    <n v="2.7669999999999999"/>
    <n v="9.4380000000000006"/>
    <n v="21.96"/>
    <n v="34.164999999999999"/>
  </r>
  <r>
    <x v="1092"/>
    <n v="0.13700000000000001"/>
    <n v="4.1529999999999996"/>
    <n v="4.2899999999999991"/>
    <n v="10.884"/>
    <n v="18.129000000000001"/>
    <n v="33.302999999999997"/>
  </r>
  <r>
    <x v="1093"/>
    <n v="2.4E-2"/>
    <n v="8.9039999999999999"/>
    <n v="8.927999999999999"/>
    <n v="8.9339999999999993"/>
    <n v="16.786999999999999"/>
    <n v="34.648999999999994"/>
  </r>
  <r>
    <x v="1094"/>
    <n v="0"/>
    <n v="8.6349999999999998"/>
    <n v="8.6349999999999998"/>
    <n v="8.9139999999999997"/>
    <n v="14.717000000000001"/>
    <n v="32.265999999999998"/>
  </r>
  <r>
    <x v="1095"/>
    <n v="0"/>
    <n v="10.045999999999999"/>
    <n v="10.045999999999999"/>
    <n v="11.557"/>
    <n v="13.438000000000001"/>
    <n v="35.041000000000004"/>
  </r>
  <r>
    <x v="1096"/>
    <n v="0"/>
    <n v="7.4530000000000003"/>
    <n v="7.4530000000000003"/>
    <n v="5.0739999999999998"/>
    <n v="20.347000000000001"/>
    <n v="32.874000000000002"/>
  </r>
  <r>
    <x v="1097"/>
    <n v="5.3730000000000002"/>
    <n v="28.047000000000001"/>
    <n v="33.42"/>
    <n v="5.8979999999999997"/>
    <n v="18.847000000000001"/>
    <n v="58.165000000000006"/>
  </r>
  <r>
    <x v="1098"/>
    <n v="6.75"/>
    <n v="26.53"/>
    <n v="33.28"/>
    <n v="10.951000000000001"/>
    <n v="17.716000000000001"/>
    <n v="61.947000000000003"/>
  </r>
  <r>
    <x v="1099"/>
    <n v="2.0249999999999999"/>
    <n v="27.847999999999999"/>
    <n v="29.872999999999998"/>
    <n v="14.79"/>
    <n v="22.213999999999999"/>
    <n v="66.876999999999995"/>
  </r>
  <r>
    <x v="1100"/>
    <n v="0"/>
    <n v="21.922000000000001"/>
    <n v="21.922000000000001"/>
    <n v="10.231"/>
    <n v="19.297000000000001"/>
    <n v="51.45"/>
  </r>
  <r>
    <x v="1101"/>
    <n v="0"/>
    <n v="20.597999999999999"/>
    <n v="20.597999999999999"/>
    <n v="10.443"/>
    <n v="19.452999999999999"/>
    <n v="50.494"/>
  </r>
  <r>
    <x v="1102"/>
    <n v="4.2999999999999997E-2"/>
    <n v="4.3049999999999997"/>
    <n v="4.3479999999999999"/>
    <n v="10.128"/>
    <n v="9.11"/>
    <n v="23.585999999999999"/>
  </r>
  <r>
    <x v="1103"/>
    <n v="1.7999999999999999E-2"/>
    <n v="19.709"/>
    <n v="19.727"/>
    <n v="14.914999999999999"/>
    <n v="19.405999999999999"/>
    <n v="54.047999999999995"/>
  </r>
  <r>
    <x v="1104"/>
    <n v="4.4480000000000004"/>
    <n v="21.396000000000001"/>
    <n v="25.844000000000001"/>
    <n v="16.927"/>
    <n v="25.042999999999999"/>
    <n v="67.813999999999993"/>
  </r>
  <r>
    <x v="1105"/>
    <n v="6.1680000000000001"/>
    <n v="17.538"/>
    <n v="23.706"/>
    <n v="18.465"/>
    <n v="27.335000000000001"/>
    <n v="69.506"/>
  </r>
  <r>
    <x v="1106"/>
    <n v="3.9319999999999999"/>
    <n v="12.358000000000001"/>
    <n v="16.29"/>
    <n v="17.902000000000001"/>
    <n v="23.422000000000001"/>
    <n v="57.614000000000004"/>
  </r>
  <r>
    <x v="1107"/>
    <n v="0"/>
    <n v="2.206"/>
    <n v="2.206"/>
    <n v="17.931000000000001"/>
    <n v="16.306999999999999"/>
    <n v="36.444000000000003"/>
  </r>
  <r>
    <x v="1108"/>
    <n v="0"/>
    <n v="2.2000000000000002"/>
    <n v="2.2000000000000002"/>
    <n v="17.928999999999998"/>
    <n v="11.943"/>
    <n v="32.072000000000003"/>
  </r>
  <r>
    <x v="1109"/>
    <n v="5.84"/>
    <n v="13.098000000000001"/>
    <n v="18.938000000000002"/>
    <n v="18.870999999999999"/>
    <n v="3.58"/>
    <n v="41.388999999999996"/>
  </r>
  <r>
    <x v="1110"/>
    <n v="5.44"/>
    <n v="8.9220000000000006"/>
    <n v="14.362000000000002"/>
    <n v="16.626999999999999"/>
    <n v="0"/>
    <n v="30.989000000000001"/>
  </r>
  <r>
    <x v="1111"/>
    <n v="5.0999999999999996"/>
    <n v="10.284000000000001"/>
    <n v="15.384"/>
    <n v="20.318000000000001"/>
    <n v="9.1240000000000006"/>
    <n v="44.826000000000008"/>
  </r>
  <r>
    <x v="1112"/>
    <n v="5.1100000000000003"/>
    <n v="9.6080000000000005"/>
    <n v="14.718"/>
    <n v="26.167999999999999"/>
    <n v="0"/>
    <n v="40.885999999999996"/>
  </r>
  <r>
    <x v="1113"/>
    <n v="4.9290000000000003"/>
    <n v="10.175000000000001"/>
    <n v="15.104000000000001"/>
    <n v="26.34"/>
    <n v="8.1229999999999993"/>
    <n v="49.567"/>
  </r>
  <r>
    <x v="1114"/>
    <n v="4.9710000000000001"/>
    <n v="8.0540000000000003"/>
    <n v="13.025"/>
    <n v="26.428999999999998"/>
    <n v="13.135999999999999"/>
    <n v="52.59"/>
  </r>
  <r>
    <x v="1115"/>
    <n v="5.2830000000000004"/>
    <n v="10.36"/>
    <n v="15.643000000000001"/>
    <n v="26.757999999999999"/>
    <n v="10.784000000000001"/>
    <n v="53.185000000000002"/>
  </r>
  <r>
    <x v="1116"/>
    <n v="5.2910000000000004"/>
    <n v="11.268000000000001"/>
    <n v="16.559000000000001"/>
    <n v="31.776"/>
    <n v="17.768000000000001"/>
    <n v="66.102999999999994"/>
  </r>
  <r>
    <x v="1117"/>
    <n v="5.3040000000000003"/>
    <n v="15.218999999999999"/>
    <n v="20.523"/>
    <n v="22.599"/>
    <n v="18.343"/>
    <n v="61.465000000000003"/>
  </r>
  <r>
    <x v="1118"/>
    <n v="5.4960000000000004"/>
    <n v="25.974"/>
    <n v="31.47"/>
    <n v="24.198"/>
    <n v="10.776999999999999"/>
    <n v="66.444999999999993"/>
  </r>
  <r>
    <x v="1119"/>
    <n v="5.4889999999999999"/>
    <n v="17.376000000000001"/>
    <n v="22.865000000000002"/>
    <n v="19.850999999999999"/>
    <n v="1.9690000000000001"/>
    <n v="44.685000000000002"/>
  </r>
  <r>
    <x v="1120"/>
    <n v="4.9400000000000004"/>
    <n v="11.132"/>
    <n v="16.071999999999999"/>
    <n v="18.356000000000002"/>
    <n v="2.3149999999999999"/>
    <n v="36.743000000000002"/>
  </r>
  <r>
    <x v="1121"/>
    <n v="3.5569999999999999"/>
    <n v="9.8789999999999996"/>
    <n v="13.436"/>
    <n v="32.026000000000003"/>
    <n v="0"/>
    <n v="45.462000000000003"/>
  </r>
  <r>
    <x v="1122"/>
    <n v="3.5790000000000002"/>
    <n v="9.82"/>
    <n v="13.399000000000001"/>
    <n v="32.012999999999998"/>
    <n v="0"/>
    <n v="45.411999999999999"/>
  </r>
  <r>
    <x v="1123"/>
    <n v="5.4850000000000003"/>
    <n v="11.217000000000001"/>
    <n v="16.702000000000002"/>
    <n v="33.725999999999999"/>
    <n v="0"/>
    <n v="50.427999999999997"/>
  </r>
  <r>
    <x v="1124"/>
    <n v="5.4089999999999998"/>
    <n v="10.567"/>
    <n v="15.975999999999999"/>
    <n v="33.625"/>
    <n v="4.63"/>
    <n v="54.230999999999995"/>
  </r>
  <r>
    <x v="1125"/>
    <n v="5.2709999999999999"/>
    <n v="15.403"/>
    <n v="20.673999999999999"/>
    <n v="30.948"/>
    <n v="1.272"/>
    <n v="52.893999999999998"/>
  </r>
  <r>
    <x v="1126"/>
    <n v="5.4450000000000003"/>
    <n v="15.346"/>
    <n v="20.791"/>
    <n v="30.574999999999999"/>
    <n v="3.4239999999999999"/>
    <n v="54.79"/>
  </r>
  <r>
    <x v="1127"/>
    <n v="4.9779999999999998"/>
    <n v="17.414000000000001"/>
    <n v="22.392000000000003"/>
    <n v="34.073"/>
    <n v="8.2759999999999998"/>
    <n v="64.741"/>
  </r>
  <r>
    <x v="1128"/>
    <n v="5.016"/>
    <n v="16.696999999999999"/>
    <n v="21.713000000000001"/>
    <n v="35.43"/>
    <n v="3.36"/>
    <n v="60.503"/>
  </r>
  <r>
    <x v="1129"/>
    <n v="4.9690000000000003"/>
    <n v="16.725999999999999"/>
    <n v="21.695"/>
    <n v="35.575000000000003"/>
    <n v="5.7309999999999999"/>
    <n v="63.001000000000005"/>
  </r>
  <r>
    <x v="1130"/>
    <n v="4.5739999999999998"/>
    <n v="14.009"/>
    <n v="18.582999999999998"/>
    <n v="39.871000000000002"/>
    <n v="5.7220000000000004"/>
    <n v="64.176000000000002"/>
  </r>
  <r>
    <x v="1131"/>
    <n v="4.6440000000000001"/>
    <n v="16.512"/>
    <n v="21.155999999999999"/>
    <n v="40.256999999999998"/>
    <n v="8.2379999999999995"/>
    <n v="69.650999999999996"/>
  </r>
  <r>
    <x v="1132"/>
    <n v="5.4980000000000002"/>
    <n v="14.189"/>
    <n v="19.687000000000001"/>
    <n v="38.127000000000002"/>
    <n v="4.2699999999999996"/>
    <n v="62.084000000000003"/>
  </r>
  <r>
    <x v="1133"/>
    <n v="5.0060000000000002"/>
    <n v="15.628"/>
    <n v="20.634"/>
    <n v="33.03"/>
    <n v="2.4950000000000001"/>
    <n v="56.158999999999999"/>
  </r>
  <r>
    <x v="1134"/>
    <n v="4.5529999999999999"/>
    <n v="7.5549999999999997"/>
    <n v="12.108000000000001"/>
    <n v="32.819000000000003"/>
    <n v="2.7349999999999999"/>
    <n v="47.662000000000006"/>
  </r>
  <r>
    <x v="1135"/>
    <n v="5.51"/>
    <n v="0.56499999999999995"/>
    <n v="6.0749999999999993"/>
    <n v="25.577000000000002"/>
    <n v="2.5329999999999999"/>
    <n v="34.185000000000002"/>
  </r>
  <r>
    <x v="1136"/>
    <n v="6.0670000000000002"/>
    <n v="0"/>
    <n v="6.0670000000000002"/>
    <n v="25.4"/>
    <n v="11.82"/>
    <n v="43.286999999999999"/>
  </r>
  <r>
    <x v="1137"/>
    <n v="6.1079999999999997"/>
    <n v="13.025"/>
    <n v="19.132999999999999"/>
    <n v="13.608000000000001"/>
    <n v="6.6779999999999999"/>
    <n v="39.418999999999997"/>
  </r>
  <r>
    <x v="1138"/>
    <n v="0.113"/>
    <n v="22.120999999999999"/>
    <n v="22.233999999999998"/>
    <n v="12.842000000000001"/>
    <n v="6.6840000000000002"/>
    <n v="41.76"/>
  </r>
  <r>
    <x v="1139"/>
    <n v="0"/>
    <n v="21.907"/>
    <n v="21.907"/>
    <n v="14.06"/>
    <n v="6.665"/>
    <n v="42.631999999999998"/>
  </r>
  <r>
    <x v="1140"/>
    <n v="3.0070000000000001"/>
    <n v="22.989000000000001"/>
    <n v="25.996000000000002"/>
    <n v="13.813000000000001"/>
    <n v="6.6680000000000001"/>
    <n v="46.477000000000004"/>
  </r>
  <r>
    <x v="1141"/>
    <n v="6.24"/>
    <n v="13.704000000000001"/>
    <n v="19.944000000000003"/>
    <n v="12.121"/>
    <n v="5.3230000000000004"/>
    <n v="37.388000000000005"/>
  </r>
  <r>
    <x v="1142"/>
    <n v="6.5369999999999999"/>
    <n v="9.6310000000000002"/>
    <n v="16.167999999999999"/>
    <n v="12.826000000000001"/>
    <n v="3.3660000000000001"/>
    <n v="32.36"/>
  </r>
  <r>
    <x v="1143"/>
    <n v="6.4870000000000001"/>
    <n v="9.6020000000000003"/>
    <n v="16.088999999999999"/>
    <n v="13.071999999999999"/>
    <n v="3.3530000000000002"/>
    <n v="32.513999999999996"/>
  </r>
  <r>
    <x v="1144"/>
    <n v="5.0220000000000002"/>
    <n v="14.302"/>
    <n v="19.323999999999998"/>
    <n v="13.439"/>
    <n v="6.6"/>
    <n v="39.363"/>
  </r>
  <r>
    <x v="1145"/>
    <n v="5.0750000000000002"/>
    <n v="16.332000000000001"/>
    <n v="21.407"/>
    <n v="15.574"/>
    <n v="6.74"/>
    <n v="43.721000000000004"/>
  </r>
  <r>
    <x v="1146"/>
    <n v="4.9240000000000004"/>
    <n v="9.2789999999999999"/>
    <n v="14.202999999999999"/>
    <n v="15.823"/>
    <n v="6.7430000000000003"/>
    <n v="36.768999999999998"/>
  </r>
  <r>
    <x v="1147"/>
    <n v="4.1379999999999999"/>
    <n v="9.8420000000000005"/>
    <n v="13.98"/>
    <n v="16.138999999999999"/>
    <n v="5.2679999999999998"/>
    <n v="35.387"/>
  </r>
  <r>
    <x v="1148"/>
    <n v="4.5439999999999996"/>
    <n v="16.178000000000001"/>
    <n v="20.722000000000001"/>
    <n v="18.015999999999998"/>
    <n v="7.8209999999999997"/>
    <n v="46.558999999999997"/>
  </r>
  <r>
    <x v="1149"/>
    <n v="4.5339999999999998"/>
    <n v="7.2130000000000001"/>
    <n v="11.747"/>
    <n v="16.635000000000002"/>
    <n v="3.3969999999999998"/>
    <n v="31.779"/>
  </r>
  <r>
    <x v="1150"/>
    <n v="4.5209999999999999"/>
    <n v="8.8670000000000009"/>
    <n v="13.388000000000002"/>
    <n v="15.095000000000001"/>
    <n v="6.0780000000000003"/>
    <n v="34.561000000000007"/>
  </r>
  <r>
    <x v="1151"/>
    <n v="7.2629999999999999"/>
    <n v="24.126999999999999"/>
    <n v="31.39"/>
    <n v="17.785"/>
    <n v="4.0659999999999998"/>
    <n v="53.241"/>
  </r>
  <r>
    <x v="1152"/>
    <n v="5.899"/>
    <n v="23.928000000000001"/>
    <n v="29.827000000000002"/>
    <n v="17.533999999999999"/>
    <n v="5.6710000000000003"/>
    <n v="53.032000000000004"/>
  </r>
  <r>
    <x v="1153"/>
    <n v="6.3289999999999997"/>
    <n v="20.774000000000001"/>
    <n v="27.103000000000002"/>
    <n v="16.89"/>
    <n v="5.6740000000000004"/>
    <n v="49.667000000000002"/>
  </r>
  <r>
    <x v="1154"/>
    <n v="6.2869999999999999"/>
    <n v="24.602"/>
    <n v="30.888999999999999"/>
    <n v="15.284000000000001"/>
    <n v="5.6740000000000004"/>
    <n v="51.847000000000001"/>
  </r>
  <r>
    <x v="1155"/>
    <n v="6.085"/>
    <n v="13.962"/>
    <n v="20.047000000000001"/>
    <n v="23.366"/>
    <n v="25.202999999999999"/>
    <n v="68.616"/>
  </r>
  <r>
    <x v="1156"/>
    <n v="4.4829999999999997"/>
    <n v="6.7370000000000001"/>
    <n v="11.219999999999999"/>
    <n v="19.23"/>
    <n v="6.2480000000000002"/>
    <n v="36.698"/>
  </r>
  <r>
    <x v="1157"/>
    <n v="2.5939999999999999"/>
    <n v="0"/>
    <n v="2.5939999999999999"/>
    <n v="20.440999999999999"/>
    <n v="8.0909999999999993"/>
    <n v="31.125999999999998"/>
  </r>
  <r>
    <x v="1158"/>
    <n v="7.7080000000000002"/>
    <n v="0"/>
    <n v="7.7080000000000002"/>
    <n v="23.318000000000001"/>
    <n v="25.71"/>
    <n v="56.736000000000004"/>
  </r>
  <r>
    <x v="1159"/>
    <n v="7.6840000000000002"/>
    <n v="5.0919999999999996"/>
    <n v="12.776"/>
    <n v="23.867000000000001"/>
    <n v="22.431000000000001"/>
    <n v="59.073999999999998"/>
  </r>
  <r>
    <x v="1160"/>
    <n v="5.2949999999999999"/>
    <n v="2.4929999999999999"/>
    <n v="7.7880000000000003"/>
    <n v="21.742000000000001"/>
    <n v="22.762"/>
    <n v="52.292000000000002"/>
  </r>
  <r>
    <x v="1161"/>
    <n v="5.4630000000000001"/>
    <n v="12.542999999999999"/>
    <n v="18.006"/>
    <n v="25.67"/>
    <n v="24.594000000000001"/>
    <n v="68.27000000000001"/>
  </r>
  <r>
    <x v="1162"/>
    <n v="5.4539999999999997"/>
    <n v="14.712999999999999"/>
    <n v="20.166999999999998"/>
    <n v="23.52"/>
    <n v="19.253"/>
    <n v="62.94"/>
  </r>
  <r>
    <x v="1163"/>
    <n v="5.1740000000000004"/>
    <n v="6.5960000000000001"/>
    <n v="11.77"/>
    <n v="24.645"/>
    <n v="17.908999999999999"/>
    <n v="54.323999999999998"/>
  </r>
  <r>
    <x v="1164"/>
    <n v="5.1369999999999996"/>
    <n v="7.0629999999999997"/>
    <n v="12.2"/>
    <n v="23.966999999999999"/>
    <n v="19.286000000000001"/>
    <n v="55.453000000000003"/>
  </r>
  <r>
    <x v="1165"/>
    <n v="6.5519999999999996"/>
    <n v="15.712999999999999"/>
    <n v="22.265000000000001"/>
    <n v="21.431000000000001"/>
    <n v="23.332999999999998"/>
    <n v="67.028999999999996"/>
  </r>
  <r>
    <x v="1166"/>
    <n v="0.222"/>
    <n v="22.712"/>
    <n v="22.934000000000001"/>
    <n v="23.213000000000001"/>
    <n v="22.884"/>
    <n v="69.031000000000006"/>
  </r>
  <r>
    <x v="1167"/>
    <n v="0"/>
    <n v="22.651"/>
    <n v="22.651"/>
    <n v="22.527000000000001"/>
    <n v="22.667999999999999"/>
    <n v="67.846000000000004"/>
  </r>
  <r>
    <x v="1168"/>
    <n v="0"/>
    <n v="13.164"/>
    <n v="13.164"/>
    <n v="22.484000000000002"/>
    <n v="23.292999999999999"/>
    <n v="58.941000000000003"/>
  </r>
  <r>
    <x v="1169"/>
    <n v="0"/>
    <n v="16.007999999999999"/>
    <n v="16.007999999999999"/>
    <n v="22.059000000000001"/>
    <n v="15.101000000000001"/>
    <n v="53.167999999999999"/>
  </r>
  <r>
    <x v="1170"/>
    <n v="0"/>
    <n v="11.855"/>
    <n v="11.855"/>
    <n v="15.345000000000001"/>
    <n v="12.444000000000001"/>
    <n v="39.644000000000005"/>
  </r>
  <r>
    <x v="1171"/>
    <n v="0"/>
    <n v="11.933999999999999"/>
    <n v="11.933999999999999"/>
    <n v="15.148999999999999"/>
    <n v="14.605"/>
    <n v="41.688000000000002"/>
  </r>
  <r>
    <x v="1172"/>
    <n v="3.4249999999999998"/>
    <n v="19.27"/>
    <n v="22.695"/>
    <n v="17.710999999999999"/>
    <n v="9.5399999999999991"/>
    <n v="49.945999999999998"/>
  </r>
  <r>
    <x v="1173"/>
    <n v="5.2889999999999997"/>
    <n v="21.829000000000001"/>
    <n v="27.118000000000002"/>
    <n v="29.192"/>
    <n v="7.6130000000000004"/>
    <n v="63.923000000000002"/>
  </r>
  <r>
    <x v="1174"/>
    <n v="5.4980000000000002"/>
    <n v="13.840999999999999"/>
    <n v="19.338999999999999"/>
    <n v="23.588999999999999"/>
    <n v="6.6139999999999999"/>
    <n v="49.541999999999994"/>
  </r>
  <r>
    <x v="1175"/>
    <n v="5.45"/>
    <n v="11.651999999999999"/>
    <n v="17.102"/>
    <n v="29.206"/>
    <n v="3.3"/>
    <n v="49.607999999999997"/>
  </r>
  <r>
    <x v="1176"/>
    <n v="6.032"/>
    <n v="11.618"/>
    <n v="17.649999999999999"/>
    <n v="22.329000000000001"/>
    <n v="3.2909999999999999"/>
    <n v="43.269999999999996"/>
  </r>
  <r>
    <x v="1177"/>
    <n v="5.4850000000000003"/>
    <n v="11.436999999999999"/>
    <n v="16.922000000000001"/>
    <n v="20.925000000000001"/>
    <n v="10.061"/>
    <n v="47.908000000000001"/>
  </r>
  <r>
    <x v="1178"/>
    <n v="5.4720000000000004"/>
    <n v="11.429"/>
    <n v="16.901"/>
    <n v="20.904"/>
    <n v="8.0579999999999998"/>
    <n v="45.863"/>
  </r>
  <r>
    <x v="1179"/>
    <n v="5.37"/>
    <n v="16.344999999999999"/>
    <n v="21.715"/>
    <n v="19.837"/>
    <n v="5.6470000000000002"/>
    <n v="47.198999999999998"/>
  </r>
  <r>
    <x v="1180"/>
    <n v="5.9119999999999999"/>
    <n v="15.307"/>
    <n v="21.219000000000001"/>
    <n v="24.774000000000001"/>
    <n v="4.8470000000000004"/>
    <n v="50.84"/>
  </r>
  <r>
    <x v="1181"/>
    <n v="4.2750000000000004"/>
    <n v="4.617"/>
    <n v="8.8919999999999995"/>
    <n v="27.356999999999999"/>
    <n v="7.2050000000000001"/>
    <n v="43.453999999999994"/>
  </r>
  <r>
    <x v="1182"/>
    <n v="4.218"/>
    <n v="4.2460000000000004"/>
    <n v="8.4640000000000004"/>
    <n v="26.218"/>
    <n v="8.0389999999999997"/>
    <n v="42.721000000000004"/>
  </r>
  <r>
    <x v="1183"/>
    <n v="4.0060000000000002"/>
    <n v="0.48699999999999999"/>
    <n v="4.4930000000000003"/>
    <n v="19.146000000000001"/>
    <n v="6.7009999999999996"/>
    <n v="30.340000000000003"/>
  </r>
  <r>
    <x v="1184"/>
    <n v="3.6269999999999998"/>
    <n v="7.6269999999999998"/>
    <n v="11.254"/>
    <n v="20.684000000000001"/>
    <n v="4.3940000000000001"/>
    <n v="36.332000000000001"/>
  </r>
  <r>
    <x v="1185"/>
    <n v="3.911"/>
    <n v="7.63"/>
    <n v="11.541"/>
    <n v="19.707000000000001"/>
    <n v="6.5410000000000004"/>
    <n v="37.789000000000001"/>
  </r>
  <r>
    <x v="1186"/>
    <n v="6.3550000000000004"/>
    <n v="13.086"/>
    <n v="19.441000000000003"/>
    <n v="38.654000000000003"/>
    <n v="4.6749999999999998"/>
    <n v="62.77"/>
  </r>
  <r>
    <x v="1187"/>
    <n v="7.2670000000000003"/>
    <n v="14.978999999999999"/>
    <n v="22.245999999999999"/>
    <n v="40.786999999999999"/>
    <n v="20.277999999999999"/>
    <n v="83.311000000000007"/>
  </r>
  <r>
    <x v="1188"/>
    <n v="7.5789999999999997"/>
    <n v="20.158999999999999"/>
    <n v="27.738"/>
    <n v="42.212000000000003"/>
    <n v="23.047000000000001"/>
    <n v="92.997"/>
  </r>
  <r>
    <x v="1189"/>
    <n v="7.4969999999999999"/>
    <n v="14.875999999999999"/>
    <n v="22.372999999999998"/>
    <n v="41.27"/>
    <n v="23.05"/>
    <n v="86.692999999999998"/>
  </r>
  <r>
    <x v="1190"/>
    <n v="6.8259999999999996"/>
    <n v="14.459"/>
    <n v="21.285"/>
    <n v="39.226999999999997"/>
    <n v="24.334"/>
    <n v="84.846000000000004"/>
  </r>
  <r>
    <x v="1191"/>
    <n v="4.4980000000000002"/>
    <n v="9.2720000000000002"/>
    <n v="13.77"/>
    <n v="33.284999999999997"/>
    <n v="22.745000000000001"/>
    <n v="69.8"/>
  </r>
  <r>
    <x v="1192"/>
    <n v="4.5289999999999999"/>
    <n v="9.2360000000000007"/>
    <n v="13.765000000000001"/>
    <n v="33.158999999999999"/>
    <n v="19.053999999999998"/>
    <n v="65.977999999999994"/>
  </r>
  <r>
    <x v="1193"/>
    <n v="5.9169999999999998"/>
    <n v="13.237"/>
    <n v="19.154"/>
    <n v="30.087"/>
    <n v="21.757999999999999"/>
    <n v="70.998999999999995"/>
  </r>
  <r>
    <x v="1194"/>
    <n v="5.968"/>
    <n v="10.18"/>
    <n v="16.148"/>
    <n v="31.390999999999998"/>
    <n v="20.451000000000001"/>
    <n v="67.990000000000009"/>
  </r>
  <r>
    <x v="1195"/>
    <n v="5.4909999999999997"/>
    <n v="16.093"/>
    <n v="21.584"/>
    <n v="32.710999999999999"/>
    <n v="23.416"/>
    <n v="77.710999999999999"/>
  </r>
  <r>
    <x v="1196"/>
    <n v="5.681"/>
    <n v="16.27"/>
    <n v="21.951000000000001"/>
    <n v="33.682000000000002"/>
    <n v="21.879000000000001"/>
    <n v="77.512"/>
  </r>
  <r>
    <x v="1197"/>
    <n v="4.0979999999999999"/>
    <n v="17.155000000000001"/>
    <n v="21.253"/>
    <n v="33.859000000000002"/>
    <n v="17.47"/>
    <n v="72.581999999999994"/>
  </r>
  <r>
    <x v="1198"/>
    <n v="6.4829999999999997"/>
    <n v="11.942"/>
    <n v="18.425000000000001"/>
    <n v="32.988999999999997"/>
    <n v="14.855"/>
    <n v="66.269000000000005"/>
  </r>
  <r>
    <x v="1199"/>
    <n v="6.4809999999999999"/>
    <n v="12.012"/>
    <n v="18.493000000000002"/>
    <n v="33.183"/>
    <n v="14.853"/>
    <n v="66.528999999999996"/>
  </r>
  <r>
    <x v="1200"/>
    <n v="6.968"/>
    <n v="0"/>
    <n v="6.968"/>
    <n v="33.493000000000002"/>
    <n v="14.852"/>
    <n v="55.313000000000002"/>
  </r>
  <r>
    <x v="1201"/>
    <n v="3.052"/>
    <n v="0"/>
    <n v="3.052"/>
    <n v="32.317"/>
    <n v="11.8"/>
    <n v="47.168999999999997"/>
  </r>
  <r>
    <x v="1202"/>
    <n v="0"/>
    <n v="2.3330000000000002"/>
    <n v="2.3330000000000002"/>
    <n v="33.225999999999999"/>
    <n v="3.39"/>
    <n v="38.948999999999998"/>
  </r>
  <r>
    <x v="1203"/>
    <n v="1.1679999999999999"/>
    <n v="0.92300000000000004"/>
    <n v="2.0910000000000002"/>
    <n v="32.152000000000001"/>
    <n v="0"/>
    <n v="34.243000000000002"/>
  </r>
  <r>
    <x v="1204"/>
    <n v="5.81"/>
    <n v="0"/>
    <n v="5.81"/>
    <n v="40.86"/>
    <n v="3.3879999999999999"/>
    <n v="50.058"/>
  </r>
  <r>
    <x v="1205"/>
    <n v="0.81299999999999994"/>
    <n v="4.8440000000000003"/>
    <n v="5.657"/>
    <n v="41.677999999999997"/>
    <n v="8.1940000000000008"/>
    <n v="55.528999999999996"/>
  </r>
  <r>
    <x v="1206"/>
    <n v="0"/>
    <n v="5.6580000000000004"/>
    <n v="5.6580000000000004"/>
    <n v="40.838999999999999"/>
    <n v="8.1690000000000005"/>
    <n v="54.665999999999997"/>
  </r>
  <r>
    <x v="1207"/>
    <n v="0"/>
    <n v="4.71"/>
    <n v="4.71"/>
    <n v="40.497"/>
    <n v="8.1300000000000008"/>
    <n v="53.337000000000003"/>
  </r>
  <r>
    <x v="1208"/>
    <n v="0"/>
    <n v="0"/>
    <n v="0"/>
    <n v="43.124000000000002"/>
    <n v="11.103"/>
    <n v="54.227000000000004"/>
  </r>
  <r>
    <x v="1209"/>
    <n v="3.16"/>
    <n v="5.6059999999999999"/>
    <n v="8.766"/>
    <n v="45.906999999999996"/>
    <n v="20.628"/>
    <n v="75.300999999999988"/>
  </r>
  <r>
    <x v="1210"/>
    <n v="2.1"/>
    <n v="13.807"/>
    <n v="15.907"/>
    <n v="43.823999999999998"/>
    <n v="21.437000000000001"/>
    <n v="81.167999999999992"/>
  </r>
  <r>
    <x v="1211"/>
    <n v="7.5999999999999998E-2"/>
    <n v="3.6960000000000002"/>
    <n v="3.7720000000000002"/>
    <n v="41.878"/>
    <n v="24.37"/>
    <n v="70.02"/>
  </r>
  <r>
    <x v="1212"/>
    <n v="1.542"/>
    <n v="3.556"/>
    <n v="5.0979999999999999"/>
    <n v="45.8"/>
    <n v="20.189"/>
    <n v="71.086999999999989"/>
  </r>
  <r>
    <x v="1213"/>
    <n v="1.9139999999999999"/>
    <n v="5.056"/>
    <n v="6.97"/>
    <n v="45.704999999999998"/>
    <n v="25.893000000000001"/>
    <n v="78.567999999999998"/>
  </r>
  <r>
    <x v="1214"/>
    <n v="1.923"/>
    <n v="8.9019999999999992"/>
    <n v="10.824999999999999"/>
    <n v="45.554000000000002"/>
    <n v="26.059000000000001"/>
    <n v="82.438000000000002"/>
  </r>
  <r>
    <x v="1215"/>
    <n v="0.25700000000000001"/>
    <n v="7.4160000000000004"/>
    <n v="7.673"/>
    <n v="43.999000000000002"/>
    <n v="13.483000000000001"/>
    <n v="65.155000000000001"/>
  </r>
  <r>
    <x v="1216"/>
    <n v="0"/>
    <n v="9.8680000000000003"/>
    <n v="9.8680000000000003"/>
    <n v="55.014000000000003"/>
    <n v="18.422000000000001"/>
    <n v="83.304000000000002"/>
  </r>
  <r>
    <x v="1217"/>
    <n v="8.7999999999999995E-2"/>
    <n v="10.315"/>
    <n v="10.402999999999999"/>
    <n v="56.009"/>
    <n v="23.635999999999999"/>
    <n v="90.048000000000002"/>
  </r>
  <r>
    <x v="1218"/>
    <n v="0"/>
    <n v="10.266999999999999"/>
    <n v="10.266999999999999"/>
    <n v="54.957000000000001"/>
    <n v="20.52"/>
    <n v="85.744"/>
  </r>
  <r>
    <x v="1219"/>
    <n v="0"/>
    <n v="7.093"/>
    <n v="7.093"/>
    <n v="46.622"/>
    <n v="18.809999999999999"/>
    <n v="72.525000000000006"/>
  </r>
  <r>
    <x v="1220"/>
    <n v="3.0000000000000001E-3"/>
    <n v="7.1369999999999996"/>
    <n v="7.14"/>
    <n v="48.219000000000001"/>
    <n v="19.765000000000001"/>
    <n v="75.123999999999995"/>
  </r>
  <r>
    <x v="1221"/>
    <n v="0"/>
    <n v="7.55"/>
    <n v="7.55"/>
    <n v="54.911999999999999"/>
    <n v="17.117999999999999"/>
    <n v="79.58"/>
  </r>
  <r>
    <x v="1222"/>
    <n v="0"/>
    <n v="8.4849999999999994"/>
    <n v="8.4849999999999994"/>
    <n v="55.655999999999999"/>
    <n v="6.5030000000000001"/>
    <n v="70.643999999999991"/>
  </r>
  <r>
    <x v="1223"/>
    <n v="0"/>
    <n v="7.6289999999999996"/>
    <n v="7.6289999999999996"/>
    <n v="54.71"/>
    <n v="8.4659999999999993"/>
    <n v="70.804999999999993"/>
  </r>
  <r>
    <x v="1224"/>
    <n v="0"/>
    <n v="14.256"/>
    <n v="14.256"/>
    <n v="55.805999999999997"/>
    <n v="11.609"/>
    <n v="81.670999999999992"/>
  </r>
  <r>
    <x v="1225"/>
    <n v="0"/>
    <n v="21.234000000000002"/>
    <n v="21.234000000000002"/>
    <n v="58.043999999999997"/>
    <n v="11.012"/>
    <n v="90.289999999999992"/>
  </r>
  <r>
    <x v="1226"/>
    <n v="0"/>
    <n v="5.6260000000000003"/>
    <n v="5.6260000000000003"/>
    <n v="52.46"/>
    <n v="5.4089999999999998"/>
    <n v="63.494999999999997"/>
  </r>
  <r>
    <x v="1227"/>
    <n v="0"/>
    <n v="3.7589999999999999"/>
    <n v="3.7589999999999999"/>
    <n v="51.076000000000001"/>
    <n v="4.5460000000000003"/>
    <n v="59.381"/>
  </r>
  <r>
    <x v="1228"/>
    <n v="0"/>
    <n v="7.6829999999999998"/>
    <n v="7.6829999999999998"/>
    <n v="51.259"/>
    <n v="6.2060000000000004"/>
    <n v="65.147999999999996"/>
  </r>
  <r>
    <x v="1229"/>
    <n v="1.9E-2"/>
    <n v="4.7110000000000003"/>
    <n v="4.7300000000000004"/>
    <n v="53.405000000000001"/>
    <n v="5.1710000000000003"/>
    <n v="63.306000000000004"/>
  </r>
  <r>
    <x v="1230"/>
    <n v="4.3999999999999997E-2"/>
    <n v="3.9020000000000001"/>
    <n v="3.9460000000000002"/>
    <n v="52.720999999999997"/>
    <n v="0"/>
    <n v="56.666999999999994"/>
  </r>
  <r>
    <x v="1231"/>
    <n v="2.8000000000000001E-2"/>
    <n v="3.9089999999999998"/>
    <n v="3.9369999999999998"/>
    <n v="50.9"/>
    <n v="0"/>
    <n v="54.836999999999996"/>
  </r>
  <r>
    <x v="1232"/>
    <n v="0"/>
    <n v="3.9580000000000002"/>
    <n v="3.9580000000000002"/>
    <n v="52.345999999999997"/>
    <n v="0"/>
    <n v="56.303999999999995"/>
  </r>
  <r>
    <x v="1233"/>
    <n v="0"/>
    <n v="3.7120000000000002"/>
    <n v="3.7120000000000002"/>
    <n v="52.366"/>
    <n v="0"/>
    <n v="56.078000000000003"/>
  </r>
  <r>
    <x v="1234"/>
    <n v="0"/>
    <n v="3.6949999999999998"/>
    <n v="3.6949999999999998"/>
    <n v="52.198999999999998"/>
    <n v="0"/>
    <n v="55.893999999999998"/>
  </r>
  <r>
    <x v="1235"/>
    <n v="0"/>
    <n v="3.2040000000000002"/>
    <n v="3.2040000000000002"/>
    <n v="57.156999999999996"/>
    <n v="2.25"/>
    <n v="62.610999999999997"/>
  </r>
  <r>
    <x v="1236"/>
    <n v="2.4E-2"/>
    <n v="7.5060000000000002"/>
    <n v="7.53"/>
    <n v="58.561"/>
    <n v="0"/>
    <n v="66.090999999999994"/>
  </r>
  <r>
    <x v="1237"/>
    <n v="0"/>
    <n v="10.253"/>
    <n v="10.253"/>
    <n v="57.27"/>
    <n v="0"/>
    <n v="67.522999999999996"/>
  </r>
  <r>
    <x v="1238"/>
    <n v="0"/>
    <n v="3.9540000000000002"/>
    <n v="3.9540000000000002"/>
    <n v="57.987000000000002"/>
    <n v="0"/>
    <n v="61.941000000000003"/>
  </r>
  <r>
    <x v="1239"/>
    <n v="8.1000000000000003E-2"/>
    <n v="3.6859999999999999"/>
    <n v="3.7669999999999999"/>
    <n v="59.133000000000003"/>
    <n v="0"/>
    <n v="62.900000000000006"/>
  </r>
  <r>
    <x v="1240"/>
    <n v="0"/>
    <n v="0"/>
    <n v="0"/>
    <n v="45.188000000000002"/>
    <n v="0"/>
    <n v="45.188000000000002"/>
  </r>
  <r>
    <x v="1241"/>
    <n v="0"/>
    <n v="0"/>
    <n v="0"/>
    <n v="42.048000000000002"/>
    <n v="1.121"/>
    <n v="43.169000000000004"/>
  </r>
  <r>
    <x v="1242"/>
    <n v="0"/>
    <n v="0"/>
    <n v="0"/>
    <n v="44.808999999999997"/>
    <n v="0"/>
    <n v="44.808999999999997"/>
  </r>
  <r>
    <x v="1243"/>
    <n v="2.4E-2"/>
    <n v="4.3410000000000002"/>
    <n v="4.3650000000000002"/>
    <n v="55.273000000000003"/>
    <n v="0"/>
    <n v="59.638000000000005"/>
  </r>
  <r>
    <x v="1244"/>
    <n v="0"/>
    <n v="4.6230000000000002"/>
    <n v="4.6230000000000002"/>
    <n v="53.156999999999996"/>
    <n v="0"/>
    <n v="57.779999999999994"/>
  </r>
  <r>
    <x v="1245"/>
    <n v="0"/>
    <n v="3.96"/>
    <n v="3.96"/>
    <n v="45.664000000000001"/>
    <n v="0"/>
    <n v="49.624000000000002"/>
  </r>
  <r>
    <x v="1246"/>
    <n v="0"/>
    <n v="3.7770000000000001"/>
    <n v="3.7770000000000001"/>
    <n v="42.034999999999997"/>
    <n v="0"/>
    <n v="45.811999999999998"/>
  </r>
  <r>
    <x v="1247"/>
    <n v="7.3999999999999996E-2"/>
    <n v="2.6110000000000002"/>
    <n v="2.6850000000000001"/>
    <n v="10.759"/>
    <n v="0"/>
    <n v="13.444000000000001"/>
  </r>
  <r>
    <x v="1248"/>
    <n v="0"/>
    <n v="4.4630000000000001"/>
    <n v="4.4630000000000001"/>
    <n v="10.805999999999999"/>
    <n v="0"/>
    <n v="15.268999999999998"/>
  </r>
  <r>
    <x v="1249"/>
    <n v="0"/>
    <n v="1.4970000000000001"/>
    <n v="1.4970000000000001"/>
    <n v="11.33"/>
    <n v="0"/>
    <n v="12.827"/>
  </r>
  <r>
    <x v="1250"/>
    <n v="0"/>
    <n v="2.0139999999999998"/>
    <n v="2.0139999999999998"/>
    <n v="10.849"/>
    <n v="0"/>
    <n v="12.863"/>
  </r>
  <r>
    <x v="1251"/>
    <n v="0"/>
    <n v="0"/>
    <n v="0"/>
    <n v="10.294"/>
    <n v="0"/>
    <n v="10.294"/>
  </r>
  <r>
    <x v="1252"/>
    <n v="1.7999999999999999E-2"/>
    <n v="2.194"/>
    <n v="2.2119999999999997"/>
    <n v="11.811999999999999"/>
    <n v="0"/>
    <n v="14.023999999999999"/>
  </r>
  <r>
    <x v="1253"/>
    <n v="0"/>
    <n v="2.0190000000000001"/>
    <n v="2.0190000000000001"/>
    <n v="11.673"/>
    <n v="0"/>
    <n v="13.692"/>
  </r>
  <r>
    <x v="1254"/>
    <n v="0"/>
    <n v="1.9019999999999999"/>
    <n v="1.9019999999999999"/>
    <n v="10.811"/>
    <n v="0"/>
    <n v="12.712999999999999"/>
  </r>
  <r>
    <x v="1255"/>
    <n v="0"/>
    <n v="1.899"/>
    <n v="1.899"/>
    <n v="11.811999999999999"/>
    <n v="0"/>
    <n v="13.710999999999999"/>
  </r>
  <r>
    <x v="1256"/>
    <n v="0"/>
    <n v="0"/>
    <n v="0"/>
    <n v="10.097"/>
    <n v="4.0259999999999998"/>
    <n v="14.122999999999999"/>
  </r>
  <r>
    <x v="1257"/>
    <n v="5.8999999999999997E-2"/>
    <n v="8.1850000000000005"/>
    <n v="8.2439999999999998"/>
    <n v="5.0620000000000003"/>
    <n v="3.6"/>
    <n v="16.906000000000002"/>
  </r>
  <r>
    <x v="1258"/>
    <n v="0"/>
    <n v="0"/>
    <n v="0"/>
    <n v="5.0609999999999999"/>
    <n v="3.35"/>
    <n v="8.4109999999999996"/>
  </r>
  <r>
    <x v="1259"/>
    <n v="0.73399999999999999"/>
    <n v="0"/>
    <n v="0.73399999999999999"/>
    <n v="5.0309999999999997"/>
    <n v="8.3949999999999996"/>
    <n v="14.16"/>
  </r>
  <r>
    <x v="1260"/>
    <n v="0"/>
    <n v="0"/>
    <n v="0"/>
    <n v="5.2679999999999998"/>
    <n v="4.7539999999999996"/>
    <n v="10.021999999999998"/>
  </r>
  <r>
    <x v="1261"/>
    <n v="0"/>
    <n v="0"/>
    <n v="0"/>
    <n v="5.0449999999999999"/>
    <n v="1.4"/>
    <n v="6.4450000000000003"/>
  </r>
  <r>
    <x v="1262"/>
    <n v="0"/>
    <n v="0"/>
    <n v="0"/>
    <n v="5.0579999999999998"/>
    <n v="0"/>
    <n v="5.0579999999999998"/>
  </r>
  <r>
    <x v="1263"/>
    <n v="0"/>
    <n v="0"/>
    <n v="0"/>
    <n v="6.84"/>
    <n v="3.484"/>
    <n v="10.324"/>
  </r>
  <r>
    <x v="1264"/>
    <n v="0"/>
    <n v="0"/>
    <n v="0"/>
    <n v="5.2569999999999997"/>
    <n v="11.356999999999999"/>
    <n v="16.613999999999997"/>
  </r>
  <r>
    <x v="1265"/>
    <n v="0"/>
    <n v="0"/>
    <n v="0"/>
    <n v="5.0510000000000002"/>
    <n v="9.1080000000000005"/>
    <n v="14.159000000000001"/>
  </r>
  <r>
    <x v="1266"/>
    <n v="0"/>
    <n v="0"/>
    <n v="0"/>
    <n v="5.6180000000000003"/>
    <n v="6.7930000000000001"/>
    <n v="12.411000000000001"/>
  </r>
  <r>
    <x v="1267"/>
    <n v="2.9000000000000001E-2"/>
    <n v="0"/>
    <n v="2.9000000000000001E-2"/>
    <n v="6.6139999999999999"/>
    <n v="10.034000000000001"/>
    <n v="16.677"/>
  </r>
  <r>
    <x v="1268"/>
    <n v="0.16500000000000001"/>
    <n v="0"/>
    <n v="0.16500000000000001"/>
    <n v="7.4889999999999999"/>
    <n v="0"/>
    <n v="7.6539999999999999"/>
  </r>
  <r>
    <x v="1269"/>
    <n v="0"/>
    <n v="0"/>
    <n v="0"/>
    <n v="9.4079999999999995"/>
    <n v="0"/>
    <n v="9.4079999999999995"/>
  </r>
  <r>
    <x v="1270"/>
    <n v="0"/>
    <n v="0"/>
    <n v="0"/>
    <n v="12.445"/>
    <n v="3.823"/>
    <n v="16.268000000000001"/>
  </r>
  <r>
    <x v="1271"/>
    <n v="0"/>
    <n v="0"/>
    <n v="0"/>
    <n v="11.615"/>
    <n v="3.38"/>
    <n v="14.995000000000001"/>
  </r>
  <r>
    <x v="1272"/>
    <n v="0"/>
    <n v="0"/>
    <n v="0"/>
    <n v="10.826000000000001"/>
    <n v="6.5990000000000002"/>
    <n v="17.425000000000001"/>
  </r>
  <r>
    <x v="1273"/>
    <n v="0"/>
    <n v="0"/>
    <n v="0"/>
    <n v="11.523"/>
    <n v="8.0050000000000008"/>
    <n v="19.527999999999999"/>
  </r>
  <r>
    <x v="1274"/>
    <n v="0"/>
    <n v="0"/>
    <n v="0"/>
    <n v="10.654"/>
    <n v="10.561999999999999"/>
    <n v="21.216000000000001"/>
  </r>
  <r>
    <x v="1275"/>
    <n v="8.1000000000000003E-2"/>
    <n v="0"/>
    <n v="8.1000000000000003E-2"/>
    <n v="10.648999999999999"/>
    <n v="3.101"/>
    <n v="13.831"/>
  </r>
  <r>
    <x v="1276"/>
    <n v="0"/>
    <n v="0"/>
    <n v="0"/>
    <n v="10.1"/>
    <n v="4.5179999999999998"/>
    <n v="14.617999999999999"/>
  </r>
  <r>
    <x v="1277"/>
    <n v="0"/>
    <n v="0"/>
    <n v="0"/>
    <n v="11.83"/>
    <n v="13.35"/>
    <n v="25.18"/>
  </r>
  <r>
    <x v="1278"/>
    <n v="0"/>
    <n v="0"/>
    <n v="0"/>
    <n v="12.262"/>
    <n v="9.4499999999999993"/>
    <n v="21.712"/>
  </r>
  <r>
    <x v="1279"/>
    <n v="0"/>
    <n v="0"/>
    <n v="0"/>
    <n v="12.103"/>
    <n v="17.806999999999999"/>
    <n v="29.909999999999997"/>
  </r>
  <r>
    <x v="1280"/>
    <n v="0"/>
    <n v="0"/>
    <n v="0"/>
    <n v="11.391"/>
    <n v="0"/>
    <n v="11.391"/>
  </r>
  <r>
    <x v="1281"/>
    <n v="0"/>
    <n v="0"/>
    <n v="0"/>
    <n v="10.116"/>
    <n v="0"/>
    <n v="10.116"/>
  </r>
  <r>
    <x v="1282"/>
    <n v="0.36599999999999999"/>
    <n v="0"/>
    <n v="0.36599999999999999"/>
    <n v="10.566000000000001"/>
    <n v="0"/>
    <n v="10.932"/>
  </r>
  <r>
    <x v="1283"/>
    <n v="0"/>
    <n v="0"/>
    <n v="0"/>
    <n v="10.170999999999999"/>
    <n v="0"/>
    <n v="10.170999999999999"/>
  </r>
  <r>
    <x v="1284"/>
    <n v="0.26500000000000001"/>
    <n v="0"/>
    <n v="0.26500000000000001"/>
    <n v="11.69"/>
    <n v="10.815"/>
    <n v="22.77"/>
  </r>
  <r>
    <x v="1285"/>
    <n v="0"/>
    <n v="0"/>
    <n v="0"/>
    <n v="10.217000000000001"/>
    <n v="9.4589999999999996"/>
    <n v="19.676000000000002"/>
  </r>
  <r>
    <x v="1286"/>
    <n v="0"/>
    <n v="0"/>
    <n v="0"/>
    <n v="11.016"/>
    <n v="3.0779999999999998"/>
    <n v="14.093999999999999"/>
  </r>
  <r>
    <x v="1287"/>
    <n v="5.5E-2"/>
    <n v="0"/>
    <n v="5.5E-2"/>
    <n v="11.595000000000001"/>
    <n v="0"/>
    <n v="11.65"/>
  </r>
  <r>
    <x v="1288"/>
    <n v="0"/>
    <n v="0"/>
    <n v="0"/>
    <n v="8.8840000000000003"/>
    <n v="0"/>
    <n v="8.8840000000000003"/>
  </r>
  <r>
    <x v="1289"/>
    <n v="0"/>
    <n v="0"/>
    <n v="0"/>
    <n v="10.772"/>
    <n v="0"/>
    <n v="10.772"/>
  </r>
  <r>
    <x v="1290"/>
    <n v="0"/>
    <n v="0"/>
    <n v="0"/>
    <n v="10.561999999999999"/>
    <n v="0"/>
    <n v="10.561999999999999"/>
  </r>
  <r>
    <x v="1291"/>
    <n v="0"/>
    <n v="0"/>
    <n v="0"/>
    <n v="9.8849999999999998"/>
    <n v="0"/>
    <n v="9.8849999999999998"/>
  </r>
  <r>
    <x v="1292"/>
    <n v="0"/>
    <n v="0"/>
    <n v="0"/>
    <n v="10.741"/>
    <n v="0"/>
    <n v="10.741"/>
  </r>
  <r>
    <x v="1293"/>
    <n v="0"/>
    <n v="0"/>
    <n v="0"/>
    <n v="7.2110000000000003"/>
    <n v="0"/>
    <n v="7.2110000000000003"/>
  </r>
  <r>
    <x v="1294"/>
    <n v="0"/>
    <n v="0"/>
    <n v="0"/>
    <n v="8.0839999999999996"/>
    <n v="0"/>
    <n v="8.0839999999999996"/>
  </r>
  <r>
    <x v="1295"/>
    <n v="0"/>
    <n v="0"/>
    <n v="0"/>
    <n v="8.7390000000000008"/>
    <n v="0"/>
    <n v="8.7390000000000008"/>
  </r>
  <r>
    <x v="1296"/>
    <n v="0"/>
    <n v="0"/>
    <n v="0"/>
    <n v="9.5090000000000003"/>
    <n v="0"/>
    <n v="9.5090000000000003"/>
  </r>
  <r>
    <x v="1297"/>
    <n v="0"/>
    <n v="0"/>
    <n v="0"/>
    <n v="7.6429999999999998"/>
    <n v="0"/>
    <n v="7.6429999999999998"/>
  </r>
  <r>
    <x v="1298"/>
    <n v="0"/>
    <n v="0"/>
    <n v="0"/>
    <n v="9.43"/>
    <n v="0"/>
    <n v="9.43"/>
  </r>
  <r>
    <x v="1299"/>
    <n v="0"/>
    <n v="0"/>
    <n v="0"/>
    <n v="11.553000000000001"/>
    <n v="0"/>
    <n v="11.553000000000001"/>
  </r>
  <r>
    <x v="1300"/>
    <n v="0"/>
    <n v="0"/>
    <n v="0"/>
    <n v="10.224"/>
    <n v="0"/>
    <n v="10.224"/>
  </r>
  <r>
    <x v="1301"/>
    <n v="1.2999999999999999E-2"/>
    <n v="0"/>
    <n v="1.2999999999999999E-2"/>
    <n v="10.689"/>
    <n v="0"/>
    <n v="10.702"/>
  </r>
  <r>
    <x v="1302"/>
    <n v="0"/>
    <n v="0"/>
    <n v="0"/>
    <n v="9.4600000000000009"/>
    <n v="0"/>
    <n v="9.4600000000000009"/>
  </r>
  <r>
    <x v="1303"/>
    <n v="0"/>
    <n v="0"/>
    <n v="0"/>
    <n v="13.8"/>
    <n v="0"/>
    <n v="13.8"/>
  </r>
  <r>
    <x v="1304"/>
    <n v="0"/>
    <n v="0"/>
    <n v="0"/>
    <n v="12.472"/>
    <n v="0"/>
    <n v="12.472"/>
  </r>
  <r>
    <x v="1305"/>
    <n v="0"/>
    <n v="0"/>
    <n v="0"/>
    <n v="10.319000000000001"/>
    <n v="0"/>
    <n v="10.319000000000001"/>
  </r>
  <r>
    <x v="1306"/>
    <n v="0"/>
    <n v="0"/>
    <n v="0"/>
    <n v="7.577"/>
    <n v="0"/>
    <n v="7.577"/>
  </r>
  <r>
    <x v="1307"/>
    <n v="0"/>
    <n v="0"/>
    <n v="0"/>
    <n v="9.2010000000000005"/>
    <n v="0"/>
    <n v="9.2010000000000005"/>
  </r>
  <r>
    <x v="1308"/>
    <n v="5.0999999999999997E-2"/>
    <n v="0"/>
    <n v="5.0999999999999997E-2"/>
    <n v="12.255000000000001"/>
    <n v="0"/>
    <n v="12.306000000000001"/>
  </r>
  <r>
    <x v="1309"/>
    <n v="0"/>
    <n v="0"/>
    <n v="0"/>
    <n v="12.545"/>
    <n v="0"/>
    <n v="12.545"/>
  </r>
  <r>
    <x v="1310"/>
    <n v="0"/>
    <n v="0"/>
    <n v="0"/>
    <n v="13.388999999999999"/>
    <n v="0"/>
    <n v="13.388999999999999"/>
  </r>
  <r>
    <x v="1311"/>
    <n v="1.2E-2"/>
    <n v="0"/>
    <n v="1.2E-2"/>
    <n v="13.6"/>
    <n v="0"/>
    <n v="13.612"/>
  </r>
  <r>
    <x v="1312"/>
    <n v="0"/>
    <n v="0"/>
    <n v="0"/>
    <n v="12.945"/>
    <n v="0"/>
    <n v="12.945"/>
  </r>
  <r>
    <x v="1313"/>
    <n v="3.3000000000000002E-2"/>
    <n v="0"/>
    <n v="3.3000000000000002E-2"/>
    <n v="14.778"/>
    <n v="0"/>
    <n v="14.811"/>
  </r>
  <r>
    <x v="1314"/>
    <n v="0"/>
    <n v="0"/>
    <n v="0"/>
    <n v="12.867000000000001"/>
    <n v="0"/>
    <n v="12.867000000000001"/>
  </r>
  <r>
    <x v="1315"/>
    <n v="0"/>
    <n v="0"/>
    <n v="0"/>
    <n v="15.493"/>
    <n v="0"/>
    <n v="15.493"/>
  </r>
  <r>
    <x v="1316"/>
    <n v="0"/>
    <n v="0"/>
    <n v="0"/>
    <n v="11.821"/>
    <n v="0"/>
    <n v="11.821"/>
  </r>
  <r>
    <x v="1317"/>
    <n v="0"/>
    <n v="0"/>
    <n v="0"/>
    <n v="10.07"/>
    <n v="0"/>
    <n v="10.07"/>
  </r>
  <r>
    <x v="1318"/>
    <n v="0"/>
    <n v="0"/>
    <n v="0"/>
    <n v="9.2080000000000002"/>
    <n v="0"/>
    <n v="9.2080000000000002"/>
  </r>
  <r>
    <x v="1319"/>
    <n v="0"/>
    <n v="0"/>
    <n v="0"/>
    <n v="11.791"/>
    <n v="0"/>
    <n v="11.791"/>
  </r>
  <r>
    <x v="1320"/>
    <n v="0"/>
    <n v="0"/>
    <n v="0"/>
    <n v="5.2839999999999998"/>
    <n v="0"/>
    <n v="5.2839999999999998"/>
  </r>
  <r>
    <x v="1321"/>
    <n v="0"/>
    <n v="0"/>
    <n v="0"/>
    <n v="5.2439999999999998"/>
    <n v="0"/>
    <n v="5.2439999999999998"/>
  </r>
  <r>
    <x v="1322"/>
    <n v="0"/>
    <n v="0"/>
    <n v="0"/>
    <n v="5.0540000000000003"/>
    <n v="0"/>
    <n v="5.0540000000000003"/>
  </r>
  <r>
    <x v="1323"/>
    <n v="0"/>
    <n v="0"/>
    <n v="0"/>
    <n v="5.05"/>
    <n v="0"/>
    <n v="5.05"/>
  </r>
  <r>
    <x v="1324"/>
    <n v="0"/>
    <n v="0"/>
    <n v="0"/>
    <n v="5.0620000000000003"/>
    <n v="0"/>
    <n v="5.0620000000000003"/>
  </r>
  <r>
    <x v="1325"/>
    <n v="0"/>
    <n v="0"/>
    <n v="0"/>
    <n v="5.0540000000000003"/>
    <n v="0"/>
    <n v="5.0540000000000003"/>
  </r>
  <r>
    <x v="1326"/>
    <n v="0"/>
    <n v="0"/>
    <n v="0"/>
    <n v="5.0519999999999996"/>
    <n v="0"/>
    <n v="5.0519999999999996"/>
  </r>
  <r>
    <x v="1327"/>
    <n v="0"/>
    <n v="0"/>
    <n v="0"/>
    <n v="5.0549999999999997"/>
    <n v="0"/>
    <n v="5.0549999999999997"/>
  </r>
  <r>
    <x v="1328"/>
    <n v="0"/>
    <n v="0"/>
    <n v="0"/>
    <n v="5.0519999999999996"/>
    <n v="0"/>
    <n v="5.0519999999999996"/>
  </r>
  <r>
    <x v="1329"/>
    <n v="0"/>
    <n v="0"/>
    <n v="0"/>
    <n v="5.0549999999999997"/>
    <n v="0"/>
    <n v="5.0549999999999997"/>
  </r>
  <r>
    <x v="1330"/>
    <n v="0"/>
    <n v="0"/>
    <n v="0"/>
    <n v="5.0149999999999997"/>
    <n v="0"/>
    <n v="5.0149999999999997"/>
  </r>
  <r>
    <x v="1331"/>
    <n v="0"/>
    <n v="0"/>
    <n v="0"/>
    <n v="5.0359999999999996"/>
    <n v="0"/>
    <n v="5.0359999999999996"/>
  </r>
  <r>
    <x v="1332"/>
    <n v="0"/>
    <n v="0"/>
    <n v="0"/>
    <n v="5.024"/>
    <n v="0"/>
    <n v="5.024"/>
  </r>
  <r>
    <x v="1333"/>
    <n v="0"/>
    <n v="0"/>
    <n v="0"/>
    <n v="5.0350000000000001"/>
    <n v="0"/>
    <n v="5.0350000000000001"/>
  </r>
  <r>
    <x v="1334"/>
    <n v="0"/>
    <n v="0"/>
    <n v="0"/>
    <n v="5.0449999999999999"/>
    <n v="0"/>
    <n v="5.0449999999999999"/>
  </r>
  <r>
    <x v="1335"/>
    <n v="0"/>
    <n v="0"/>
    <n v="0"/>
    <n v="5.0069999999999997"/>
    <n v="0"/>
    <n v="5.0069999999999997"/>
  </r>
  <r>
    <x v="1336"/>
    <n v="3.3000000000000002E-2"/>
    <n v="0"/>
    <n v="3.3000000000000002E-2"/>
    <n v="5.0019999999999998"/>
    <n v="0"/>
    <n v="5.0350000000000001"/>
  </r>
  <r>
    <x v="1337"/>
    <n v="0"/>
    <n v="0"/>
    <n v="0"/>
    <n v="5.008"/>
    <n v="0"/>
    <n v="5.008"/>
  </r>
  <r>
    <x v="1338"/>
    <n v="2.8000000000000001E-2"/>
    <n v="0"/>
    <n v="2.8000000000000001E-2"/>
    <n v="5.03"/>
    <n v="0"/>
    <n v="5.0579999999999998"/>
  </r>
  <r>
    <x v="1339"/>
    <n v="2.4E-2"/>
    <n v="0"/>
    <n v="2.4E-2"/>
    <n v="7.6079999999999997"/>
    <n v="0"/>
    <n v="7.6319999999999997"/>
  </r>
  <r>
    <x v="1340"/>
    <n v="2.8959999999999999"/>
    <n v="2.3780000000000001"/>
    <n v="5.274"/>
    <n v="11.802"/>
    <n v="0"/>
    <n v="17.076000000000001"/>
  </r>
  <r>
    <x v="1341"/>
    <n v="2.6389999999999998"/>
    <n v="4.5490000000000004"/>
    <n v="7.1880000000000006"/>
    <n v="13.827999999999999"/>
    <n v="0"/>
    <n v="21.015999999999998"/>
  </r>
  <r>
    <x v="1342"/>
    <n v="2.2599999999999998"/>
    <n v="4.9720000000000004"/>
    <n v="7.2320000000000002"/>
    <n v="19.829000000000001"/>
    <n v="0"/>
    <n v="27.061"/>
  </r>
  <r>
    <x v="1343"/>
    <n v="2.5449999999999999"/>
    <n v="5.3019999999999996"/>
    <n v="7.8469999999999995"/>
    <n v="23.677"/>
    <n v="0"/>
    <n v="31.524000000000001"/>
  </r>
  <r>
    <x v="1344"/>
    <n v="3.452"/>
    <n v="1.4710000000000001"/>
    <n v="4.923"/>
    <n v="23.614999999999998"/>
    <n v="0"/>
    <n v="28.537999999999997"/>
  </r>
  <r>
    <x v="1345"/>
    <n v="3.7559999999999998"/>
    <n v="3.4340000000000002"/>
    <n v="7.1899999999999995"/>
    <n v="23.664999999999999"/>
    <n v="0"/>
    <n v="30.854999999999997"/>
  </r>
  <r>
    <x v="1346"/>
    <n v="3.7010000000000001"/>
    <n v="3.222"/>
    <n v="6.923"/>
    <n v="26.16"/>
    <n v="0"/>
    <n v="33.082999999999998"/>
  </r>
  <r>
    <x v="1347"/>
    <n v="3.677"/>
    <n v="7.9909999999999997"/>
    <n v="11.667999999999999"/>
    <n v="26.346"/>
    <n v="0"/>
    <n v="38.013999999999996"/>
  </r>
  <r>
    <x v="1348"/>
    <n v="3.6259999999999999"/>
    <n v="4.63"/>
    <n v="8.2560000000000002"/>
    <n v="25.893000000000001"/>
    <n v="0"/>
    <n v="34.149000000000001"/>
  </r>
  <r>
    <x v="1349"/>
    <n v="3.3660000000000001"/>
    <n v="7.3760000000000003"/>
    <n v="10.742000000000001"/>
    <n v="24.780999999999999"/>
    <n v="0"/>
    <n v="35.522999999999996"/>
  </r>
  <r>
    <x v="1350"/>
    <n v="2.9849999999999999"/>
    <n v="10.167"/>
    <n v="13.151999999999999"/>
    <n v="24.492999999999999"/>
    <n v="0"/>
    <n v="37.644999999999996"/>
  </r>
  <r>
    <x v="1351"/>
    <n v="3.633"/>
    <n v="11.113"/>
    <n v="14.745999999999999"/>
    <n v="24.486000000000001"/>
    <n v="0"/>
    <n v="39.231999999999999"/>
  </r>
  <r>
    <x v="1352"/>
    <n v="3.6219999999999999"/>
    <n v="2.1389999999999998"/>
    <n v="5.7609999999999992"/>
    <n v="22.193999999999999"/>
    <n v="0"/>
    <n v="27.954999999999998"/>
  </r>
  <r>
    <x v="1353"/>
    <n v="4.0529999999999999"/>
    <n v="3.0329999999999999"/>
    <n v="7.0860000000000003"/>
    <n v="22.123000000000001"/>
    <n v="0"/>
    <n v="29.209000000000003"/>
  </r>
  <r>
    <x v="1354"/>
    <n v="5.7"/>
    <n v="12.539"/>
    <n v="18.239000000000001"/>
    <n v="23.297999999999998"/>
    <n v="0"/>
    <n v="41.536999999999999"/>
  </r>
  <r>
    <x v="1355"/>
    <n v="5.2450000000000001"/>
    <n v="3.48"/>
    <n v="8.7249999999999996"/>
    <n v="23.324000000000002"/>
    <n v="0"/>
    <n v="32.048999999999999"/>
  </r>
  <r>
    <x v="1356"/>
    <n v="3.3780000000000001"/>
    <n v="0"/>
    <n v="3.3780000000000001"/>
    <n v="23.488"/>
    <n v="0"/>
    <n v="26.866"/>
  </r>
  <r>
    <x v="1357"/>
    <n v="3.1520000000000001"/>
    <n v="0"/>
    <n v="3.1520000000000001"/>
    <n v="23.459"/>
    <n v="0"/>
    <n v="26.611000000000001"/>
  </r>
  <r>
    <x v="1358"/>
    <n v="0"/>
    <n v="1.125"/>
    <n v="1.125"/>
    <n v="22.279"/>
    <n v="0"/>
    <n v="23.404"/>
  </r>
  <r>
    <x v="1359"/>
    <n v="0"/>
    <n v="0"/>
    <n v="0"/>
    <n v="22.184999999999999"/>
    <n v="0"/>
    <n v="22.184999999999999"/>
  </r>
  <r>
    <x v="1360"/>
    <n v="0"/>
    <n v="0"/>
    <n v="0"/>
    <n v="23.282"/>
    <n v="0"/>
    <n v="23.282"/>
  </r>
  <r>
    <x v="1361"/>
    <n v="0"/>
    <n v="2.6059999999999999"/>
    <n v="2.6059999999999999"/>
    <n v="21.637"/>
    <n v="0"/>
    <n v="24.243000000000002"/>
  </r>
  <r>
    <x v="1362"/>
    <n v="1.0999999999999999E-2"/>
    <n v="4.8689999999999998"/>
    <n v="4.88"/>
    <n v="22.292999999999999"/>
    <n v="0"/>
    <n v="27.172999999999998"/>
  </r>
  <r>
    <x v="1363"/>
    <n v="2.5000000000000001E-2"/>
    <n v="12.218"/>
    <n v="12.243"/>
    <n v="24.364999999999998"/>
    <n v="0"/>
    <n v="36.607999999999997"/>
  </r>
  <r>
    <x v="1364"/>
    <n v="0"/>
    <n v="11.026"/>
    <n v="11.026"/>
    <n v="26.75"/>
    <n v="0"/>
    <n v="37.775999999999996"/>
  </r>
  <r>
    <x v="1365"/>
    <n v="2.1999999999999999E-2"/>
    <n v="15.327"/>
    <n v="15.349"/>
    <n v="31.673999999999999"/>
    <n v="0"/>
    <n v="47.022999999999996"/>
  </r>
  <r>
    <x v="1366"/>
    <n v="0"/>
    <n v="0"/>
    <n v="0"/>
    <n v="29.725000000000001"/>
    <n v="0"/>
    <n v="29.725000000000001"/>
  </r>
  <r>
    <x v="1367"/>
    <n v="0"/>
    <n v="0"/>
    <n v="0"/>
    <n v="28.989000000000001"/>
    <n v="0"/>
    <n v="28.989000000000001"/>
  </r>
  <r>
    <x v="1368"/>
    <n v="3.1890000000000001"/>
    <n v="20.951000000000001"/>
    <n v="24.14"/>
    <n v="35.156999999999996"/>
    <n v="0"/>
    <n v="59.296999999999997"/>
  </r>
  <r>
    <x v="1369"/>
    <n v="1.7000000000000001E-2"/>
    <n v="9.92"/>
    <n v="9.9369999999999994"/>
    <n v="45.073999999999998"/>
    <n v="0"/>
    <n v="55.010999999999996"/>
  </r>
  <r>
    <x v="1370"/>
    <n v="0"/>
    <n v="19.763000000000002"/>
    <n v="19.763000000000002"/>
    <n v="45.302"/>
    <n v="0"/>
    <n v="65.064999999999998"/>
  </r>
  <r>
    <x v="1371"/>
    <n v="0"/>
    <n v="22.41"/>
    <n v="22.41"/>
    <n v="44.777999999999999"/>
    <n v="0"/>
    <n v="67.188000000000002"/>
  </r>
  <r>
    <x v="1372"/>
    <n v="2E-3"/>
    <n v="11.271000000000001"/>
    <n v="11.273000000000001"/>
    <n v="44.119"/>
    <n v="0"/>
    <n v="55.392000000000003"/>
  </r>
  <r>
    <x v="1373"/>
    <n v="0"/>
    <n v="0"/>
    <n v="0"/>
    <n v="41.317999999999998"/>
    <n v="0"/>
    <n v="41.317999999999998"/>
  </r>
  <r>
    <x v="1374"/>
    <n v="0"/>
    <n v="0"/>
    <n v="0"/>
    <n v="42.475999999999999"/>
    <n v="0"/>
    <n v="42.475999999999999"/>
  </r>
  <r>
    <x v="1375"/>
    <n v="1.4239999999999999"/>
    <n v="1.659"/>
    <n v="3.0830000000000002"/>
    <n v="41.923999999999999"/>
    <n v="0"/>
    <n v="45.006999999999998"/>
  </r>
  <r>
    <x v="1376"/>
    <n v="0"/>
    <n v="7.5970000000000004"/>
    <n v="7.5970000000000004"/>
    <n v="43.99"/>
    <n v="0"/>
    <n v="51.587000000000003"/>
  </r>
  <r>
    <x v="1377"/>
    <n v="0"/>
    <n v="9.0760000000000005"/>
    <n v="9.0760000000000005"/>
    <n v="48.84"/>
    <n v="0"/>
    <n v="57.916000000000004"/>
  </r>
  <r>
    <x v="1378"/>
    <n v="0.108"/>
    <n v="6.8920000000000003"/>
    <n v="7"/>
    <n v="52.64"/>
    <n v="0"/>
    <n v="59.64"/>
  </r>
  <r>
    <x v="1379"/>
    <n v="0"/>
    <n v="6.6319999999999997"/>
    <n v="6.6319999999999997"/>
    <n v="51.665999999999997"/>
    <n v="0"/>
    <n v="58.297999999999995"/>
  </r>
  <r>
    <x v="1380"/>
    <n v="0"/>
    <n v="0"/>
    <n v="0"/>
    <n v="48.634999999999998"/>
    <n v="0"/>
    <n v="48.634999999999998"/>
  </r>
  <r>
    <x v="1381"/>
    <n v="0"/>
    <n v="0"/>
    <n v="0"/>
    <n v="48.697000000000003"/>
    <n v="0"/>
    <n v="48.697000000000003"/>
  </r>
  <r>
    <x v="1382"/>
    <n v="0"/>
    <n v="0"/>
    <n v="0"/>
    <n v="56.357999999999997"/>
    <n v="0"/>
    <n v="56.357999999999997"/>
  </r>
  <r>
    <x v="1383"/>
    <n v="0"/>
    <n v="0"/>
    <n v="0"/>
    <n v="53.64"/>
    <n v="0"/>
    <n v="53.64"/>
  </r>
  <r>
    <x v="1384"/>
    <n v="0"/>
    <n v="0"/>
    <n v="0"/>
    <n v="54.354999999999997"/>
    <n v="0"/>
    <n v="54.354999999999997"/>
  </r>
  <r>
    <x v="1385"/>
    <n v="0"/>
    <n v="0"/>
    <n v="0"/>
    <n v="54.125"/>
    <n v="0"/>
    <n v="54.125"/>
  </r>
  <r>
    <x v="1386"/>
    <n v="0"/>
    <n v="0"/>
    <n v="0"/>
    <n v="55.927"/>
    <n v="0"/>
    <n v="55.927"/>
  </r>
  <r>
    <x v="1387"/>
    <n v="0"/>
    <n v="0"/>
    <n v="0"/>
    <n v="51.094000000000001"/>
    <n v="0"/>
    <n v="51.094000000000001"/>
  </r>
  <r>
    <x v="1388"/>
    <n v="0"/>
    <n v="0"/>
    <n v="0"/>
    <n v="48.527000000000001"/>
    <n v="0"/>
    <n v="48.527000000000001"/>
  </r>
  <r>
    <x v="1389"/>
    <n v="2.113"/>
    <n v="3.6480000000000001"/>
    <n v="5.7610000000000001"/>
    <n v="49.161999999999999"/>
    <n v="0"/>
    <n v="54.923000000000002"/>
  </r>
  <r>
    <x v="1390"/>
    <n v="0"/>
    <n v="5.1029999999999998"/>
    <n v="5.1029999999999998"/>
    <n v="49.737000000000002"/>
    <n v="0"/>
    <n v="54.84"/>
  </r>
  <r>
    <x v="1391"/>
    <n v="0"/>
    <n v="8.32"/>
    <n v="8.32"/>
    <n v="48.182000000000002"/>
    <n v="0"/>
    <n v="56.502000000000002"/>
  </r>
  <r>
    <x v="1392"/>
    <n v="0"/>
    <n v="16.038"/>
    <n v="16.038"/>
    <n v="43.265999999999998"/>
    <n v="0"/>
    <n v="59.304000000000002"/>
  </r>
  <r>
    <x v="1393"/>
    <n v="3.5350000000000001"/>
    <n v="13.968999999999999"/>
    <n v="17.503999999999998"/>
    <n v="45.530999999999999"/>
    <n v="0"/>
    <n v="63.034999999999997"/>
  </r>
  <r>
    <x v="1394"/>
    <n v="4.375"/>
    <n v="15.584"/>
    <n v="19.959"/>
    <n v="39.670999999999999"/>
    <n v="0"/>
    <n v="59.629999999999995"/>
  </r>
  <r>
    <x v="1395"/>
    <n v="4.3760000000000003"/>
    <n v="15.557"/>
    <n v="19.933"/>
    <n v="41.581000000000003"/>
    <n v="0"/>
    <n v="61.514000000000003"/>
  </r>
  <r>
    <x v="1396"/>
    <n v="9.7639999999999993"/>
    <n v="28.888000000000002"/>
    <n v="38.652000000000001"/>
    <n v="44.456000000000003"/>
    <n v="5.4240000000000004"/>
    <n v="88.532000000000011"/>
  </r>
  <r>
    <x v="1397"/>
    <n v="9.8879999999999999"/>
    <n v="38.462000000000003"/>
    <n v="48.35"/>
    <n v="44.351999999999997"/>
    <n v="0"/>
    <n v="92.701999999999998"/>
  </r>
  <r>
    <x v="1398"/>
    <n v="9.5950000000000006"/>
    <n v="40.262"/>
    <n v="49.856999999999999"/>
    <n v="43.972999999999999"/>
    <n v="13.815"/>
    <n v="107.645"/>
  </r>
  <r>
    <x v="1399"/>
    <n v="9.0440000000000005"/>
    <n v="42.399000000000001"/>
    <n v="51.442999999999998"/>
    <n v="42.738"/>
    <n v="19.187999999999999"/>
    <n v="113.369"/>
  </r>
  <r>
    <x v="1400"/>
    <n v="9.4049999999999994"/>
    <n v="14.692"/>
    <n v="24.097000000000001"/>
    <n v="32.465000000000003"/>
    <n v="25.312999999999999"/>
    <n v="81.875"/>
  </r>
  <r>
    <x v="1401"/>
    <n v="8.11"/>
    <n v="7.6509999999999998"/>
    <n v="15.760999999999999"/>
    <n v="28.898"/>
    <n v="5.6369999999999996"/>
    <n v="50.295999999999999"/>
  </r>
  <r>
    <x v="1402"/>
    <n v="7.9429999999999996"/>
    <n v="8.2240000000000002"/>
    <n v="16.167000000000002"/>
    <n v="30.009"/>
    <n v="10.714"/>
    <n v="56.89"/>
  </r>
  <r>
    <x v="1403"/>
    <n v="8.8550000000000004"/>
    <n v="26.484999999999999"/>
    <n v="35.340000000000003"/>
    <n v="21.471"/>
    <n v="25.693999999999999"/>
    <n v="82.50500000000001"/>
  </r>
  <r>
    <x v="1404"/>
    <n v="9.1449999999999996"/>
    <n v="32.914000000000001"/>
    <n v="42.058999999999997"/>
    <n v="21.111000000000001"/>
    <n v="26.62"/>
    <n v="89.79"/>
  </r>
  <r>
    <x v="1405"/>
    <n v="9.1690000000000005"/>
    <n v="40.652999999999999"/>
    <n v="49.822000000000003"/>
    <n v="22.715"/>
    <n v="21.806999999999999"/>
    <n v="94.344000000000008"/>
  </r>
  <r>
    <x v="1406"/>
    <n v="9.9700000000000006"/>
    <n v="20.091000000000001"/>
    <n v="30.061"/>
    <n v="19.533999999999999"/>
    <n v="13.811"/>
    <n v="63.405999999999999"/>
  </r>
  <r>
    <x v="1407"/>
    <n v="11.683999999999999"/>
    <n v="18.390999999999998"/>
    <n v="30.074999999999996"/>
    <n v="31.172999999999998"/>
    <n v="22.178999999999998"/>
    <n v="83.426999999999992"/>
  </r>
  <r>
    <x v="1408"/>
    <n v="11.664999999999999"/>
    <n v="19.282"/>
    <n v="30.946999999999999"/>
    <n v="22.452000000000002"/>
    <n v="16.042999999999999"/>
    <n v="69.442000000000007"/>
  </r>
  <r>
    <x v="1409"/>
    <n v="11.499000000000001"/>
    <n v="19.09"/>
    <n v="30.588999999999999"/>
    <n v="22.398"/>
    <n v="16.498999999999999"/>
    <n v="69.48599999999999"/>
  </r>
  <r>
    <x v="1410"/>
    <n v="11.666"/>
    <n v="28.613"/>
    <n v="40.278999999999996"/>
    <n v="27.463999999999999"/>
    <n v="11.657"/>
    <n v="79.399999999999991"/>
  </r>
  <r>
    <x v="1411"/>
    <n v="13.071"/>
    <n v="41.643000000000001"/>
    <n v="54.713999999999999"/>
    <n v="21.131"/>
    <n v="18.224"/>
    <n v="94.069000000000003"/>
  </r>
  <r>
    <x v="1412"/>
    <n v="13.976000000000001"/>
    <n v="46.759"/>
    <n v="60.734999999999999"/>
    <n v="26.271999999999998"/>
    <n v="27.120999999999999"/>
    <n v="114.128"/>
  </r>
  <r>
    <x v="1413"/>
    <n v="15.19"/>
    <n v="42.939"/>
    <n v="58.128999999999998"/>
    <n v="25.045999999999999"/>
    <n v="26.055"/>
    <n v="109.22999999999999"/>
  </r>
  <r>
    <x v="1414"/>
    <n v="13.72"/>
    <n v="32.969000000000001"/>
    <n v="46.689"/>
    <n v="22.439"/>
    <n v="19.684000000000001"/>
    <n v="88.811999999999998"/>
  </r>
  <r>
    <x v="1415"/>
    <n v="9.1300000000000008"/>
    <n v="15.366"/>
    <n v="24.496000000000002"/>
    <n v="17.937000000000001"/>
    <n v="22.503"/>
    <n v="64.936000000000007"/>
  </r>
  <r>
    <x v="1416"/>
    <n v="9.5579999999999998"/>
    <n v="13.337"/>
    <n v="22.895"/>
    <n v="17.544"/>
    <n v="22.635999999999999"/>
    <n v="63.075000000000003"/>
  </r>
  <r>
    <x v="1417"/>
    <n v="10.98"/>
    <n v="38.982999999999997"/>
    <n v="49.962999999999994"/>
    <n v="22.797000000000001"/>
    <n v="20.183"/>
    <n v="92.942999999999984"/>
  </r>
  <r>
    <x v="1418"/>
    <n v="10.853999999999999"/>
    <n v="37.941000000000003"/>
    <n v="48.795000000000002"/>
    <n v="28.885999999999999"/>
    <n v="21.071999999999999"/>
    <n v="98.753"/>
  </r>
  <r>
    <x v="1419"/>
    <n v="10.9"/>
    <n v="38.445999999999998"/>
    <n v="49.345999999999997"/>
    <n v="25.635999999999999"/>
    <n v="15.988"/>
    <n v="90.97"/>
  </r>
  <r>
    <x v="1420"/>
    <n v="10.893000000000001"/>
    <n v="36.648000000000003"/>
    <n v="47.541000000000004"/>
    <n v="17.997"/>
    <n v="5.1269999999999998"/>
    <n v="70.665000000000006"/>
  </r>
  <r>
    <x v="1421"/>
    <n v="10.305"/>
    <n v="37.786000000000001"/>
    <n v="48.091000000000001"/>
    <n v="18.638000000000002"/>
    <n v="4.5910000000000002"/>
    <n v="71.319999999999993"/>
  </r>
  <r>
    <x v="1422"/>
    <n v="5.641"/>
    <n v="8.7620000000000005"/>
    <n v="14.403"/>
    <n v="14.784000000000001"/>
    <n v="9.8079999999999998"/>
    <n v="38.995000000000005"/>
  </r>
  <r>
    <x v="1423"/>
    <n v="0"/>
    <n v="13.116"/>
    <n v="13.116"/>
    <n v="14.763"/>
    <n v="8.1579999999999995"/>
    <n v="36.036999999999999"/>
  </r>
  <r>
    <x v="1424"/>
    <n v="0"/>
    <n v="22.614999999999998"/>
    <n v="22.614999999999998"/>
    <n v="23.565999999999999"/>
    <n v="14.34"/>
    <n v="60.521000000000001"/>
  </r>
  <r>
    <x v="1425"/>
    <n v="0"/>
    <n v="14.65"/>
    <n v="14.65"/>
    <n v="23.527999999999999"/>
    <n v="11.313000000000001"/>
    <n v="49.491"/>
  </r>
  <r>
    <x v="1426"/>
    <n v="0"/>
    <n v="14.009"/>
    <n v="14.009"/>
    <n v="23.241"/>
    <n v="12.878"/>
    <n v="50.128"/>
  </r>
  <r>
    <x v="1427"/>
    <n v="0"/>
    <n v="18.065000000000001"/>
    <n v="18.065000000000001"/>
    <n v="23.239000000000001"/>
    <n v="16.863"/>
    <n v="58.167000000000002"/>
  </r>
  <r>
    <x v="1428"/>
    <n v="6.8000000000000005E-2"/>
    <n v="31.789000000000001"/>
    <n v="31.857000000000003"/>
    <n v="24.138000000000002"/>
    <n v="19.248999999999999"/>
    <n v="75.244"/>
  </r>
  <r>
    <x v="1429"/>
    <n v="8.9920000000000009"/>
    <n v="32.024999999999999"/>
    <n v="41.016999999999996"/>
    <n v="17.762"/>
    <n v="21.402000000000001"/>
    <n v="80.180999999999997"/>
  </r>
  <r>
    <x v="1430"/>
    <n v="9.8520000000000003"/>
    <n v="35.628"/>
    <n v="45.480000000000004"/>
    <n v="44.027999999999999"/>
    <n v="20.065999999999999"/>
    <n v="109.57400000000001"/>
  </r>
  <r>
    <x v="1431"/>
    <n v="10.125"/>
    <n v="42.212000000000003"/>
    <n v="52.337000000000003"/>
    <n v="43.139000000000003"/>
    <n v="26.555"/>
    <n v="122.03100000000001"/>
  </r>
  <r>
    <x v="1432"/>
    <n v="9.2240000000000002"/>
    <n v="42.774000000000001"/>
    <n v="51.998000000000005"/>
    <n v="43.3"/>
    <n v="25.465"/>
    <n v="120.76300000000001"/>
  </r>
  <r>
    <x v="1433"/>
    <n v="12.835000000000001"/>
    <n v="45.119"/>
    <n v="57.954000000000001"/>
    <n v="53.177999999999997"/>
    <n v="24.300999999999998"/>
    <n v="135.43299999999999"/>
  </r>
  <r>
    <x v="1434"/>
    <n v="12.939"/>
    <n v="46.97"/>
    <n v="59.908999999999999"/>
    <n v="54.180999999999997"/>
    <n v="23.7"/>
    <n v="137.79"/>
  </r>
  <r>
    <x v="1435"/>
    <n v="12.881"/>
    <n v="39.652000000000001"/>
    <n v="52.533000000000001"/>
    <n v="41.902000000000001"/>
    <n v="14.832000000000001"/>
    <n v="109.267"/>
  </r>
  <r>
    <x v="1436"/>
    <n v="12.896000000000001"/>
    <n v="36.356999999999999"/>
    <n v="49.253"/>
    <n v="12.124000000000001"/>
    <n v="0"/>
    <n v="61.377000000000002"/>
  </r>
  <r>
    <x v="1437"/>
    <n v="9.7110000000000003"/>
    <n v="35.512"/>
    <n v="45.222999999999999"/>
    <n v="12.111000000000001"/>
    <n v="0"/>
    <n v="57.334000000000003"/>
  </r>
  <r>
    <x v="1438"/>
    <n v="12.920999999999999"/>
    <n v="44.786000000000001"/>
    <n v="57.707000000000001"/>
    <n v="14.42"/>
    <n v="3.8010000000000002"/>
    <n v="75.927999999999997"/>
  </r>
  <r>
    <x v="1439"/>
    <n v="13.835000000000001"/>
    <n v="42.338000000000001"/>
    <n v="56.173000000000002"/>
    <n v="9.2189999999999994"/>
    <n v="4.4580000000000002"/>
    <n v="69.849999999999994"/>
  </r>
  <r>
    <x v="1440"/>
    <n v="13.86"/>
    <n v="43.314999999999998"/>
    <n v="57.174999999999997"/>
    <n v="9.2430000000000003"/>
    <n v="7.6909999999999998"/>
    <n v="74.108999999999995"/>
  </r>
  <r>
    <x v="1441"/>
    <n v="13.83"/>
    <n v="38.731000000000002"/>
    <n v="52.561"/>
    <n v="9.2739999999999991"/>
    <n v="5.96"/>
    <n v="67.795000000000002"/>
  </r>
  <r>
    <x v="1442"/>
    <n v="13.678000000000001"/>
    <n v="29.364000000000001"/>
    <n v="43.042000000000002"/>
    <n v="35.552999999999997"/>
    <n v="12.163"/>
    <n v="90.757999999999996"/>
  </r>
  <r>
    <x v="1443"/>
    <n v="9.1440000000000001"/>
    <n v="30.367999999999999"/>
    <n v="39.512"/>
    <n v="9.2569999999999997"/>
    <n v="27.536999999999999"/>
    <n v="76.305999999999997"/>
  </r>
  <r>
    <x v="1444"/>
    <n v="6.6210000000000004"/>
    <n v="32.716999999999999"/>
    <n v="39.338000000000001"/>
    <n v="9.2769999999999992"/>
    <n v="26.847999999999999"/>
    <n v="75.462999999999994"/>
  </r>
  <r>
    <x v="1445"/>
    <n v="8.9730000000000008"/>
    <n v="10.887"/>
    <n v="19.86"/>
    <n v="39.752000000000002"/>
    <n v="26.158999999999999"/>
    <n v="85.771000000000001"/>
  </r>
  <r>
    <x v="1446"/>
    <n v="8.5690000000000008"/>
    <n v="3.8940000000000001"/>
    <n v="12.463000000000001"/>
    <n v="54.274999999999999"/>
    <n v="20.969000000000001"/>
    <n v="87.706999999999994"/>
  </r>
  <r>
    <x v="1447"/>
    <n v="8.0739999999999998"/>
    <n v="10.433999999999999"/>
    <n v="18.507999999999999"/>
    <n v="57.654000000000003"/>
    <n v="22.456"/>
    <n v="98.618000000000009"/>
  </r>
  <r>
    <x v="1448"/>
    <n v="7.0910000000000002"/>
    <n v="11.989000000000001"/>
    <n v="19.080000000000002"/>
    <n v="49.523000000000003"/>
    <n v="24.678999999999998"/>
    <n v="93.282000000000011"/>
  </r>
  <r>
    <x v="1449"/>
    <n v="4.2149999999999999"/>
    <n v="12.981999999999999"/>
    <n v="17.196999999999999"/>
    <n v="49.511000000000003"/>
    <n v="13.132999999999999"/>
    <n v="79.840999999999994"/>
  </r>
  <r>
    <x v="1450"/>
    <n v="4.5890000000000004"/>
    <n v="14.234999999999999"/>
    <n v="18.823999999999998"/>
    <n v="37.555999999999997"/>
    <n v="15.81"/>
    <n v="72.19"/>
  </r>
  <r>
    <x v="1451"/>
    <n v="7.367"/>
    <n v="11.477"/>
    <n v="18.844000000000001"/>
    <n v="37.396000000000001"/>
    <n v="26.949000000000002"/>
    <n v="83.189000000000007"/>
  </r>
  <r>
    <x v="1452"/>
    <n v="7.3609999999999998"/>
    <n v="12.353"/>
    <n v="19.713999999999999"/>
    <n v="39.770000000000003"/>
    <n v="25.553000000000001"/>
    <n v="85.037000000000006"/>
  </r>
  <r>
    <x v="1453"/>
    <n v="7.3440000000000003"/>
    <n v="10.135999999999999"/>
    <n v="17.48"/>
    <n v="26.707000000000001"/>
    <n v="19.283999999999999"/>
    <n v="63.470999999999997"/>
  </r>
  <r>
    <x v="1454"/>
    <n v="7.2969999999999997"/>
    <n v="2.3959999999999999"/>
    <n v="9.6929999999999996"/>
    <n v="26.228000000000002"/>
    <n v="15.555"/>
    <n v="51.475999999999999"/>
  </r>
  <r>
    <x v="1455"/>
    <n v="9.4160000000000004"/>
    <n v="10.305999999999999"/>
    <n v="19.722000000000001"/>
    <n v="26.260999999999999"/>
    <n v="4.09"/>
    <n v="50.073000000000008"/>
  </r>
  <r>
    <x v="1456"/>
    <n v="11.882"/>
    <n v="7.5869999999999997"/>
    <n v="19.469000000000001"/>
    <n v="24.815999999999999"/>
    <n v="15.961"/>
    <n v="60.245999999999995"/>
  </r>
  <r>
    <x v="1457"/>
    <n v="10.589"/>
    <n v="3.6150000000000002"/>
    <n v="14.204000000000001"/>
    <n v="19.268999999999998"/>
    <n v="5.6020000000000003"/>
    <n v="39.075000000000003"/>
  </r>
  <r>
    <x v="1458"/>
    <n v="10.794"/>
    <n v="3.601"/>
    <n v="14.395"/>
    <n v="19.346"/>
    <n v="2.8839999999999999"/>
    <n v="36.625"/>
  </r>
  <r>
    <x v="1459"/>
    <n v="12.214"/>
    <n v="12.97"/>
    <n v="25.184000000000001"/>
    <n v="22.23"/>
    <n v="22.04"/>
    <n v="69.454000000000008"/>
  </r>
  <r>
    <x v="1460"/>
    <n v="9.7880000000000003"/>
    <n v="9.9139999999999997"/>
    <n v="19.701999999999998"/>
    <n v="22.806000000000001"/>
    <n v="19.640999999999998"/>
    <n v="62.148999999999994"/>
  </r>
  <r>
    <x v="1461"/>
    <n v="11.499000000000001"/>
    <n v="15.023999999999999"/>
    <n v="26.523"/>
    <n v="37.557000000000002"/>
    <n v="24.797999999999998"/>
    <n v="88.878"/>
  </r>
  <r>
    <x v="1462"/>
    <n v="9.6739999999999995"/>
    <n v="13.871"/>
    <n v="23.545000000000002"/>
    <n v="40.811999999999998"/>
    <n v="21.797000000000001"/>
    <n v="86.153999999999996"/>
  </r>
  <r>
    <x v="1463"/>
    <n v="11.569000000000001"/>
    <n v="23.678000000000001"/>
    <n v="35.247"/>
    <n v="35.103999999999999"/>
    <n v="22.881"/>
    <n v="93.231999999999999"/>
  </r>
  <r>
    <x v="1464"/>
    <n v="9.1940000000000008"/>
    <n v="21.623000000000001"/>
    <n v="30.817"/>
    <n v="35.996000000000002"/>
    <n v="10.25"/>
    <n v="77.063000000000002"/>
  </r>
  <r>
    <x v="1465"/>
    <n v="9.1989999999999998"/>
    <n v="21.402999999999999"/>
    <n v="30.601999999999997"/>
    <n v="35.511000000000003"/>
    <n v="4.516"/>
    <n v="70.629000000000005"/>
  </r>
  <r>
    <x v="1466"/>
    <n v="7.39"/>
    <n v="9.6289999999999996"/>
    <n v="17.018999999999998"/>
    <n v="42.796999999999997"/>
    <n v="11.436"/>
    <n v="71.251999999999995"/>
  </r>
  <r>
    <x v="1467"/>
    <n v="7.3739999999999997"/>
    <n v="12.242000000000001"/>
    <n v="19.616"/>
    <n v="36.598999999999997"/>
    <n v="24.073"/>
    <n v="80.287999999999997"/>
  </r>
  <r>
    <x v="1468"/>
    <n v="7.359"/>
    <n v="14.212999999999999"/>
    <n v="21.571999999999999"/>
    <n v="37.378999999999998"/>
    <n v="23.943000000000001"/>
    <n v="82.893999999999991"/>
  </r>
  <r>
    <x v="1469"/>
    <n v="9.1890000000000001"/>
    <n v="10.858000000000001"/>
    <n v="20.047000000000001"/>
    <n v="37.401000000000003"/>
    <n v="25.274000000000001"/>
    <n v="82.722000000000008"/>
  </r>
  <r>
    <x v="1470"/>
    <n v="9.1980000000000004"/>
    <n v="16.152999999999999"/>
    <n v="25.350999999999999"/>
    <n v="33.095999999999997"/>
    <n v="25.02"/>
    <n v="83.466999999999999"/>
  </r>
  <r>
    <x v="1471"/>
    <n v="8.375"/>
    <n v="2.2629999999999999"/>
    <n v="10.638"/>
    <n v="28.858000000000001"/>
    <n v="8.0950000000000006"/>
    <n v="47.591000000000001"/>
  </r>
  <r>
    <x v="1472"/>
    <n v="7.8680000000000003"/>
    <n v="2.8010000000000002"/>
    <n v="10.669"/>
    <n v="28.977"/>
    <n v="5.3170000000000002"/>
    <n v="44.963000000000001"/>
  </r>
  <r>
    <x v="1473"/>
    <n v="8.1590000000000007"/>
    <n v="24.486000000000001"/>
    <n v="32.645000000000003"/>
    <n v="36.58"/>
    <n v="7.3869999999999996"/>
    <n v="76.611999999999995"/>
  </r>
  <r>
    <x v="1474"/>
    <n v="9.83"/>
    <n v="22.675999999999998"/>
    <n v="32.506"/>
    <n v="30.757000000000001"/>
    <n v="3.34"/>
    <n v="66.603000000000009"/>
  </r>
  <r>
    <x v="1475"/>
    <n v="8.3019999999999996"/>
    <n v="21.727"/>
    <n v="30.029"/>
    <n v="21.684999999999999"/>
    <n v="3.3149999999999999"/>
    <n v="55.028999999999996"/>
  </r>
  <r>
    <x v="1476"/>
    <n v="7.5620000000000003"/>
    <n v="15.981"/>
    <n v="23.542999999999999"/>
    <n v="14.973000000000001"/>
    <n v="12.714"/>
    <n v="51.23"/>
  </r>
  <r>
    <x v="1477"/>
    <n v="8.2759999999999998"/>
    <n v="15.619"/>
    <n v="23.895"/>
    <n v="26.95"/>
    <n v="22.248999999999999"/>
    <n v="73.093999999999994"/>
  </r>
  <r>
    <x v="1478"/>
    <n v="8.5250000000000004"/>
    <n v="12.923"/>
    <n v="21.448"/>
    <n v="42.704999999999998"/>
    <n v="27.655000000000001"/>
    <n v="91.807999999999993"/>
  </r>
  <r>
    <x v="1479"/>
    <n v="9.2100000000000009"/>
    <n v="24.417000000000002"/>
    <n v="33.627000000000002"/>
    <n v="43.366"/>
    <n v="27.591999999999999"/>
    <n v="104.58499999999999"/>
  </r>
  <r>
    <x v="1480"/>
    <n v="11.233000000000001"/>
    <n v="39.576000000000001"/>
    <n v="50.808999999999997"/>
    <n v="57.530999999999999"/>
    <n v="23.128"/>
    <n v="131.46800000000002"/>
  </r>
  <r>
    <x v="1481"/>
    <n v="11.117000000000001"/>
    <n v="40.542999999999999"/>
    <n v="51.66"/>
    <n v="59.697000000000003"/>
    <n v="25.901"/>
    <n v="137.25800000000001"/>
  </r>
  <r>
    <x v="1482"/>
    <n v="10.007"/>
    <n v="26.977"/>
    <n v="36.984000000000002"/>
    <n v="59.819000000000003"/>
    <n v="26.706"/>
    <n v="123.509"/>
  </r>
  <r>
    <x v="1483"/>
    <n v="7.3730000000000002"/>
    <n v="29.044"/>
    <n v="36.417000000000002"/>
    <n v="59.662999999999997"/>
    <n v="25.442"/>
    <n v="121.52199999999999"/>
  </r>
  <r>
    <x v="1484"/>
    <n v="5.5190000000000001"/>
    <n v="30.084"/>
    <n v="35.603000000000002"/>
    <n v="59.045000000000002"/>
    <n v="25.288"/>
    <n v="119.93599999999999"/>
  </r>
  <r>
    <x v="1485"/>
    <n v="4.234"/>
    <n v="4.5389999999999997"/>
    <n v="8.7729999999999997"/>
    <n v="39.863"/>
    <n v="19.350999999999999"/>
    <n v="67.986999999999995"/>
  </r>
  <r>
    <x v="1486"/>
    <n v="5.9870000000000001"/>
    <n v="3.3290000000000002"/>
    <n v="9.3160000000000007"/>
    <n v="39.728000000000002"/>
    <n v="16.904"/>
    <n v="65.948000000000008"/>
  </r>
  <r>
    <x v="1487"/>
    <n v="5.8369999999999997"/>
    <n v="15.317"/>
    <n v="21.154"/>
    <n v="27.611000000000001"/>
    <n v="24.398"/>
    <n v="73.162999999999997"/>
  </r>
  <r>
    <x v="1488"/>
    <n v="0.95299999999999996"/>
    <n v="16.88"/>
    <n v="17.832999999999998"/>
    <n v="32.14"/>
    <n v="20.798999999999999"/>
    <n v="70.771999999999991"/>
  </r>
  <r>
    <x v="1489"/>
    <n v="0"/>
    <n v="12.317"/>
    <n v="12.317"/>
    <n v="33.630000000000003"/>
    <n v="23.042999999999999"/>
    <n v="68.990000000000009"/>
  </r>
  <r>
    <x v="1490"/>
    <n v="0"/>
    <n v="11.824999999999999"/>
    <n v="11.824999999999999"/>
    <n v="30.298999999999999"/>
    <n v="9.3450000000000006"/>
    <n v="51.468999999999994"/>
  </r>
  <r>
    <x v="1491"/>
    <n v="0"/>
    <n v="13.891999999999999"/>
    <n v="13.891999999999999"/>
    <n v="27.187999999999999"/>
    <n v="7.8"/>
    <n v="48.879999999999995"/>
  </r>
  <r>
    <x v="1492"/>
    <n v="0"/>
    <n v="6.476"/>
    <n v="6.476"/>
    <n v="24.677"/>
    <n v="15.725"/>
    <n v="46.878"/>
  </r>
  <r>
    <x v="1493"/>
    <n v="0"/>
    <n v="6.4790000000000001"/>
    <n v="6.4790000000000001"/>
    <n v="24.463999999999999"/>
    <n v="12.336"/>
    <n v="43.278999999999996"/>
  </r>
  <r>
    <x v="1494"/>
    <n v="5.532"/>
    <n v="15.48"/>
    <n v="21.012"/>
    <n v="26.422000000000001"/>
    <n v="26.047999999999998"/>
    <n v="73.481999999999999"/>
  </r>
  <r>
    <x v="1495"/>
    <n v="11.109"/>
    <n v="36.731000000000002"/>
    <n v="47.84"/>
    <n v="30.388999999999999"/>
    <n v="27.152000000000001"/>
    <n v="105.381"/>
  </r>
  <r>
    <x v="1496"/>
    <n v="11.483000000000001"/>
    <n v="43.466999999999999"/>
    <n v="54.95"/>
    <n v="32.061999999999998"/>
    <n v="27.138999999999999"/>
    <n v="114.151"/>
  </r>
  <r>
    <x v="1497"/>
    <n v="11.018000000000001"/>
    <n v="38.438000000000002"/>
    <n v="49.456000000000003"/>
    <n v="30.113"/>
    <n v="27.106999999999999"/>
    <n v="106.676"/>
  </r>
  <r>
    <x v="1498"/>
    <n v="11.007"/>
    <n v="22.186"/>
    <n v="33.192999999999998"/>
    <n v="33.460999999999999"/>
    <n v="21.408999999999999"/>
    <n v="88.062999999999988"/>
  </r>
  <r>
    <x v="1499"/>
    <n v="10.096"/>
    <n v="3.2429999999999999"/>
    <n v="13.339"/>
    <n v="44.484999999999999"/>
    <n v="6.8339999999999996"/>
    <n v="64.658000000000001"/>
  </r>
  <r>
    <x v="1500"/>
    <n v="10.1"/>
    <n v="3.222"/>
    <n v="13.321999999999999"/>
    <n v="44.502000000000002"/>
    <n v="6.8280000000000003"/>
    <n v="64.652000000000001"/>
  </r>
  <r>
    <x v="1501"/>
    <n v="10.09"/>
    <n v="24.093"/>
    <n v="34.183"/>
    <n v="48.064"/>
    <n v="0"/>
    <n v="82.247"/>
  </r>
  <r>
    <x v="1502"/>
    <n v="11.949"/>
    <n v="37.56"/>
    <n v="49.509"/>
    <n v="48.46"/>
    <n v="0"/>
    <n v="97.968999999999994"/>
  </r>
  <r>
    <x v="1503"/>
    <n v="11.922000000000001"/>
    <n v="32.020000000000003"/>
    <n v="43.942000000000007"/>
    <n v="48.463000000000001"/>
    <n v="18.405000000000001"/>
    <n v="110.81"/>
  </r>
  <r>
    <x v="1504"/>
    <n v="9.0139999999999993"/>
    <n v="21.933"/>
    <n v="30.946999999999999"/>
    <n v="54.183999999999997"/>
    <n v="25.614000000000001"/>
    <n v="110.745"/>
  </r>
  <r>
    <x v="1505"/>
    <n v="10.083"/>
    <n v="29.234999999999999"/>
    <n v="39.317999999999998"/>
    <n v="37.921999999999997"/>
    <n v="22.872"/>
    <n v="100.11199999999999"/>
  </r>
  <r>
    <x v="1506"/>
    <n v="4.282"/>
    <n v="5.1630000000000003"/>
    <n v="9.4450000000000003"/>
    <n v="27.992999999999999"/>
    <n v="10.86"/>
    <n v="48.298000000000002"/>
  </r>
  <r>
    <x v="1507"/>
    <n v="4.2720000000000002"/>
    <n v="5.2720000000000002"/>
    <n v="9.5440000000000005"/>
    <n v="27.846"/>
    <n v="10.862"/>
    <n v="48.252000000000002"/>
  </r>
  <r>
    <x v="1508"/>
    <n v="4.5789999999999997"/>
    <n v="13.465"/>
    <n v="18.044"/>
    <n v="33.093000000000004"/>
    <n v="13.497999999999999"/>
    <n v="64.635000000000005"/>
  </r>
  <r>
    <x v="1509"/>
    <n v="5.4969999999999999"/>
    <n v="22.373000000000001"/>
    <n v="27.87"/>
    <n v="26.123999999999999"/>
    <n v="0"/>
    <n v="53.994"/>
  </r>
  <r>
    <x v="1510"/>
    <n v="8.7089999999999996"/>
    <n v="28.696999999999999"/>
    <n v="37.405999999999999"/>
    <n v="7.7320000000000002"/>
    <n v="11.497999999999999"/>
    <n v="56.635999999999996"/>
  </r>
  <r>
    <x v="1511"/>
    <n v="9.1620000000000008"/>
    <n v="32.991"/>
    <n v="42.152999999999999"/>
    <n v="5.0650000000000004"/>
    <n v="25.997"/>
    <n v="73.215000000000003"/>
  </r>
  <r>
    <x v="1512"/>
    <n v="9.1630000000000003"/>
    <n v="33.521000000000001"/>
    <n v="42.683999999999997"/>
    <n v="5.0549999999999997"/>
    <n v="21.54"/>
    <n v="69.278999999999996"/>
  </r>
  <r>
    <x v="1513"/>
    <n v="7.3250000000000002"/>
    <n v="18.25"/>
    <n v="25.574999999999999"/>
    <n v="7.18"/>
    <n v="11.398999999999999"/>
    <n v="44.153999999999996"/>
  </r>
  <r>
    <x v="1514"/>
    <n v="7.3259999999999996"/>
    <n v="25.658000000000001"/>
    <n v="32.984000000000002"/>
    <n v="7.1849999999999996"/>
    <n v="13.614000000000001"/>
    <n v="53.783000000000001"/>
  </r>
  <r>
    <x v="1515"/>
    <n v="8.4719999999999995"/>
    <n v="31.343"/>
    <n v="39.814999999999998"/>
    <n v="11.718"/>
    <n v="3.2"/>
    <n v="54.733000000000004"/>
  </r>
  <r>
    <x v="1516"/>
    <n v="8.0730000000000004"/>
    <n v="25.248000000000001"/>
    <n v="33.320999999999998"/>
    <n v="46.642000000000003"/>
    <n v="0"/>
    <n v="79.962999999999994"/>
  </r>
  <r>
    <x v="1517"/>
    <n v="6.016"/>
    <n v="31.914999999999999"/>
    <n v="37.930999999999997"/>
    <n v="27.675000000000001"/>
    <n v="0"/>
    <n v="65.605999999999995"/>
  </r>
  <r>
    <x v="1518"/>
    <n v="0.78300000000000003"/>
    <n v="33.966000000000001"/>
    <n v="34.749000000000002"/>
    <n v="29.026"/>
    <n v="7.5110000000000001"/>
    <n v="71.286000000000001"/>
  </r>
  <r>
    <x v="1519"/>
    <n v="0"/>
    <n v="26.248000000000001"/>
    <n v="26.248000000000001"/>
    <n v="37.997999999999998"/>
    <n v="27.667000000000002"/>
    <n v="91.912999999999997"/>
  </r>
  <r>
    <x v="1520"/>
    <n v="0"/>
    <n v="5.77"/>
    <n v="5.77"/>
    <n v="42.421999999999997"/>
    <n v="20.695"/>
    <n v="68.887"/>
  </r>
  <r>
    <x v="1521"/>
    <n v="0"/>
    <n v="7.5279999999999996"/>
    <n v="7.5279999999999996"/>
    <n v="43.372999999999998"/>
    <n v="23.25"/>
    <n v="74.150999999999996"/>
  </r>
  <r>
    <x v="1522"/>
    <n v="0"/>
    <n v="11.241"/>
    <n v="11.241"/>
    <n v="49.689"/>
    <n v="14.988"/>
    <n v="75.918000000000006"/>
  </r>
  <r>
    <x v="1523"/>
    <n v="0"/>
    <n v="23.053000000000001"/>
    <n v="23.053000000000001"/>
    <n v="59.656999999999996"/>
    <n v="3.4119999999999999"/>
    <n v="86.122"/>
  </r>
  <r>
    <x v="1524"/>
    <n v="0"/>
    <n v="27.635000000000002"/>
    <n v="27.635000000000002"/>
    <n v="59.488999999999997"/>
    <n v="26.009"/>
    <n v="113.133"/>
  </r>
  <r>
    <x v="1525"/>
    <n v="1.272"/>
    <n v="39.063000000000002"/>
    <n v="40.335000000000001"/>
    <n v="56.515999999999998"/>
    <n v="27.093"/>
    <n v="123.944"/>
  </r>
  <r>
    <x v="1526"/>
    <n v="2.1949999999999998"/>
    <n v="32.131999999999998"/>
    <n v="34.326999999999998"/>
    <n v="52.578000000000003"/>
    <n v="23.260999999999999"/>
    <n v="110.166"/>
  </r>
  <r>
    <x v="1527"/>
    <n v="2.194"/>
    <n v="34.542999999999999"/>
    <n v="36.737000000000002"/>
    <n v="13.769"/>
    <n v="19.975000000000001"/>
    <n v="70.480999999999995"/>
  </r>
  <r>
    <x v="1528"/>
    <n v="2.1949999999999998"/>
    <n v="32.575000000000003"/>
    <n v="34.770000000000003"/>
    <n v="13.763999999999999"/>
    <n v="15.433999999999999"/>
    <n v="63.968000000000004"/>
  </r>
  <r>
    <x v="1529"/>
    <n v="7.9249999999999998"/>
    <n v="41.709000000000003"/>
    <n v="49.634"/>
    <n v="12.154"/>
    <n v="19.07"/>
    <n v="80.858000000000004"/>
  </r>
  <r>
    <x v="1530"/>
    <n v="2.198"/>
    <n v="37.149000000000001"/>
    <n v="39.347000000000001"/>
    <n v="8.6720000000000006"/>
    <n v="6.8209999999999997"/>
    <n v="54.84"/>
  </r>
  <r>
    <x v="1531"/>
    <n v="4.5830000000000002"/>
    <n v="39.444000000000003"/>
    <n v="44.027000000000001"/>
    <n v="8.0820000000000007"/>
    <n v="15.132999999999999"/>
    <n v="67.242000000000004"/>
  </r>
  <r>
    <x v="1532"/>
    <n v="2.1949999999999998"/>
    <n v="43.036000000000001"/>
    <n v="45.231000000000002"/>
    <n v="8.08"/>
    <n v="27.62"/>
    <n v="80.930999999999997"/>
  </r>
  <r>
    <x v="1533"/>
    <n v="2.1970000000000001"/>
    <n v="43.018999999999998"/>
    <n v="45.216000000000001"/>
    <n v="11.83"/>
    <n v="27.629000000000001"/>
    <n v="84.674999999999997"/>
  </r>
  <r>
    <x v="1534"/>
    <n v="0"/>
    <n v="16.783999999999999"/>
    <n v="16.783999999999999"/>
    <n v="8.75"/>
    <n v="27.614000000000001"/>
    <n v="53.147999999999996"/>
  </r>
  <r>
    <x v="1535"/>
    <n v="0"/>
    <n v="16.398"/>
    <n v="16.398"/>
    <n v="9.5570000000000004"/>
    <n v="27.594999999999999"/>
    <n v="53.55"/>
  </r>
  <r>
    <x v="1536"/>
    <n v="3.7149999999999999"/>
    <n v="22.641999999999999"/>
    <n v="26.356999999999999"/>
    <n v="21.31"/>
    <n v="23.228000000000002"/>
    <n v="70.89500000000001"/>
  </r>
  <r>
    <x v="1537"/>
    <n v="4.133"/>
    <n v="13.099"/>
    <n v="17.231999999999999"/>
    <n v="20.414999999999999"/>
    <n v="23.239000000000001"/>
    <n v="60.885999999999996"/>
  </r>
  <r>
    <x v="1538"/>
    <n v="3.7080000000000002"/>
    <n v="20.696999999999999"/>
    <n v="24.405000000000001"/>
    <n v="23.279"/>
    <n v="23.245999999999999"/>
    <n v="70.929999999999993"/>
  </r>
  <r>
    <x v="1539"/>
    <n v="3.702"/>
    <n v="23.295000000000002"/>
    <n v="26.997"/>
    <n v="24.405999999999999"/>
    <n v="23.798999999999999"/>
    <n v="75.201999999999998"/>
  </r>
  <r>
    <x v="1540"/>
    <n v="3.68"/>
    <n v="17.786999999999999"/>
    <n v="21.466999999999999"/>
    <n v="22.56"/>
    <n v="25.318999999999999"/>
    <n v="69.346000000000004"/>
  </r>
  <r>
    <x v="1541"/>
    <n v="0"/>
    <n v="0"/>
    <n v="0"/>
    <n v="22.966000000000001"/>
    <n v="26.062000000000001"/>
    <n v="49.028000000000006"/>
  </r>
  <r>
    <x v="1542"/>
    <n v="0"/>
    <n v="0"/>
    <n v="0"/>
    <n v="22.969000000000001"/>
    <n v="25.466999999999999"/>
    <n v="48.436"/>
  </r>
  <r>
    <x v="1543"/>
    <n v="0.184"/>
    <n v="4.6059999999999999"/>
    <n v="4.79"/>
    <n v="25.254000000000001"/>
    <n v="22.353999999999999"/>
    <n v="52.397999999999996"/>
  </r>
  <r>
    <x v="1544"/>
    <n v="0"/>
    <n v="2.0699999999999998"/>
    <n v="2.0699999999999998"/>
    <n v="24.898"/>
    <n v="18.193000000000001"/>
    <n v="45.161000000000001"/>
  </r>
  <r>
    <x v="1545"/>
    <n v="0"/>
    <n v="9.1750000000000007"/>
    <n v="9.1750000000000007"/>
    <n v="25.184999999999999"/>
    <n v="12.076000000000001"/>
    <n v="46.436"/>
  </r>
  <r>
    <x v="1546"/>
    <n v="0"/>
    <n v="19.776"/>
    <n v="19.776"/>
    <n v="25.198"/>
    <n v="11.702999999999999"/>
    <n v="56.677000000000007"/>
  </r>
  <r>
    <x v="1547"/>
    <n v="0"/>
    <n v="23.698"/>
    <n v="23.698"/>
    <n v="25.129000000000001"/>
    <n v="5.9210000000000003"/>
    <n v="54.747999999999998"/>
  </r>
  <r>
    <x v="1548"/>
    <n v="0"/>
    <n v="15.404999999999999"/>
    <n v="15.404999999999999"/>
    <n v="25.11"/>
    <n v="3.8940000000000001"/>
    <n v="44.408999999999999"/>
  </r>
  <r>
    <x v="1549"/>
    <n v="0"/>
    <n v="17.859000000000002"/>
    <n v="17.859000000000002"/>
    <n v="25.748999999999999"/>
    <n v="10.125"/>
    <n v="53.733000000000004"/>
  </r>
  <r>
    <x v="1550"/>
    <n v="0"/>
    <n v="20.184000000000001"/>
    <n v="20.184000000000001"/>
    <n v="25.856999999999999"/>
    <n v="11.018000000000001"/>
    <n v="57.058999999999997"/>
  </r>
  <r>
    <x v="1551"/>
    <n v="0"/>
    <n v="19.765999999999998"/>
    <n v="19.765999999999998"/>
    <n v="24.675000000000001"/>
    <n v="24.373000000000001"/>
    <n v="68.814000000000007"/>
  </r>
  <r>
    <x v="1552"/>
    <n v="0"/>
    <n v="21.227"/>
    <n v="21.227"/>
    <n v="39.613"/>
    <n v="22.513000000000002"/>
    <n v="83.353000000000009"/>
  </r>
  <r>
    <x v="1553"/>
    <n v="0"/>
    <n v="25.364000000000001"/>
    <n v="25.364000000000001"/>
    <n v="33.561"/>
    <n v="18.283000000000001"/>
    <n v="77.207999999999998"/>
  </r>
  <r>
    <x v="1554"/>
    <n v="0"/>
    <n v="26.181999999999999"/>
    <n v="26.181999999999999"/>
    <n v="44.131999999999998"/>
    <n v="19.466000000000001"/>
    <n v="89.78"/>
  </r>
  <r>
    <x v="1555"/>
    <n v="0"/>
    <n v="5.5350000000000001"/>
    <n v="5.5350000000000001"/>
    <n v="33.936999999999998"/>
    <n v="14.763"/>
    <n v="54.234999999999992"/>
  </r>
  <r>
    <x v="1556"/>
    <n v="0"/>
    <n v="3.5880000000000001"/>
    <n v="3.5880000000000001"/>
    <n v="32.476999999999997"/>
    <n v="13.102"/>
    <n v="49.167000000000002"/>
  </r>
  <r>
    <x v="1557"/>
    <n v="2.3E-2"/>
    <n v="5.4180000000000001"/>
    <n v="5.4409999999999998"/>
    <n v="36.728000000000002"/>
    <n v="18.481000000000002"/>
    <n v="60.650000000000006"/>
  </r>
  <r>
    <x v="1558"/>
    <n v="0"/>
    <n v="19.516999999999999"/>
    <n v="19.516999999999999"/>
    <n v="41.228999999999999"/>
    <n v="16.962"/>
    <n v="77.707999999999998"/>
  </r>
  <r>
    <x v="1559"/>
    <n v="0.10199999999999999"/>
    <n v="18.279"/>
    <n v="18.381"/>
    <n v="43.497999999999998"/>
    <n v="18.978999999999999"/>
    <n v="80.858000000000004"/>
  </r>
  <r>
    <x v="1560"/>
    <n v="0"/>
    <n v="22.221"/>
    <n v="22.221"/>
    <n v="46.317999999999998"/>
    <n v="21.018000000000001"/>
    <n v="89.557000000000002"/>
  </r>
  <r>
    <x v="1561"/>
    <n v="0"/>
    <n v="7.641"/>
    <n v="7.641"/>
    <n v="48.185000000000002"/>
    <n v="15.93"/>
    <n v="71.756"/>
  </r>
  <r>
    <x v="1562"/>
    <n v="0"/>
    <n v="1.9770000000000001"/>
    <n v="1.9770000000000001"/>
    <n v="47.685000000000002"/>
    <n v="15.891"/>
    <n v="65.552999999999997"/>
  </r>
  <r>
    <x v="1563"/>
    <n v="1.9330000000000001"/>
    <n v="0"/>
    <n v="1.9330000000000001"/>
    <n v="50.597000000000001"/>
    <n v="15.901999999999999"/>
    <n v="68.432000000000002"/>
  </r>
  <r>
    <x v="1564"/>
    <n v="0"/>
    <n v="0"/>
    <n v="0"/>
    <n v="46.363999999999997"/>
    <n v="22.47"/>
    <n v="68.834000000000003"/>
  </r>
  <r>
    <x v="1565"/>
    <n v="0"/>
    <n v="9.9220000000000006"/>
    <n v="9.9220000000000006"/>
    <n v="47.923000000000002"/>
    <n v="23.872"/>
    <n v="81.716999999999999"/>
  </r>
  <r>
    <x v="1566"/>
    <n v="5.2999999999999999E-2"/>
    <n v="4.7549999999999999"/>
    <n v="4.8079999999999998"/>
    <n v="41.033999999999999"/>
    <n v="22.747"/>
    <n v="68.588999999999999"/>
  </r>
  <r>
    <x v="1567"/>
    <n v="0"/>
    <n v="4.7370000000000001"/>
    <n v="4.7370000000000001"/>
    <n v="49.613999999999997"/>
    <n v="16.774999999999999"/>
    <n v="71.126000000000005"/>
  </r>
  <r>
    <x v="1568"/>
    <n v="0"/>
    <n v="4.7910000000000004"/>
    <n v="4.7910000000000004"/>
    <n v="49.975000000000001"/>
    <n v="19.256"/>
    <n v="74.022000000000006"/>
  </r>
  <r>
    <x v="1569"/>
    <n v="0"/>
    <n v="7.3280000000000003"/>
    <n v="7.3280000000000003"/>
    <n v="51.192"/>
    <n v="21.661000000000001"/>
    <n v="80.181000000000012"/>
  </r>
  <r>
    <x v="1570"/>
    <n v="0"/>
    <n v="5.05"/>
    <n v="5.05"/>
    <n v="48.709000000000003"/>
    <n v="17.890999999999998"/>
    <n v="71.650000000000006"/>
  </r>
  <r>
    <x v="1571"/>
    <n v="0"/>
    <n v="4.7809999999999997"/>
    <n v="4.7809999999999997"/>
    <n v="50.338000000000001"/>
    <n v="14.709"/>
    <n v="69.828000000000003"/>
  </r>
  <r>
    <x v="1572"/>
    <n v="0"/>
    <n v="1.387"/>
    <n v="1.387"/>
    <n v="52.85"/>
    <n v="16.745000000000001"/>
    <n v="70.981999999999999"/>
  </r>
  <r>
    <x v="1573"/>
    <n v="0"/>
    <n v="0"/>
    <n v="0"/>
    <n v="54.67"/>
    <n v="13.53"/>
    <n v="68.2"/>
  </r>
  <r>
    <x v="1574"/>
    <n v="0"/>
    <n v="0"/>
    <n v="0"/>
    <n v="54.970999999999997"/>
    <n v="6.7619999999999996"/>
    <n v="61.732999999999997"/>
  </r>
  <r>
    <x v="1575"/>
    <n v="0"/>
    <n v="0"/>
    <n v="0"/>
    <n v="55.576999999999998"/>
    <n v="3.9279999999999999"/>
    <n v="59.504999999999995"/>
  </r>
  <r>
    <x v="1576"/>
    <n v="0"/>
    <n v="0"/>
    <n v="0"/>
    <n v="55.582000000000001"/>
    <n v="4.7300000000000004"/>
    <n v="60.311999999999998"/>
  </r>
  <r>
    <x v="1577"/>
    <n v="0"/>
    <n v="0"/>
    <n v="0"/>
    <n v="55.622999999999998"/>
    <n v="4.7370000000000001"/>
    <n v="60.36"/>
  </r>
  <r>
    <x v="1578"/>
    <n v="0"/>
    <n v="0"/>
    <n v="0"/>
    <n v="52.194000000000003"/>
    <n v="11.079000000000001"/>
    <n v="63.273000000000003"/>
  </r>
  <r>
    <x v="1579"/>
    <n v="0"/>
    <n v="0"/>
    <n v="0"/>
    <n v="59.552999999999997"/>
    <n v="12.417999999999999"/>
    <n v="71.971000000000004"/>
  </r>
  <r>
    <x v="1580"/>
    <n v="0"/>
    <n v="0"/>
    <n v="0"/>
    <n v="56.323"/>
    <n v="14.209"/>
    <n v="70.531999999999996"/>
  </r>
  <r>
    <x v="1581"/>
    <n v="0"/>
    <n v="0"/>
    <n v="0"/>
    <n v="56.302999999999997"/>
    <n v="22.219000000000001"/>
    <n v="78.521999999999991"/>
  </r>
  <r>
    <x v="1582"/>
    <n v="0"/>
    <n v="0"/>
    <n v="0"/>
    <n v="46.264000000000003"/>
    <n v="19.887"/>
    <n v="66.15100000000001"/>
  </r>
  <r>
    <x v="1583"/>
    <n v="0"/>
    <n v="0"/>
    <n v="0"/>
    <n v="51.070999999999998"/>
    <n v="7.7149999999999999"/>
    <n v="58.786000000000001"/>
  </r>
  <r>
    <x v="1584"/>
    <n v="0"/>
    <n v="0.88"/>
    <n v="0.88"/>
    <n v="50.271999999999998"/>
    <n v="5.3979999999999997"/>
    <n v="56.55"/>
  </r>
  <r>
    <x v="1585"/>
    <n v="0"/>
    <n v="0"/>
    <n v="0"/>
    <n v="45.655000000000001"/>
    <n v="7.1719999999999997"/>
    <n v="52.826999999999998"/>
  </r>
  <r>
    <x v="1586"/>
    <n v="0.123"/>
    <n v="0"/>
    <n v="0.123"/>
    <n v="49.67"/>
    <n v="12.419"/>
    <n v="62.212000000000003"/>
  </r>
  <r>
    <x v="1587"/>
    <n v="0"/>
    <n v="0"/>
    <n v="0"/>
    <n v="50.237000000000002"/>
    <n v="0"/>
    <n v="50.237000000000002"/>
  </r>
  <r>
    <x v="1588"/>
    <n v="0"/>
    <n v="0"/>
    <n v="0"/>
    <n v="50.084000000000003"/>
    <n v="3.5139999999999998"/>
    <n v="53.598000000000006"/>
  </r>
  <r>
    <x v="1589"/>
    <n v="0"/>
    <n v="2.79"/>
    <n v="2.79"/>
    <n v="48.298000000000002"/>
    <n v="0"/>
    <n v="51.088000000000001"/>
  </r>
  <r>
    <x v="1590"/>
    <n v="0"/>
    <n v="2.7829999999999999"/>
    <n v="2.7829999999999999"/>
    <n v="50.5"/>
    <n v="0"/>
    <n v="53.283000000000001"/>
  </r>
  <r>
    <x v="1591"/>
    <n v="0"/>
    <n v="2.794"/>
    <n v="2.794"/>
    <n v="50.350999999999999"/>
    <n v="0"/>
    <n v="53.144999999999996"/>
  </r>
  <r>
    <x v="1592"/>
    <n v="0"/>
    <n v="6.2290000000000001"/>
    <n v="6.2290000000000001"/>
    <n v="51.247999999999998"/>
    <n v="6.1520000000000001"/>
    <n v="63.628999999999998"/>
  </r>
  <r>
    <x v="1593"/>
    <n v="0"/>
    <n v="0"/>
    <n v="0"/>
    <n v="52.67"/>
    <n v="12.044"/>
    <n v="64.713999999999999"/>
  </r>
  <r>
    <x v="1594"/>
    <n v="0"/>
    <n v="0"/>
    <n v="0"/>
    <n v="51.683999999999997"/>
    <n v="14.372999999999999"/>
    <n v="66.057000000000002"/>
  </r>
  <r>
    <x v="1595"/>
    <n v="0"/>
    <n v="0"/>
    <n v="0"/>
    <n v="50.097999999999999"/>
    <n v="17.024000000000001"/>
    <n v="67.122"/>
  </r>
  <r>
    <x v="1596"/>
    <n v="0"/>
    <n v="0"/>
    <n v="0"/>
    <n v="49.302999999999997"/>
    <n v="15.113"/>
    <n v="64.415999999999997"/>
  </r>
  <r>
    <x v="1597"/>
    <n v="0"/>
    <n v="0"/>
    <n v="0"/>
    <n v="51.139000000000003"/>
    <n v="1.37"/>
    <n v="52.509"/>
  </r>
  <r>
    <x v="1598"/>
    <n v="0"/>
    <n v="0"/>
    <n v="0"/>
    <n v="50.664999999999999"/>
    <n v="0.69499999999999995"/>
    <n v="51.36"/>
  </r>
  <r>
    <x v="1599"/>
    <n v="0"/>
    <n v="0"/>
    <n v="0"/>
    <n v="50.423999999999999"/>
    <n v="0"/>
    <n v="50.423999999999999"/>
  </r>
  <r>
    <x v="1600"/>
    <n v="7.6999999999999999E-2"/>
    <n v="0"/>
    <n v="7.6999999999999999E-2"/>
    <n v="50.98"/>
    <n v="3.5630000000000002"/>
    <n v="54.62"/>
  </r>
  <r>
    <x v="1601"/>
    <n v="0"/>
    <n v="0"/>
    <n v="0"/>
    <n v="50.718000000000004"/>
    <n v="0"/>
    <n v="50.718000000000004"/>
  </r>
  <r>
    <x v="1602"/>
    <n v="0"/>
    <n v="0"/>
    <n v="0"/>
    <n v="50.53"/>
    <n v="0"/>
    <n v="50.53"/>
  </r>
  <r>
    <x v="1603"/>
    <n v="0"/>
    <n v="0"/>
    <n v="0"/>
    <n v="50.795999999999999"/>
    <n v="0"/>
    <n v="50.795999999999999"/>
  </r>
  <r>
    <x v="1604"/>
    <n v="0"/>
    <n v="0"/>
    <n v="0"/>
    <n v="43.66"/>
    <n v="2.7029999999999998"/>
    <n v="46.363"/>
  </r>
  <r>
    <x v="1605"/>
    <n v="0"/>
    <n v="0"/>
    <n v="0"/>
    <n v="44.164999999999999"/>
    <n v="1.113"/>
    <n v="45.277999999999999"/>
  </r>
  <r>
    <x v="1606"/>
    <n v="0"/>
    <n v="0"/>
    <n v="0"/>
    <n v="44.304000000000002"/>
    <n v="0"/>
    <n v="44.304000000000002"/>
  </r>
  <r>
    <x v="1607"/>
    <n v="0"/>
    <n v="0"/>
    <n v="0"/>
    <n v="36.981000000000002"/>
    <n v="3.423"/>
    <n v="40.404000000000003"/>
  </r>
  <r>
    <x v="1608"/>
    <n v="3.3000000000000002E-2"/>
    <n v="0"/>
    <n v="3.3000000000000002E-2"/>
    <n v="37.241"/>
    <n v="1.6910000000000001"/>
    <n v="38.965000000000003"/>
  </r>
  <r>
    <x v="1609"/>
    <n v="0"/>
    <n v="0"/>
    <n v="0"/>
    <n v="37.860999999999997"/>
    <n v="0"/>
    <n v="37.860999999999997"/>
  </r>
  <r>
    <x v="1610"/>
    <n v="0"/>
    <n v="0"/>
    <n v="0"/>
    <n v="35.445999999999998"/>
    <n v="0"/>
    <n v="35.445999999999998"/>
  </r>
  <r>
    <x v="1611"/>
    <n v="0"/>
    <n v="0"/>
    <n v="0"/>
    <n v="29.652000000000001"/>
    <n v="0"/>
    <n v="29.652000000000001"/>
  </r>
  <r>
    <x v="1612"/>
    <n v="0"/>
    <n v="0"/>
    <n v="0"/>
    <n v="29.666"/>
    <n v="0.64800000000000002"/>
    <n v="30.314"/>
  </r>
  <r>
    <x v="1613"/>
    <n v="0.88800000000000001"/>
    <n v="0"/>
    <n v="0.88800000000000001"/>
    <n v="37.375"/>
    <n v="0"/>
    <n v="38.262999999999998"/>
  </r>
  <r>
    <x v="1614"/>
    <n v="0.753"/>
    <n v="0"/>
    <n v="0.753"/>
    <n v="36.591000000000001"/>
    <n v="0"/>
    <n v="37.344000000000001"/>
  </r>
  <r>
    <x v="1615"/>
    <n v="0.88700000000000001"/>
    <n v="0"/>
    <n v="0.88700000000000001"/>
    <n v="35.314999999999998"/>
    <n v="0"/>
    <n v="36.201999999999998"/>
  </r>
  <r>
    <x v="1616"/>
    <n v="0.88800000000000001"/>
    <n v="0"/>
    <n v="0.88800000000000001"/>
    <n v="37.015000000000001"/>
    <n v="0"/>
    <n v="37.902999999999999"/>
  </r>
  <r>
    <x v="1617"/>
    <n v="0"/>
    <n v="0.90800000000000003"/>
    <n v="0.90800000000000003"/>
    <n v="36.941000000000003"/>
    <n v="0"/>
    <n v="37.849000000000004"/>
  </r>
  <r>
    <x v="1618"/>
    <n v="0"/>
    <n v="6.5279999999999996"/>
    <n v="6.5279999999999996"/>
    <n v="41.198999999999998"/>
    <n v="0"/>
    <n v="47.726999999999997"/>
  </r>
  <r>
    <x v="1619"/>
    <n v="0"/>
    <n v="5.6159999999999997"/>
    <n v="5.6159999999999997"/>
    <n v="42.436999999999998"/>
    <n v="0"/>
    <n v="48.052999999999997"/>
  </r>
  <r>
    <x v="1620"/>
    <n v="0"/>
    <n v="1.579"/>
    <n v="1.579"/>
    <n v="44.405999999999999"/>
    <n v="13.459"/>
    <n v="59.444000000000003"/>
  </r>
  <r>
    <x v="1621"/>
    <n v="0"/>
    <n v="4.6689999999999996"/>
    <n v="4.6689999999999996"/>
    <n v="43.533000000000001"/>
    <n v="13.436999999999999"/>
    <n v="61.638999999999996"/>
  </r>
  <r>
    <x v="1622"/>
    <n v="0"/>
    <n v="4.7919999999999998"/>
    <n v="4.7919999999999998"/>
    <n v="43.186999999999998"/>
    <n v="13.433"/>
    <n v="61.411999999999999"/>
  </r>
  <r>
    <x v="1623"/>
    <n v="0"/>
    <n v="4.7560000000000002"/>
    <n v="4.7560000000000002"/>
    <n v="44.087000000000003"/>
    <n v="0"/>
    <n v="48.843000000000004"/>
  </r>
  <r>
    <x v="1624"/>
    <n v="2.1999999999999999E-2"/>
    <n v="4.7409999999999997"/>
    <n v="4.7629999999999999"/>
    <n v="43.206000000000003"/>
    <n v="0"/>
    <n v="47.969000000000001"/>
  </r>
  <r>
    <x v="1625"/>
    <n v="0.78100000000000003"/>
    <n v="1E-3"/>
    <n v="0.78200000000000003"/>
    <n v="41.701999999999998"/>
    <n v="0"/>
    <n v="42.483999999999995"/>
  </r>
  <r>
    <x v="1626"/>
    <n v="0"/>
    <n v="0"/>
    <n v="0"/>
    <n v="42.115000000000002"/>
    <n v="0"/>
    <n v="42.115000000000002"/>
  </r>
  <r>
    <x v="1627"/>
    <n v="0"/>
    <n v="0"/>
    <n v="0"/>
    <n v="38.820999999999998"/>
    <n v="3.3490000000000002"/>
    <n v="42.17"/>
  </r>
  <r>
    <x v="1628"/>
    <n v="0"/>
    <n v="0"/>
    <n v="0"/>
    <n v="34.011000000000003"/>
    <n v="3.3820000000000001"/>
    <n v="37.393000000000001"/>
  </r>
  <r>
    <x v="1629"/>
    <n v="0"/>
    <n v="0"/>
    <n v="0"/>
    <n v="31.786000000000001"/>
    <n v="1.68"/>
    <n v="33.466000000000001"/>
  </r>
  <r>
    <x v="1630"/>
    <n v="0"/>
    <n v="0"/>
    <n v="0"/>
    <n v="30.667999999999999"/>
    <n v="0"/>
    <n v="30.667999999999999"/>
  </r>
  <r>
    <x v="1631"/>
    <n v="0"/>
    <n v="0"/>
    <n v="0"/>
    <n v="29.521000000000001"/>
    <n v="0"/>
    <n v="29.521000000000001"/>
  </r>
  <r>
    <x v="1632"/>
    <n v="0"/>
    <n v="0"/>
    <n v="0"/>
    <n v="27.917000000000002"/>
    <n v="0"/>
    <n v="27.917000000000002"/>
  </r>
  <r>
    <x v="1633"/>
    <n v="0"/>
    <n v="0"/>
    <n v="0"/>
    <n v="24.638999999999999"/>
    <n v="0"/>
    <n v="24.638999999999999"/>
  </r>
  <r>
    <x v="1634"/>
    <n v="0"/>
    <n v="0"/>
    <n v="0"/>
    <n v="27.558"/>
    <n v="0"/>
    <n v="27.558"/>
  </r>
  <r>
    <x v="1635"/>
    <n v="0"/>
    <n v="0"/>
    <n v="0"/>
    <n v="31.439"/>
    <n v="0"/>
    <n v="31.439"/>
  </r>
  <r>
    <x v="1636"/>
    <n v="0"/>
    <n v="0"/>
    <n v="0"/>
    <n v="32.939"/>
    <n v="0"/>
    <n v="32.939"/>
  </r>
  <r>
    <x v="1637"/>
    <n v="2.4E-2"/>
    <n v="0"/>
    <n v="2.4E-2"/>
    <n v="31.489000000000001"/>
    <n v="0"/>
    <n v="31.513000000000002"/>
  </r>
  <r>
    <x v="1638"/>
    <n v="0"/>
    <n v="3.702"/>
    <n v="3.702"/>
    <n v="27.452000000000002"/>
    <n v="0"/>
    <n v="31.154000000000003"/>
  </r>
  <r>
    <x v="1639"/>
    <n v="0"/>
    <n v="3.6869999999999998"/>
    <n v="3.6869999999999998"/>
    <n v="26.062999999999999"/>
    <n v="0"/>
    <n v="29.75"/>
  </r>
  <r>
    <x v="1640"/>
    <n v="0"/>
    <n v="3.6850000000000001"/>
    <n v="3.6850000000000001"/>
    <n v="25.242000000000001"/>
    <n v="0"/>
    <n v="28.927"/>
  </r>
  <r>
    <x v="1641"/>
    <n v="0"/>
    <n v="6.6609999999999996"/>
    <n v="6.6609999999999996"/>
    <n v="26.956"/>
    <n v="0"/>
    <n v="33.616999999999997"/>
  </r>
  <r>
    <x v="1642"/>
    <n v="0"/>
    <n v="6.6420000000000003"/>
    <n v="6.6420000000000003"/>
    <n v="34.448999999999998"/>
    <n v="0"/>
    <n v="41.091000000000001"/>
  </r>
  <r>
    <x v="1643"/>
    <n v="0"/>
    <n v="6.6260000000000003"/>
    <n v="6.6260000000000003"/>
    <n v="20.207999999999998"/>
    <n v="0"/>
    <n v="26.834"/>
  </r>
  <r>
    <x v="1644"/>
    <n v="0"/>
    <n v="3.6619999999999999"/>
    <n v="3.6619999999999999"/>
    <n v="20.123999999999999"/>
    <n v="0"/>
    <n v="23.785999999999998"/>
  </r>
  <r>
    <x v="1645"/>
    <n v="0"/>
    <n v="0"/>
    <n v="0"/>
    <n v="14.441000000000001"/>
    <n v="0"/>
    <n v="14.441000000000001"/>
  </r>
  <r>
    <x v="1646"/>
    <n v="0"/>
    <n v="0"/>
    <n v="0"/>
    <n v="11.518000000000001"/>
    <n v="0"/>
    <n v="11.518000000000001"/>
  </r>
  <r>
    <x v="1647"/>
    <n v="0"/>
    <n v="0"/>
    <n v="0"/>
    <n v="11.327999999999999"/>
    <n v="0"/>
    <n v="11.327999999999999"/>
  </r>
  <r>
    <x v="1648"/>
    <n v="0"/>
    <n v="0"/>
    <n v="0"/>
    <n v="18.744"/>
    <n v="0"/>
    <n v="18.744"/>
  </r>
  <r>
    <x v="1649"/>
    <n v="0"/>
    <n v="0"/>
    <n v="0"/>
    <n v="24.9"/>
    <n v="0"/>
    <n v="24.9"/>
  </r>
  <r>
    <x v="1650"/>
    <n v="0"/>
    <n v="0"/>
    <n v="0"/>
    <n v="20.196000000000002"/>
    <n v="0"/>
    <n v="20.196000000000002"/>
  </r>
  <r>
    <x v="1651"/>
    <n v="0"/>
    <n v="0"/>
    <n v="0"/>
    <n v="19.106999999999999"/>
    <n v="0"/>
    <n v="19.106999999999999"/>
  </r>
  <r>
    <x v="1652"/>
    <n v="0"/>
    <n v="0"/>
    <n v="0"/>
    <n v="14.8"/>
    <n v="0"/>
    <n v="14.8"/>
  </r>
  <r>
    <x v="1653"/>
    <n v="0"/>
    <n v="0"/>
    <n v="0"/>
    <n v="12.975"/>
    <n v="0"/>
    <n v="12.975"/>
  </r>
  <r>
    <x v="1654"/>
    <n v="0"/>
    <n v="0"/>
    <n v="0"/>
    <n v="12.965999999999999"/>
    <n v="0"/>
    <n v="12.965999999999999"/>
  </r>
  <r>
    <x v="1655"/>
    <n v="0"/>
    <n v="0"/>
    <n v="0"/>
    <n v="22.942"/>
    <n v="0"/>
    <n v="22.942"/>
  </r>
  <r>
    <x v="1656"/>
    <n v="0"/>
    <n v="0"/>
    <n v="0"/>
    <n v="23.538"/>
    <n v="0"/>
    <n v="23.538"/>
  </r>
  <r>
    <x v="1657"/>
    <n v="0.113"/>
    <n v="0"/>
    <n v="0.113"/>
    <n v="24.794"/>
    <n v="0"/>
    <n v="24.907"/>
  </r>
  <r>
    <x v="1658"/>
    <n v="0"/>
    <n v="0"/>
    <n v="0"/>
    <n v="24.638999999999999"/>
    <n v="0"/>
    <n v="24.638999999999999"/>
  </r>
  <r>
    <x v="1659"/>
    <n v="0"/>
    <n v="0"/>
    <n v="0"/>
    <n v="23.48"/>
    <n v="0"/>
    <n v="23.48"/>
  </r>
  <r>
    <x v="1660"/>
    <n v="0"/>
    <n v="0"/>
    <n v="0"/>
    <n v="23.501000000000001"/>
    <n v="0"/>
    <n v="23.501000000000001"/>
  </r>
  <r>
    <x v="1661"/>
    <n v="0"/>
    <n v="0"/>
    <n v="0"/>
    <n v="23.498999999999999"/>
    <n v="0"/>
    <n v="23.498999999999999"/>
  </r>
  <r>
    <x v="1662"/>
    <n v="0"/>
    <n v="0"/>
    <n v="0"/>
    <n v="23.83"/>
    <n v="0"/>
    <n v="23.83"/>
  </r>
  <r>
    <x v="1663"/>
    <n v="0.97"/>
    <n v="0"/>
    <n v="0.97"/>
    <n v="23.972000000000001"/>
    <n v="0"/>
    <n v="24.942"/>
  </r>
  <r>
    <x v="1664"/>
    <n v="4.0000000000000001E-3"/>
    <n v="0"/>
    <n v="4.0000000000000001E-3"/>
    <n v="23.477"/>
    <n v="0"/>
    <n v="23.481000000000002"/>
  </r>
  <r>
    <x v="1665"/>
    <n v="6.4000000000000001E-2"/>
    <n v="0"/>
    <n v="6.4000000000000001E-2"/>
    <n v="22.234999999999999"/>
    <n v="0"/>
    <n v="22.298999999999999"/>
  </r>
  <r>
    <x v="1666"/>
    <n v="0"/>
    <n v="0"/>
    <n v="0"/>
    <n v="22.745999999999999"/>
    <n v="0"/>
    <n v="22.745999999999999"/>
  </r>
  <r>
    <x v="1667"/>
    <n v="0"/>
    <n v="0"/>
    <n v="0"/>
    <n v="24.001000000000001"/>
    <n v="0"/>
    <n v="24.001000000000001"/>
  </r>
  <r>
    <x v="1668"/>
    <n v="0"/>
    <n v="0"/>
    <n v="0"/>
    <n v="24.363"/>
    <n v="0"/>
    <n v="24.363"/>
  </r>
  <r>
    <x v="1669"/>
    <n v="0"/>
    <n v="0"/>
    <n v="0"/>
    <n v="20.905999999999999"/>
    <n v="0"/>
    <n v="20.905999999999999"/>
  </r>
  <r>
    <x v="1670"/>
    <n v="0"/>
    <n v="0"/>
    <n v="0"/>
    <n v="21.673999999999999"/>
    <n v="0"/>
    <n v="21.673999999999999"/>
  </r>
  <r>
    <x v="1671"/>
    <n v="0"/>
    <n v="0"/>
    <n v="0"/>
    <n v="22.786000000000001"/>
    <n v="0"/>
    <n v="22.786000000000001"/>
  </r>
  <r>
    <x v="1672"/>
    <n v="0"/>
    <n v="0"/>
    <n v="0"/>
    <n v="21.373999999999999"/>
    <n v="0"/>
    <n v="21.373999999999999"/>
  </r>
  <r>
    <x v="1673"/>
    <n v="0"/>
    <n v="0"/>
    <n v="0"/>
    <n v="21.597000000000001"/>
    <n v="0"/>
    <n v="21.597000000000001"/>
  </r>
  <r>
    <x v="1674"/>
    <n v="0"/>
    <n v="0"/>
    <n v="0"/>
    <n v="19.888999999999999"/>
    <n v="0"/>
    <n v="19.888999999999999"/>
  </r>
  <r>
    <x v="1675"/>
    <n v="0"/>
    <n v="0"/>
    <n v="0"/>
    <n v="17.192"/>
    <n v="0"/>
    <n v="17.192"/>
  </r>
  <r>
    <x v="1676"/>
    <n v="0.158"/>
    <n v="0"/>
    <n v="0.158"/>
    <n v="14.952"/>
    <n v="0"/>
    <n v="15.11"/>
  </r>
  <r>
    <x v="1677"/>
    <n v="0"/>
    <n v="0"/>
    <n v="0"/>
    <n v="18.942"/>
    <n v="0"/>
    <n v="18.942"/>
  </r>
  <r>
    <x v="1678"/>
    <n v="0"/>
    <n v="0"/>
    <n v="0"/>
    <n v="20.576000000000001"/>
    <n v="0.77500000000000002"/>
    <n v="21.350999999999999"/>
  </r>
  <r>
    <x v="1679"/>
    <n v="0"/>
    <n v="0"/>
    <n v="0"/>
    <n v="21.126000000000001"/>
    <n v="1.536"/>
    <n v="22.662000000000003"/>
  </r>
  <r>
    <x v="1680"/>
    <n v="0"/>
    <n v="0"/>
    <n v="0"/>
    <n v="21.823"/>
    <n v="1.1200000000000001"/>
    <n v="22.943000000000001"/>
  </r>
  <r>
    <x v="1681"/>
    <n v="0"/>
    <n v="1.3879999999999999"/>
    <n v="1.3879999999999999"/>
    <n v="20.687999999999999"/>
    <n v="0"/>
    <n v="22.076000000000001"/>
  </r>
  <r>
    <x v="1682"/>
    <n v="0"/>
    <n v="1.387"/>
    <n v="1.387"/>
    <n v="20.841999999999999"/>
    <n v="0"/>
    <n v="22.228999999999999"/>
  </r>
  <r>
    <x v="1683"/>
    <n v="0"/>
    <n v="1.4059999999999999"/>
    <n v="1.4059999999999999"/>
    <n v="21.681999999999999"/>
    <n v="0"/>
    <n v="23.087999999999997"/>
  </r>
  <r>
    <x v="1684"/>
    <n v="0"/>
    <n v="1.379"/>
    <n v="1.379"/>
    <n v="20.913"/>
    <n v="0"/>
    <n v="22.292000000000002"/>
  </r>
  <r>
    <x v="1685"/>
    <n v="0"/>
    <n v="1.3859999999999999"/>
    <n v="1.3859999999999999"/>
    <n v="20.138000000000002"/>
    <n v="0"/>
    <n v="21.524000000000001"/>
  </r>
  <r>
    <x v="1686"/>
    <n v="0"/>
    <n v="1.466"/>
    <n v="1.466"/>
    <n v="20.184999999999999"/>
    <n v="0"/>
    <n v="21.651"/>
  </r>
  <r>
    <x v="1687"/>
    <n v="0"/>
    <n v="1.3839999999999999"/>
    <n v="1.3839999999999999"/>
    <n v="20.157"/>
    <n v="0"/>
    <n v="21.541"/>
  </r>
  <r>
    <x v="1688"/>
    <n v="0"/>
    <n v="2.5009999999999999"/>
    <n v="2.5009999999999999"/>
    <n v="19.748000000000001"/>
    <n v="0"/>
    <n v="22.249000000000002"/>
  </r>
  <r>
    <x v="1689"/>
    <n v="0"/>
    <n v="0"/>
    <n v="0"/>
    <n v="24.716999999999999"/>
    <n v="0.87"/>
    <n v="25.587"/>
  </r>
  <r>
    <x v="1690"/>
    <n v="0"/>
    <n v="0"/>
    <n v="0"/>
    <n v="26.138999999999999"/>
    <n v="0.27900000000000003"/>
    <n v="26.417999999999999"/>
  </r>
  <r>
    <x v="1691"/>
    <n v="0"/>
    <n v="0"/>
    <n v="0"/>
    <n v="25.96"/>
    <n v="0"/>
    <n v="25.96"/>
  </r>
  <r>
    <x v="1692"/>
    <n v="5.8999999999999997E-2"/>
    <n v="0"/>
    <n v="5.8999999999999997E-2"/>
    <n v="26.073"/>
    <n v="0"/>
    <n v="26.132000000000001"/>
  </r>
  <r>
    <x v="1693"/>
    <n v="0"/>
    <n v="0"/>
    <n v="0"/>
    <n v="25.577999999999999"/>
    <n v="0"/>
    <n v="25.577999999999999"/>
  </r>
  <r>
    <x v="1694"/>
    <n v="0"/>
    <n v="0"/>
    <n v="0"/>
    <n v="25.638000000000002"/>
    <n v="0"/>
    <n v="25.638000000000002"/>
  </r>
  <r>
    <x v="1695"/>
    <n v="0"/>
    <n v="0"/>
    <n v="0"/>
    <n v="25.946999999999999"/>
    <n v="0"/>
    <n v="25.946999999999999"/>
  </r>
  <r>
    <x v="1696"/>
    <n v="0"/>
    <n v="0"/>
    <n v="0"/>
    <n v="25.948"/>
    <n v="0"/>
    <n v="25.948"/>
  </r>
  <r>
    <x v="1697"/>
    <n v="0"/>
    <n v="0"/>
    <n v="0"/>
    <n v="27.952000000000002"/>
    <n v="0"/>
    <n v="27.952000000000002"/>
  </r>
  <r>
    <x v="1698"/>
    <n v="0"/>
    <n v="0"/>
    <n v="0"/>
    <n v="40.874000000000002"/>
    <n v="1.125"/>
    <n v="41.999000000000002"/>
  </r>
  <r>
    <x v="1699"/>
    <n v="0"/>
    <n v="0"/>
    <n v="0"/>
    <n v="41.771000000000001"/>
    <n v="0"/>
    <n v="41.771000000000001"/>
  </r>
  <r>
    <x v="1700"/>
    <n v="2.9000000000000001E-2"/>
    <n v="0"/>
    <n v="2.9000000000000001E-2"/>
    <n v="39.018000000000001"/>
    <n v="0"/>
    <n v="39.047000000000004"/>
  </r>
  <r>
    <x v="1701"/>
    <n v="0"/>
    <n v="0"/>
    <n v="0"/>
    <n v="37.792000000000002"/>
    <n v="0"/>
    <n v="37.792000000000002"/>
  </r>
  <r>
    <x v="1702"/>
    <n v="1.1970000000000001"/>
    <n v="0"/>
    <n v="1.1970000000000001"/>
    <n v="37.491999999999997"/>
    <n v="0"/>
    <n v="38.689"/>
  </r>
  <r>
    <x v="1703"/>
    <n v="0.88700000000000001"/>
    <n v="0"/>
    <n v="0.88700000000000001"/>
    <n v="37.579000000000001"/>
    <n v="0"/>
    <n v="38.466000000000001"/>
  </r>
  <r>
    <x v="1704"/>
    <n v="0"/>
    <n v="0"/>
    <n v="0"/>
    <n v="36.545000000000002"/>
    <n v="0"/>
    <n v="36.545000000000002"/>
  </r>
  <r>
    <x v="1705"/>
    <n v="0"/>
    <n v="0"/>
    <n v="0"/>
    <n v="37.320999999999998"/>
    <n v="0"/>
    <n v="37.320999999999998"/>
  </r>
  <r>
    <x v="1706"/>
    <n v="0"/>
    <n v="0"/>
    <n v="0"/>
    <n v="35.933"/>
    <n v="0"/>
    <n v="35.933"/>
  </r>
  <r>
    <x v="1707"/>
    <n v="0"/>
    <n v="0"/>
    <n v="0"/>
    <n v="36.195"/>
    <n v="0"/>
    <n v="36.195"/>
  </r>
  <r>
    <x v="1708"/>
    <n v="0"/>
    <n v="0"/>
    <n v="0"/>
    <n v="33.68"/>
    <n v="0"/>
    <n v="33.68"/>
  </r>
  <r>
    <x v="1709"/>
    <n v="0"/>
    <n v="0"/>
    <n v="0"/>
    <n v="24.084"/>
    <n v="0"/>
    <n v="24.084"/>
  </r>
  <r>
    <x v="1710"/>
    <n v="0"/>
    <n v="0"/>
    <n v="0"/>
    <n v="24.367999999999999"/>
    <n v="0"/>
    <n v="24.367999999999999"/>
  </r>
  <r>
    <x v="1711"/>
    <n v="0"/>
    <n v="0"/>
    <n v="0"/>
    <n v="23.038"/>
    <n v="0"/>
    <n v="23.038"/>
  </r>
  <r>
    <x v="1712"/>
    <n v="0"/>
    <n v="0"/>
    <n v="0"/>
    <n v="25.843"/>
    <n v="0"/>
    <n v="25.843"/>
  </r>
  <r>
    <x v="1713"/>
    <n v="0"/>
    <n v="0"/>
    <n v="0"/>
    <n v="25.632000000000001"/>
    <n v="0"/>
    <n v="25.632000000000001"/>
  </r>
  <r>
    <x v="1714"/>
    <n v="0"/>
    <n v="0"/>
    <n v="0"/>
    <n v="25.556999999999999"/>
    <n v="0"/>
    <n v="25.556999999999999"/>
  </r>
  <r>
    <x v="1715"/>
    <n v="0"/>
    <n v="0"/>
    <n v="0"/>
    <n v="24.19"/>
    <n v="1.125"/>
    <n v="25.315000000000001"/>
  </r>
  <r>
    <x v="1716"/>
    <n v="0"/>
    <n v="0"/>
    <n v="0"/>
    <n v="23.643999999999998"/>
    <n v="0"/>
    <n v="23.643999999999998"/>
  </r>
  <r>
    <x v="1717"/>
    <n v="0"/>
    <n v="0"/>
    <n v="0"/>
    <n v="20.588000000000001"/>
    <n v="0"/>
    <n v="20.588000000000001"/>
  </r>
  <r>
    <x v="1718"/>
    <n v="0"/>
    <n v="0"/>
    <n v="0"/>
    <n v="24.489000000000001"/>
    <n v="0"/>
    <n v="24.489000000000001"/>
  </r>
  <r>
    <x v="1719"/>
    <n v="0.13900000000000001"/>
    <n v="0"/>
    <n v="0.13900000000000001"/>
    <n v="25.439"/>
    <n v="0"/>
    <n v="25.577999999999999"/>
  </r>
  <r>
    <x v="1720"/>
    <n v="0"/>
    <n v="0"/>
    <n v="0"/>
    <n v="21.670999999999999"/>
    <n v="0"/>
    <n v="21.670999999999999"/>
  </r>
  <r>
    <x v="1721"/>
    <n v="0"/>
    <n v="0"/>
    <n v="0"/>
    <n v="25.224"/>
    <n v="0"/>
    <n v="25.224"/>
  </r>
  <r>
    <x v="1722"/>
    <n v="0"/>
    <n v="0"/>
    <n v="0"/>
    <n v="25.774000000000001"/>
    <n v="0"/>
    <n v="25.774000000000001"/>
  </r>
  <r>
    <x v="1723"/>
    <n v="0"/>
    <n v="0"/>
    <n v="0"/>
    <n v="22.763000000000002"/>
    <n v="0"/>
    <n v="22.763000000000002"/>
  </r>
  <r>
    <x v="1724"/>
    <n v="0"/>
    <n v="0"/>
    <n v="0"/>
    <n v="24.6"/>
    <n v="0"/>
    <n v="24.6"/>
  </r>
  <r>
    <x v="1725"/>
    <n v="0"/>
    <n v="0"/>
    <n v="0"/>
    <n v="26.571000000000002"/>
    <n v="0"/>
    <n v="26.571000000000002"/>
  </r>
  <r>
    <x v="1726"/>
    <n v="0"/>
    <n v="0"/>
    <n v="0"/>
    <n v="23.202000000000002"/>
    <n v="0"/>
    <n v="23.202000000000002"/>
  </r>
  <r>
    <x v="1727"/>
    <n v="3.214"/>
    <n v="0"/>
    <n v="3.214"/>
    <n v="22.105"/>
    <n v="0"/>
    <n v="25.318999999999999"/>
  </r>
  <r>
    <x v="1728"/>
    <n v="0.54800000000000004"/>
    <n v="5.8769999999999998"/>
    <n v="6.4249999999999998"/>
    <n v="25.129000000000001"/>
    <n v="0"/>
    <n v="31.554000000000002"/>
  </r>
  <r>
    <x v="1729"/>
    <n v="0"/>
    <n v="7.4960000000000004"/>
    <n v="7.4960000000000004"/>
    <n v="25.295000000000002"/>
    <n v="0"/>
    <n v="32.791000000000004"/>
  </r>
  <r>
    <x v="1730"/>
    <n v="0"/>
    <n v="0"/>
    <n v="0"/>
    <n v="23.664999999999999"/>
    <n v="0"/>
    <n v="23.664999999999999"/>
  </r>
  <r>
    <x v="1731"/>
    <n v="0"/>
    <n v="3.2309999999999999"/>
    <n v="3.2309999999999999"/>
    <n v="24.190999999999999"/>
    <n v="0"/>
    <n v="27.421999999999997"/>
  </r>
  <r>
    <x v="1732"/>
    <n v="0"/>
    <n v="7.9269999999999996"/>
    <n v="7.9269999999999996"/>
    <n v="25.448"/>
    <n v="0"/>
    <n v="33.375"/>
  </r>
  <r>
    <x v="1733"/>
    <n v="0"/>
    <n v="5.5019999999999998"/>
    <n v="5.5019999999999998"/>
    <n v="15.933999999999999"/>
    <n v="0"/>
    <n v="21.436"/>
  </r>
  <r>
    <x v="1734"/>
    <n v="0"/>
    <n v="1.232"/>
    <n v="1.232"/>
    <n v="16.268999999999998"/>
    <n v="0"/>
    <n v="17.500999999999998"/>
  </r>
  <r>
    <x v="1735"/>
    <n v="0"/>
    <n v="12.984999999999999"/>
    <n v="12.984999999999999"/>
    <n v="9.1460000000000008"/>
    <n v="0"/>
    <n v="22.131"/>
  </r>
  <r>
    <x v="1736"/>
    <n v="0"/>
    <n v="14.804"/>
    <n v="14.804"/>
    <n v="8.5"/>
    <n v="0"/>
    <n v="23.304000000000002"/>
  </r>
  <r>
    <x v="1737"/>
    <n v="0"/>
    <n v="0"/>
    <n v="0"/>
    <n v="9.19"/>
    <n v="0"/>
    <n v="9.19"/>
  </r>
  <r>
    <x v="1738"/>
    <n v="0"/>
    <n v="0"/>
    <n v="0"/>
    <n v="9.0670000000000002"/>
    <n v="1.778"/>
    <n v="10.845000000000001"/>
  </r>
  <r>
    <x v="1739"/>
    <n v="0.20899999999999999"/>
    <n v="6.5419999999999998"/>
    <n v="6.7509999999999994"/>
    <n v="12.022"/>
    <n v="7.681"/>
    <n v="26.454000000000001"/>
  </r>
  <r>
    <x v="1740"/>
    <n v="0"/>
    <n v="4.1000000000000002E-2"/>
    <n v="4.1000000000000002E-2"/>
    <n v="8.2149999999999999"/>
    <n v="1.2250000000000001"/>
    <n v="9.4809999999999999"/>
  </r>
  <r>
    <x v="1741"/>
    <n v="0"/>
    <n v="0.27800000000000002"/>
    <n v="0.27800000000000002"/>
    <n v="9.0340000000000007"/>
    <n v="1.635"/>
    <n v="10.947000000000001"/>
  </r>
  <r>
    <x v="1742"/>
    <n v="0"/>
    <n v="3.766"/>
    <n v="3.766"/>
    <n v="11.205"/>
    <n v="6.6289999999999996"/>
    <n v="21.6"/>
  </r>
  <r>
    <x v="1743"/>
    <n v="0"/>
    <n v="5.1369999999999996"/>
    <n v="5.1369999999999996"/>
    <n v="11.089"/>
    <n v="0.34"/>
    <n v="16.565999999999999"/>
  </r>
  <r>
    <x v="1744"/>
    <n v="0"/>
    <n v="0"/>
    <n v="0"/>
    <n v="10.087"/>
    <n v="0"/>
    <n v="10.087"/>
  </r>
  <r>
    <x v="1745"/>
    <n v="0"/>
    <n v="0"/>
    <n v="0"/>
    <n v="10.997999999999999"/>
    <n v="4.093"/>
    <n v="15.090999999999999"/>
  </r>
  <r>
    <x v="1746"/>
    <n v="0"/>
    <n v="5.5919999999999996"/>
    <n v="5.5919999999999996"/>
    <n v="11.539"/>
    <n v="12.180999999999999"/>
    <n v="29.311999999999998"/>
  </r>
  <r>
    <x v="1747"/>
    <n v="0"/>
    <n v="1.1539999999999999"/>
    <n v="1.1539999999999999"/>
    <n v="12.622"/>
    <n v="10.706"/>
    <n v="24.481999999999999"/>
  </r>
  <r>
    <x v="1748"/>
    <n v="0"/>
    <n v="3.3159999999999998"/>
    <n v="3.3159999999999998"/>
    <n v="11.423"/>
    <n v="15.007999999999999"/>
    <n v="29.747"/>
  </r>
  <r>
    <x v="1749"/>
    <n v="0"/>
    <n v="9.6620000000000008"/>
    <n v="9.6620000000000008"/>
    <n v="11.936"/>
    <n v="13.193"/>
    <n v="34.790999999999997"/>
  </r>
  <r>
    <x v="1750"/>
    <n v="0"/>
    <n v="14.788"/>
    <n v="14.788"/>
    <n v="11.077999999999999"/>
    <n v="21.117000000000001"/>
    <n v="46.983000000000004"/>
  </r>
  <r>
    <x v="1751"/>
    <n v="0"/>
    <n v="9.2089999999999996"/>
    <n v="9.2089999999999996"/>
    <n v="11.955"/>
    <n v="9.4109999999999996"/>
    <n v="30.575000000000003"/>
  </r>
  <r>
    <x v="1752"/>
    <n v="0"/>
    <n v="8.4629999999999992"/>
    <n v="8.4629999999999992"/>
    <n v="12.17"/>
    <n v="9.4149999999999991"/>
    <n v="30.047999999999998"/>
  </r>
  <r>
    <x v="1753"/>
    <n v="0"/>
    <n v="8.6760000000000002"/>
    <n v="8.6760000000000002"/>
    <n v="9.5180000000000007"/>
    <n v="3.3410000000000002"/>
    <n v="21.535000000000004"/>
  </r>
  <r>
    <x v="1754"/>
    <n v="0"/>
    <n v="2.1970000000000001"/>
    <n v="2.1970000000000001"/>
    <n v="9.91"/>
    <n v="4.0460000000000003"/>
    <n v="16.152999999999999"/>
  </r>
  <r>
    <x v="1755"/>
    <n v="0"/>
    <n v="3.7909999999999999"/>
    <n v="3.7909999999999999"/>
    <n v="10.050000000000001"/>
    <n v="0"/>
    <n v="13.841000000000001"/>
  </r>
  <r>
    <x v="1756"/>
    <n v="0"/>
    <n v="10.794"/>
    <n v="10.794"/>
    <n v="7.4619999999999997"/>
    <n v="3.4159999999999999"/>
    <n v="21.672000000000001"/>
  </r>
  <r>
    <x v="1757"/>
    <n v="0"/>
    <n v="11.223000000000001"/>
    <n v="11.223000000000001"/>
    <n v="9.5609999999999999"/>
    <n v="4.9189999999999996"/>
    <n v="25.702999999999999"/>
  </r>
  <r>
    <x v="1758"/>
    <n v="0"/>
    <n v="6.907"/>
    <n v="6.907"/>
    <n v="7.7279999999999998"/>
    <n v="4.4329999999999998"/>
    <n v="19.067999999999998"/>
  </r>
  <r>
    <x v="1759"/>
    <n v="0"/>
    <n v="6.85"/>
    <n v="6.85"/>
    <n v="9.4250000000000007"/>
    <n v="4.702"/>
    <n v="20.976999999999997"/>
  </r>
  <r>
    <x v="1760"/>
    <n v="0"/>
    <n v="14.76"/>
    <n v="14.76"/>
    <n v="8.3670000000000009"/>
    <n v="6.7320000000000002"/>
    <n v="29.859000000000002"/>
  </r>
  <r>
    <x v="1761"/>
    <n v="0"/>
    <n v="11.65"/>
    <n v="11.65"/>
    <n v="12.461"/>
    <n v="3.2919999999999998"/>
    <n v="27.402999999999999"/>
  </r>
  <r>
    <x v="1762"/>
    <n v="0"/>
    <n v="15.098000000000001"/>
    <n v="15.098000000000001"/>
    <n v="11.85"/>
    <n v="1.2270000000000001"/>
    <n v="28.175000000000001"/>
  </r>
  <r>
    <x v="1763"/>
    <n v="0"/>
    <n v="14.145"/>
    <n v="14.145"/>
    <n v="10.384"/>
    <n v="0"/>
    <n v="24.529"/>
  </r>
  <r>
    <x v="1764"/>
    <n v="0"/>
    <n v="8.9830000000000005"/>
    <n v="8.9830000000000005"/>
    <n v="5.9820000000000002"/>
    <n v="0"/>
    <n v="14.965"/>
  </r>
  <r>
    <x v="1765"/>
    <n v="0"/>
    <n v="6.907"/>
    <n v="6.907"/>
    <n v="19.617000000000001"/>
    <n v="0"/>
    <n v="26.524000000000001"/>
  </r>
  <r>
    <x v="1766"/>
    <n v="0"/>
    <n v="8.7850000000000001"/>
    <n v="8.7850000000000001"/>
    <n v="26.259"/>
    <n v="2.423"/>
    <n v="37.466999999999999"/>
  </r>
  <r>
    <x v="1767"/>
    <n v="0"/>
    <n v="8.4469999999999992"/>
    <n v="8.4469999999999992"/>
    <n v="26.247"/>
    <n v="6.6680000000000001"/>
    <n v="41.362000000000002"/>
  </r>
  <r>
    <x v="1768"/>
    <n v="0"/>
    <n v="6.4290000000000003"/>
    <n v="6.4290000000000003"/>
    <n v="26.251000000000001"/>
    <n v="15.365"/>
    <n v="48.045000000000002"/>
  </r>
  <r>
    <x v="1769"/>
    <n v="0"/>
    <n v="12.304"/>
    <n v="12.304"/>
    <n v="27.204000000000001"/>
    <n v="18.623999999999999"/>
    <n v="58.132000000000005"/>
  </r>
  <r>
    <x v="1770"/>
    <n v="0"/>
    <n v="26.907"/>
    <n v="26.907"/>
    <n v="26.315999999999999"/>
    <n v="12.141999999999999"/>
    <n v="65.364999999999995"/>
  </r>
  <r>
    <x v="1771"/>
    <n v="0"/>
    <n v="28.123999999999999"/>
    <n v="28.123999999999999"/>
    <n v="27.548999999999999"/>
    <n v="12.146000000000001"/>
    <n v="67.819000000000003"/>
  </r>
  <r>
    <x v="1772"/>
    <n v="0"/>
    <n v="13.167999999999999"/>
    <n v="13.167999999999999"/>
    <n v="14.303000000000001"/>
    <n v="11.525"/>
    <n v="38.996000000000002"/>
  </r>
  <r>
    <x v="1773"/>
    <n v="0"/>
    <n v="13.384"/>
    <n v="13.384"/>
    <n v="14.321999999999999"/>
    <n v="0"/>
    <n v="27.706"/>
  </r>
  <r>
    <x v="1774"/>
    <n v="0"/>
    <n v="18.009"/>
    <n v="18.009"/>
    <n v="13.84"/>
    <n v="7.093"/>
    <n v="38.942"/>
  </r>
  <r>
    <x v="1775"/>
    <n v="0"/>
    <n v="14.295"/>
    <n v="14.295"/>
    <n v="14.648999999999999"/>
    <n v="6.9850000000000003"/>
    <n v="35.929000000000002"/>
  </r>
  <r>
    <x v="1776"/>
    <n v="0"/>
    <n v="8.6489999999999991"/>
    <n v="8.6489999999999991"/>
    <n v="14.388"/>
    <n v="4.2539999999999996"/>
    <n v="27.290999999999997"/>
  </r>
  <r>
    <x v="1777"/>
    <n v="0"/>
    <n v="7.6289999999999996"/>
    <n v="7.6289999999999996"/>
    <n v="8.8019999999999996"/>
    <n v="8.1020000000000003"/>
    <n v="24.532999999999998"/>
  </r>
  <r>
    <x v="1778"/>
    <n v="0"/>
    <n v="6.4909999999999997"/>
    <n v="6.4909999999999997"/>
    <n v="9.609"/>
    <n v="8.4960000000000004"/>
    <n v="24.596000000000004"/>
  </r>
  <r>
    <x v="1779"/>
    <n v="0"/>
    <n v="7.1790000000000003"/>
    <n v="7.1790000000000003"/>
    <n v="7.56"/>
    <n v="0"/>
    <n v="14.739000000000001"/>
  </r>
  <r>
    <x v="1780"/>
    <n v="0"/>
    <n v="7.1589999999999998"/>
    <n v="7.1589999999999998"/>
    <n v="7.5730000000000004"/>
    <n v="0"/>
    <n v="14.731999999999999"/>
  </r>
  <r>
    <x v="1781"/>
    <n v="0"/>
    <n v="11.224"/>
    <n v="11.224"/>
    <n v="9.1940000000000008"/>
    <n v="4.6079999999999997"/>
    <n v="25.026"/>
  </r>
  <r>
    <x v="1782"/>
    <n v="0"/>
    <n v="7.0229999999999997"/>
    <n v="7.0229999999999997"/>
    <n v="8.2439999999999998"/>
    <n v="3.3319999999999999"/>
    <n v="18.599"/>
  </r>
  <r>
    <x v="1783"/>
    <n v="0"/>
    <n v="11.188000000000001"/>
    <n v="11.188000000000001"/>
    <n v="6.8150000000000004"/>
    <n v="3.34"/>
    <n v="21.343"/>
  </r>
  <r>
    <x v="1784"/>
    <n v="2.2909999999999999"/>
    <n v="20.771000000000001"/>
    <n v="23.062000000000001"/>
    <n v="8.2100000000000009"/>
    <n v="8.6920000000000002"/>
    <n v="39.963999999999999"/>
  </r>
  <r>
    <x v="1785"/>
    <n v="1.65"/>
    <n v="28.667000000000002"/>
    <n v="30.317"/>
    <n v="10.366"/>
    <n v="17.771000000000001"/>
    <n v="58.454000000000001"/>
  </r>
  <r>
    <x v="1786"/>
    <n v="2.4E-2"/>
    <n v="14.122"/>
    <n v="14.145999999999999"/>
    <n v="7.8460000000000001"/>
    <n v="17.196000000000002"/>
    <n v="39.188000000000002"/>
  </r>
  <r>
    <x v="1787"/>
    <n v="0"/>
    <n v="14.715999999999999"/>
    <n v="14.715999999999999"/>
    <n v="7.91"/>
    <n v="21.099"/>
    <n v="43.724999999999994"/>
  </r>
  <r>
    <x v="1788"/>
    <n v="0"/>
    <n v="38.185000000000002"/>
    <n v="38.185000000000002"/>
    <n v="7.7990000000000004"/>
    <n v="22.818999999999999"/>
    <n v="68.802999999999997"/>
  </r>
  <r>
    <x v="1789"/>
    <n v="0"/>
    <n v="22.065000000000001"/>
    <n v="22.065000000000001"/>
    <n v="7.7990000000000004"/>
    <n v="23.207999999999998"/>
    <n v="53.072000000000003"/>
  </r>
  <r>
    <x v="1790"/>
    <n v="0"/>
    <n v="38.177999999999997"/>
    <n v="38.177999999999997"/>
    <n v="8.2110000000000003"/>
    <n v="22.803999999999998"/>
    <n v="69.192999999999998"/>
  </r>
  <r>
    <x v="1791"/>
    <n v="0"/>
    <n v="38.978999999999999"/>
    <n v="38.978999999999999"/>
    <n v="8.2129999999999992"/>
    <n v="23.207000000000001"/>
    <n v="70.399000000000001"/>
  </r>
  <r>
    <x v="1792"/>
    <n v="0"/>
    <n v="29.004000000000001"/>
    <n v="29.004000000000001"/>
    <n v="8.2129999999999992"/>
    <n v="23.538"/>
    <n v="60.754999999999995"/>
  </r>
  <r>
    <x v="1793"/>
    <n v="0.627"/>
    <n v="28.510999999999999"/>
    <n v="29.137999999999998"/>
    <n v="8.2140000000000004"/>
    <n v="24.486999999999998"/>
    <n v="61.838999999999999"/>
  </r>
  <r>
    <x v="1794"/>
    <n v="0"/>
    <n v="29.015999999999998"/>
    <n v="29.015999999999998"/>
    <n v="8.2240000000000002"/>
    <n v="25.387"/>
    <n v="62.626999999999995"/>
  </r>
  <r>
    <x v="1795"/>
    <n v="0"/>
    <n v="25.774999999999999"/>
    <n v="25.774999999999999"/>
    <n v="8.3019999999999996"/>
    <n v="24.29"/>
    <n v="58.366999999999997"/>
  </r>
  <r>
    <x v="1796"/>
    <n v="0"/>
    <n v="26.137"/>
    <n v="26.137"/>
    <n v="22.155000000000001"/>
    <n v="21.827999999999999"/>
    <n v="70.12"/>
  </r>
  <r>
    <x v="1797"/>
    <n v="0"/>
    <n v="33.704000000000001"/>
    <n v="33.704000000000001"/>
    <n v="13.664999999999999"/>
    <n v="25.056000000000001"/>
    <n v="72.424999999999997"/>
  </r>
  <r>
    <x v="1798"/>
    <n v="0"/>
    <n v="27.119"/>
    <n v="27.119"/>
    <n v="20.675000000000001"/>
    <n v="25.766999999999999"/>
    <n v="73.560999999999993"/>
  </r>
  <r>
    <x v="1799"/>
    <n v="0.06"/>
    <n v="25.277000000000001"/>
    <n v="25.337"/>
    <n v="12.491"/>
    <n v="16"/>
    <n v="53.828000000000003"/>
  </r>
  <r>
    <x v="1800"/>
    <n v="0"/>
    <n v="29.411999999999999"/>
    <n v="29.411999999999999"/>
    <n v="17.885999999999999"/>
    <n v="15.321"/>
    <n v="62.619"/>
  </r>
  <r>
    <x v="1801"/>
    <n v="0"/>
    <n v="30.111999999999998"/>
    <n v="30.111999999999998"/>
    <n v="17.875"/>
    <n v="20.483000000000001"/>
    <n v="68.47"/>
  </r>
  <r>
    <x v="1802"/>
    <n v="2.4089999999999998"/>
    <n v="34.929000000000002"/>
    <n v="37.338000000000001"/>
    <n v="24.917000000000002"/>
    <n v="25.411999999999999"/>
    <n v="87.667000000000002"/>
  </r>
  <r>
    <x v="1803"/>
    <n v="2.391"/>
    <n v="33.289000000000001"/>
    <n v="35.68"/>
    <n v="29.004000000000001"/>
    <n v="24.581"/>
    <n v="89.265000000000001"/>
  </r>
  <r>
    <x v="1804"/>
    <n v="8.3070000000000004"/>
    <n v="38.945999999999998"/>
    <n v="47.253"/>
    <n v="24.609000000000002"/>
    <n v="24.024000000000001"/>
    <n v="95.885999999999996"/>
  </r>
  <r>
    <x v="1805"/>
    <n v="8.0969999999999995"/>
    <n v="31.954999999999998"/>
    <n v="40.052"/>
    <n v="24.603000000000002"/>
    <n v="19.943999999999999"/>
    <n v="84.599000000000004"/>
  </r>
  <r>
    <x v="1806"/>
    <n v="7.8090000000000002"/>
    <n v="25.963999999999999"/>
    <n v="33.772999999999996"/>
    <n v="21.468"/>
    <n v="15.895"/>
    <n v="71.135999999999996"/>
  </r>
  <r>
    <x v="1807"/>
    <n v="6.9119999999999999"/>
    <n v="17.366"/>
    <n v="24.277999999999999"/>
    <n v="19.87"/>
    <n v="14.224"/>
    <n v="58.372"/>
  </r>
  <r>
    <x v="1808"/>
    <n v="6.8959999999999999"/>
    <n v="17.084"/>
    <n v="23.98"/>
    <n v="19.925999999999998"/>
    <n v="13.256"/>
    <n v="57.161999999999999"/>
  </r>
  <r>
    <x v="1809"/>
    <n v="3.6819999999999999"/>
    <n v="14.327"/>
    <n v="18.009"/>
    <n v="20.416"/>
    <n v="8.91"/>
    <n v="47.334999999999994"/>
  </r>
  <r>
    <x v="1810"/>
    <n v="5.4450000000000003"/>
    <n v="21.042000000000002"/>
    <n v="26.487000000000002"/>
    <n v="20.437999999999999"/>
    <n v="7.1130000000000004"/>
    <n v="54.037999999999997"/>
  </r>
  <r>
    <x v="1811"/>
    <n v="5.5359999999999996"/>
    <n v="14.326000000000001"/>
    <n v="19.862000000000002"/>
    <n v="19.709"/>
    <n v="4.1109999999999998"/>
    <n v="43.681999999999995"/>
  </r>
  <r>
    <x v="1812"/>
    <n v="5.391"/>
    <n v="18.276"/>
    <n v="23.667000000000002"/>
    <n v="8.2189999999999994"/>
    <n v="16.954000000000001"/>
    <n v="48.84"/>
  </r>
  <r>
    <x v="1813"/>
    <n v="5.7169999999999996"/>
    <n v="8.5359999999999996"/>
    <n v="14.253"/>
    <n v="8.4420000000000002"/>
    <n v="3.9279999999999999"/>
    <n v="26.623000000000001"/>
  </r>
  <r>
    <x v="1814"/>
    <n v="5.298"/>
    <n v="6.8789999999999996"/>
    <n v="12.177"/>
    <n v="7.7350000000000003"/>
    <n v="15.688000000000001"/>
    <n v="35.6"/>
  </r>
  <r>
    <x v="1815"/>
    <n v="6.2119999999999997"/>
    <n v="13.65"/>
    <n v="19.862000000000002"/>
    <n v="8.3970000000000002"/>
    <n v="17.879000000000001"/>
    <n v="46.138000000000005"/>
  </r>
  <r>
    <x v="1816"/>
    <n v="8.2859999999999996"/>
    <n v="23.533999999999999"/>
    <n v="31.82"/>
    <n v="7.7210000000000001"/>
    <n v="27.254999999999999"/>
    <n v="66.795999999999992"/>
  </r>
  <r>
    <x v="1817"/>
    <n v="6.7069999999999999"/>
    <n v="16.61"/>
    <n v="23.317"/>
    <n v="7.74"/>
    <n v="24.436"/>
    <n v="55.493000000000002"/>
  </r>
  <r>
    <x v="1818"/>
    <n v="5.5720000000000001"/>
    <n v="12.412000000000001"/>
    <n v="17.984000000000002"/>
    <n v="7.7309999999999999"/>
    <n v="22.96"/>
    <n v="48.675000000000004"/>
  </r>
  <r>
    <x v="1819"/>
    <n v="6.8209999999999997"/>
    <n v="8.1999999999999993"/>
    <n v="15.020999999999999"/>
    <n v="7.9180000000000001"/>
    <n v="27.145"/>
    <n v="50.084000000000003"/>
  </r>
  <r>
    <x v="1820"/>
    <n v="8.0060000000000002"/>
    <n v="14.238"/>
    <n v="22.244"/>
    <n v="7.9489999999999998"/>
    <n v="15.519"/>
    <n v="45.711999999999996"/>
  </r>
  <r>
    <x v="1821"/>
    <n v="6.9260000000000002"/>
    <n v="9.1959999999999997"/>
    <n v="16.122"/>
    <n v="7.7610000000000001"/>
    <n v="3.548"/>
    <n v="27.430999999999997"/>
  </r>
  <r>
    <x v="1822"/>
    <n v="6.9130000000000003"/>
    <n v="13.348000000000001"/>
    <n v="20.261000000000003"/>
    <n v="8.1180000000000003"/>
    <n v="5.4450000000000003"/>
    <n v="33.824000000000005"/>
  </r>
  <r>
    <x v="1823"/>
    <n v="7.3769999999999998"/>
    <n v="19.873999999999999"/>
    <n v="27.250999999999998"/>
    <n v="7.9459999999999997"/>
    <n v="20.401"/>
    <n v="55.597999999999999"/>
  </r>
  <r>
    <x v="1824"/>
    <n v="7.3849999999999998"/>
    <n v="20.777000000000001"/>
    <n v="28.161999999999999"/>
    <n v="8.1739999999999995"/>
    <n v="8.1720000000000006"/>
    <n v="44.507999999999996"/>
  </r>
  <r>
    <x v="1825"/>
    <n v="7.3949999999999996"/>
    <n v="14.975"/>
    <n v="22.369999999999997"/>
    <n v="8.6470000000000002"/>
    <n v="12.311"/>
    <n v="43.327999999999996"/>
  </r>
  <r>
    <x v="1826"/>
    <n v="7.391"/>
    <n v="12.625999999999999"/>
    <n v="20.016999999999999"/>
    <n v="8.0399999999999991"/>
    <n v="13.61"/>
    <n v="41.667000000000002"/>
  </r>
  <r>
    <x v="1827"/>
    <n v="7.9269999999999996"/>
    <n v="0"/>
    <n v="7.9269999999999996"/>
    <n v="6.4669999999999996"/>
    <n v="5.4660000000000002"/>
    <n v="19.86"/>
  </r>
  <r>
    <x v="1828"/>
    <n v="7.9169999999999998"/>
    <n v="0"/>
    <n v="7.9169999999999998"/>
    <n v="6.4829999999999997"/>
    <n v="5.4640000000000004"/>
    <n v="19.863999999999997"/>
  </r>
  <r>
    <x v="1829"/>
    <n v="7.923"/>
    <n v="0"/>
    <n v="7.923"/>
    <n v="6.46"/>
    <n v="5.47"/>
    <n v="19.852999999999998"/>
  </r>
  <r>
    <x v="1830"/>
    <n v="7.9390000000000001"/>
    <n v="5.8410000000000002"/>
    <n v="13.780000000000001"/>
    <n v="6.4930000000000003"/>
    <n v="13.648999999999999"/>
    <n v="33.922000000000004"/>
  </r>
  <r>
    <x v="1831"/>
    <n v="6.444"/>
    <n v="9.4169999999999998"/>
    <n v="15.861000000000001"/>
    <n v="6.4729999999999999"/>
    <n v="10.356999999999999"/>
    <n v="32.691000000000003"/>
  </r>
  <r>
    <x v="1832"/>
    <n v="7.3840000000000003"/>
    <n v="17.84"/>
    <n v="25.224"/>
    <n v="6.468"/>
    <n v="13.632999999999999"/>
    <n v="45.325000000000003"/>
  </r>
  <r>
    <x v="1833"/>
    <n v="6.4660000000000002"/>
    <n v="25.370999999999999"/>
    <n v="31.837"/>
    <n v="6.4720000000000004"/>
    <n v="16.96"/>
    <n v="55.268999999999998"/>
  </r>
  <r>
    <x v="1834"/>
    <n v="6.6950000000000003"/>
    <n v="20.146999999999998"/>
    <n v="26.841999999999999"/>
    <n v="6.4720000000000004"/>
    <n v="23.196999999999999"/>
    <n v="56.510999999999996"/>
  </r>
  <r>
    <x v="1835"/>
    <n v="6.4509999999999996"/>
    <n v="3.927"/>
    <n v="10.378"/>
    <n v="6.4660000000000002"/>
    <n v="7.6929999999999996"/>
    <n v="24.536999999999999"/>
  </r>
  <r>
    <x v="1836"/>
    <n v="6.6669999999999998"/>
    <n v="3.3109999999999999"/>
    <n v="9.9779999999999998"/>
    <n v="6.4530000000000003"/>
    <n v="3.5459999999999998"/>
    <n v="19.977"/>
  </r>
  <r>
    <x v="1837"/>
    <n v="6.8209999999999997"/>
    <n v="0"/>
    <n v="6.8209999999999997"/>
    <n v="6.4630000000000001"/>
    <n v="3.556"/>
    <n v="16.84"/>
  </r>
  <r>
    <x v="1838"/>
    <n v="2.6030000000000002"/>
    <n v="2.3149999999999999"/>
    <n v="4.9180000000000001"/>
    <n v="6.4850000000000003"/>
    <n v="11.002000000000001"/>
    <n v="22.405000000000001"/>
  </r>
  <r>
    <x v="1839"/>
    <n v="0.54"/>
    <n v="3.9609999999999999"/>
    <n v="4.5009999999999994"/>
    <n v="6.4790000000000001"/>
    <n v="3.383"/>
    <n v="14.363"/>
  </r>
  <r>
    <x v="1840"/>
    <n v="0.83099999999999996"/>
    <n v="6.9089999999999998"/>
    <n v="7.74"/>
    <n v="6.5060000000000002"/>
    <n v="7.7679999999999998"/>
    <n v="22.013999999999999"/>
  </r>
  <r>
    <x v="1841"/>
    <n v="0"/>
    <n v="4.1289999999999996"/>
    <n v="4.1289999999999996"/>
    <n v="6.4870000000000001"/>
    <n v="3.3780000000000001"/>
    <n v="13.994"/>
  </r>
  <r>
    <x v="1842"/>
    <n v="0"/>
    <n v="2.2549999999999999"/>
    <n v="2.2549999999999999"/>
    <n v="6.4859999999999998"/>
    <n v="9.8339999999999996"/>
    <n v="18.574999999999999"/>
  </r>
  <r>
    <x v="1843"/>
    <n v="0"/>
    <n v="2.1160000000000001"/>
    <n v="2.1160000000000001"/>
    <n v="6.4569999999999999"/>
    <n v="9.8040000000000003"/>
    <n v="18.377000000000002"/>
  </r>
  <r>
    <x v="1844"/>
    <n v="0"/>
    <n v="2.8260000000000001"/>
    <n v="2.8260000000000001"/>
    <n v="6.4589999999999996"/>
    <n v="9.8160000000000007"/>
    <n v="19.100999999999999"/>
  </r>
  <r>
    <x v="1845"/>
    <n v="0"/>
    <n v="0"/>
    <n v="0"/>
    <n v="6.4530000000000003"/>
    <n v="9.7799999999999994"/>
    <n v="16.233000000000001"/>
  </r>
  <r>
    <x v="1846"/>
    <n v="0"/>
    <n v="0"/>
    <n v="0"/>
    <n v="6.4619999999999997"/>
    <n v="17.245999999999999"/>
    <n v="23.707999999999998"/>
  </r>
  <r>
    <x v="1847"/>
    <n v="0"/>
    <n v="6.2329999999999997"/>
    <n v="6.2329999999999997"/>
    <n v="6.4660000000000002"/>
    <n v="12.587"/>
    <n v="25.286000000000001"/>
  </r>
  <r>
    <x v="1848"/>
    <n v="4.5999999999999999E-2"/>
    <n v="15.372"/>
    <n v="15.417999999999999"/>
    <n v="6.52"/>
    <n v="12.237"/>
    <n v="34.174999999999997"/>
  </r>
  <r>
    <x v="1849"/>
    <n v="4.3999999999999997E-2"/>
    <n v="16.404"/>
    <n v="16.448"/>
    <n v="6.4950000000000001"/>
    <n v="17.093"/>
    <n v="40.036000000000001"/>
  </r>
  <r>
    <x v="1850"/>
    <n v="0"/>
    <n v="17.446000000000002"/>
    <n v="17.446000000000002"/>
    <n v="6.4859999999999998"/>
    <n v="17.088999999999999"/>
    <n v="41.021000000000001"/>
  </r>
  <r>
    <x v="1851"/>
    <n v="5.54"/>
    <n v="21.193000000000001"/>
    <n v="26.733000000000001"/>
    <n v="6.4710000000000001"/>
    <n v="15.435"/>
    <n v="48.639000000000003"/>
  </r>
  <r>
    <x v="1852"/>
    <n v="4.6269999999999998"/>
    <n v="20.984000000000002"/>
    <n v="25.611000000000001"/>
    <n v="6.83"/>
    <n v="16.989000000000001"/>
    <n v="49.430000000000007"/>
  </r>
  <r>
    <x v="1853"/>
    <n v="2.202"/>
    <n v="15.842000000000001"/>
    <n v="18.044"/>
    <n v="6.5110000000000001"/>
    <n v="3.387"/>
    <n v="27.942"/>
  </r>
  <r>
    <x v="1854"/>
    <n v="0"/>
    <n v="11.648"/>
    <n v="11.648"/>
    <n v="6.5140000000000002"/>
    <n v="9.1780000000000008"/>
    <n v="27.34"/>
  </r>
  <r>
    <x v="1855"/>
    <n v="0"/>
    <n v="13.231999999999999"/>
    <n v="13.231999999999999"/>
    <n v="6.5110000000000001"/>
    <n v="3.3719999999999999"/>
    <n v="23.114999999999998"/>
  </r>
  <r>
    <x v="1856"/>
    <n v="0"/>
    <n v="16.923999999999999"/>
    <n v="16.923999999999999"/>
    <n v="6.734"/>
    <n v="3.3690000000000002"/>
    <n v="27.027000000000001"/>
  </r>
  <r>
    <x v="1857"/>
    <n v="0"/>
    <n v="19.43"/>
    <n v="19.43"/>
    <n v="6.8380000000000001"/>
    <n v="16.904"/>
    <n v="43.171999999999997"/>
  </r>
  <r>
    <x v="1858"/>
    <n v="6.4690000000000003"/>
    <n v="26.151"/>
    <n v="32.619999999999997"/>
    <n v="17.692"/>
    <n v="15.768000000000001"/>
    <n v="66.08"/>
  </r>
  <r>
    <x v="1859"/>
    <n v="6.4489999999999998"/>
    <n v="15.512"/>
    <n v="21.960999999999999"/>
    <n v="17.681999999999999"/>
    <n v="9.0579999999999998"/>
    <n v="48.701000000000001"/>
  </r>
  <r>
    <x v="1860"/>
    <n v="6.4859999999999998"/>
    <n v="17.713999999999999"/>
    <n v="24.2"/>
    <n v="15.635999999999999"/>
    <n v="11.749000000000001"/>
    <n v="51.585000000000001"/>
  </r>
  <r>
    <x v="1861"/>
    <n v="6.4589999999999996"/>
    <n v="24.093"/>
    <n v="30.552"/>
    <n v="14.419"/>
    <n v="11.757"/>
    <n v="56.728000000000002"/>
  </r>
  <r>
    <x v="1862"/>
    <n v="4.758"/>
    <n v="19.664999999999999"/>
    <n v="24.422999999999998"/>
    <n v="7.58"/>
    <n v="6.5670000000000002"/>
    <n v="38.57"/>
  </r>
  <r>
    <x v="1863"/>
    <n v="4.8019999999999996"/>
    <n v="26.893000000000001"/>
    <n v="31.695"/>
    <n v="5.1040000000000001"/>
    <n v="12.757999999999999"/>
    <n v="49.557000000000002"/>
  </r>
  <r>
    <x v="1864"/>
    <n v="5.0860000000000003"/>
    <n v="25.353000000000002"/>
    <n v="30.439"/>
    <n v="5.9279999999999999"/>
    <n v="21.74"/>
    <n v="58.106999999999999"/>
  </r>
  <r>
    <x v="1865"/>
    <n v="5.2610000000000001"/>
    <n v="40.518000000000001"/>
    <n v="45.779000000000003"/>
    <n v="21.033999999999999"/>
    <n v="26.991"/>
    <n v="93.804000000000002"/>
  </r>
  <r>
    <x v="1866"/>
    <n v="9.2240000000000002"/>
    <n v="38.880000000000003"/>
    <n v="48.103999999999999"/>
    <n v="22.707000000000001"/>
    <n v="27.038"/>
    <n v="97.849000000000004"/>
  </r>
  <r>
    <x v="1867"/>
    <n v="9.2110000000000003"/>
    <n v="41.332000000000001"/>
    <n v="50.542999999999999"/>
    <n v="28.928000000000001"/>
    <n v="27.044"/>
    <n v="106.515"/>
  </r>
  <r>
    <x v="1868"/>
    <n v="9.9559999999999995"/>
    <n v="42.856999999999999"/>
    <n v="52.813000000000002"/>
    <n v="49.347999999999999"/>
    <n v="25.702999999999999"/>
    <n v="127.864"/>
  </r>
  <r>
    <x v="1869"/>
    <n v="9.2100000000000009"/>
    <n v="38.39"/>
    <n v="47.6"/>
    <n v="31.329000000000001"/>
    <n v="27.024999999999999"/>
    <n v="105.95400000000001"/>
  </r>
  <r>
    <x v="1870"/>
    <n v="9.1999999999999993"/>
    <n v="33.606000000000002"/>
    <n v="42.805999999999997"/>
    <n v="13.619"/>
    <n v="23.251999999999999"/>
    <n v="79.676999999999992"/>
  </r>
  <r>
    <x v="1871"/>
    <n v="9.1959999999999997"/>
    <n v="33.22"/>
    <n v="42.415999999999997"/>
    <n v="13.593"/>
    <n v="16.584"/>
    <n v="72.593000000000004"/>
  </r>
  <r>
    <x v="1872"/>
    <n v="8.9250000000000007"/>
    <n v="24.914000000000001"/>
    <n v="33.838999999999999"/>
    <n v="25.378"/>
    <n v="13.706"/>
    <n v="72.923000000000002"/>
  </r>
  <r>
    <x v="1873"/>
    <n v="9.2029999999999994"/>
    <n v="30.684000000000001"/>
    <n v="39.887"/>
    <n v="25.22"/>
    <n v="17.765000000000001"/>
    <n v="82.872"/>
  </r>
  <r>
    <x v="1874"/>
    <n v="9.2050000000000001"/>
    <n v="22.108000000000001"/>
    <n v="31.313000000000002"/>
    <n v="25.253"/>
    <n v="13.670999999999999"/>
    <n v="70.236999999999995"/>
  </r>
  <r>
    <x v="1875"/>
    <n v="8.827"/>
    <n v="15.824"/>
    <n v="24.651"/>
    <n v="24.131"/>
    <n v="18.873000000000001"/>
    <n v="67.655000000000001"/>
  </r>
  <r>
    <x v="1876"/>
    <n v="7.0780000000000003"/>
    <n v="16.391999999999999"/>
    <n v="23.47"/>
    <n v="9.3930000000000007"/>
    <n v="22.04"/>
    <n v="54.902999999999999"/>
  </r>
  <r>
    <x v="1877"/>
    <n v="4.883"/>
    <n v="0"/>
    <n v="4.883"/>
    <n v="15.044"/>
    <n v="11.877000000000001"/>
    <n v="31.804000000000002"/>
  </r>
  <r>
    <x v="1878"/>
    <n v="4.5659999999999998"/>
    <n v="0"/>
    <n v="4.5659999999999998"/>
    <n v="14.3"/>
    <n v="12.25"/>
    <n v="31.116"/>
  </r>
  <r>
    <x v="1879"/>
    <n v="7.9850000000000003"/>
    <n v="11.657999999999999"/>
    <n v="19.643000000000001"/>
    <n v="13.686"/>
    <n v="13.252000000000001"/>
    <n v="46.581000000000003"/>
  </r>
  <r>
    <x v="1880"/>
    <n v="6.1280000000000001"/>
    <n v="1.347"/>
    <n v="7.4749999999999996"/>
    <n v="41.725999999999999"/>
    <n v="6.3120000000000003"/>
    <n v="55.512999999999998"/>
  </r>
  <r>
    <x v="1881"/>
    <n v="4.8540000000000001"/>
    <n v="0"/>
    <n v="4.8540000000000001"/>
    <n v="41.801000000000002"/>
    <n v="12.595000000000001"/>
    <n v="59.25"/>
  </r>
  <r>
    <x v="1882"/>
    <n v="0.72399999999999998"/>
    <n v="9.6319999999999997"/>
    <n v="10.356"/>
    <n v="41.78"/>
    <n v="18.094000000000001"/>
    <n v="70.23"/>
  </r>
  <r>
    <x v="1883"/>
    <n v="0"/>
    <n v="8.5579999999999998"/>
    <n v="8.5579999999999998"/>
    <n v="41.789000000000001"/>
    <n v="26.306999999999999"/>
    <n v="76.653999999999996"/>
  </r>
  <r>
    <x v="1884"/>
    <n v="0"/>
    <n v="6.806"/>
    <n v="6.806"/>
    <n v="41.207000000000001"/>
    <n v="14.007999999999999"/>
    <n v="62.021000000000001"/>
  </r>
  <r>
    <x v="1885"/>
    <n v="0"/>
    <n v="6.8760000000000003"/>
    <n v="6.8760000000000003"/>
    <n v="41.03"/>
    <n v="13.993"/>
    <n v="61.89900000000000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12B8B22-C1A1-47D6-A461-61B67B20790F}" name="PivotTable3" cacheId="0" applyNumberFormats="0" applyBorderFormats="0" applyFontFormats="0" applyPatternFormats="0" applyAlignmentFormats="0" applyWidthHeightFormats="1" dataCaption="Values" updatedVersion="6" minRefreshableVersion="3" useAutoFormatting="1" itemPrintTitles="1" createdVersion="6" indent="0" showHeaders="0" outline="1" outlineData="1" multipleFieldFilters="0" chartFormat="5">
  <location ref="L5:O80" firstHeaderRow="0" firstDataRow="1" firstDataCol="1"/>
  <pivotFields count="9">
    <pivotField axis="axisRow" subtotalTop="0" showAll="0">
      <items count="15">
        <item x="0"/>
        <item x="1"/>
        <item x="2"/>
        <item x="3"/>
        <item x="4"/>
        <item x="5"/>
        <item x="6"/>
        <item x="7"/>
        <item x="8"/>
        <item x="9"/>
        <item x="10"/>
        <item x="11"/>
        <item x="12"/>
        <item x="13"/>
        <item t="default"/>
      </items>
    </pivotField>
    <pivotField subtotalTop="0" showAll="0"/>
    <pivotField subtotalTop="0" showAll="0"/>
    <pivotField dataField="1" subtotalTop="0" showAll="0"/>
    <pivotField dataField="1" subtotalTop="0" showAll="0"/>
    <pivotField dataField="1" subtotalTop="0" showAll="0"/>
    <pivotField subtotalTop="0" showAll="0"/>
    <pivotField subtotalTop="0" showAll="0">
      <items count="7">
        <item sd="0" x="0"/>
        <item sd="0" x="1"/>
        <item sd="0" x="2"/>
        <item sd="0" x="3"/>
        <item sd="0" x="4"/>
        <item x="5"/>
        <item t="default"/>
      </items>
    </pivotField>
    <pivotField axis="axisRow" subtotalTop="0" showAll="0">
      <items count="9">
        <item x="0"/>
        <item x="1"/>
        <item x="2"/>
        <item x="3"/>
        <item x="4"/>
        <item x="5"/>
        <item x="6"/>
        <item x="7"/>
        <item t="default"/>
      </items>
    </pivotField>
  </pivotFields>
  <rowFields count="2">
    <field x="8"/>
    <field x="0"/>
  </rowFields>
  <rowItems count="75">
    <i>
      <x v="1"/>
    </i>
    <i r="1">
      <x v="1"/>
    </i>
    <i r="1">
      <x v="2"/>
    </i>
    <i r="1">
      <x v="3"/>
    </i>
    <i r="1">
      <x v="4"/>
    </i>
    <i r="1">
      <x v="5"/>
    </i>
    <i r="1">
      <x v="6"/>
    </i>
    <i r="1">
      <x v="7"/>
    </i>
    <i r="1">
      <x v="8"/>
    </i>
    <i r="1">
      <x v="9"/>
    </i>
    <i r="1">
      <x v="10"/>
    </i>
    <i r="1">
      <x v="11"/>
    </i>
    <i r="1">
      <x v="12"/>
    </i>
    <i t="default">
      <x v="1"/>
    </i>
    <i>
      <x v="2"/>
    </i>
    <i r="1">
      <x v="1"/>
    </i>
    <i r="1">
      <x v="2"/>
    </i>
    <i r="1">
      <x v="3"/>
    </i>
    <i r="1">
      <x v="4"/>
    </i>
    <i r="1">
      <x v="5"/>
    </i>
    <i r="1">
      <x v="6"/>
    </i>
    <i r="1">
      <x v="7"/>
    </i>
    <i r="1">
      <x v="8"/>
    </i>
    <i r="1">
      <x v="9"/>
    </i>
    <i r="1">
      <x v="10"/>
    </i>
    <i r="1">
      <x v="11"/>
    </i>
    <i r="1">
      <x v="12"/>
    </i>
    <i t="default">
      <x v="2"/>
    </i>
    <i>
      <x v="3"/>
    </i>
    <i r="1">
      <x v="1"/>
    </i>
    <i r="1">
      <x v="2"/>
    </i>
    <i r="1">
      <x v="3"/>
    </i>
    <i r="1">
      <x v="4"/>
    </i>
    <i r="1">
      <x v="5"/>
    </i>
    <i r="1">
      <x v="6"/>
    </i>
    <i r="1">
      <x v="7"/>
    </i>
    <i r="1">
      <x v="8"/>
    </i>
    <i r="1">
      <x v="9"/>
    </i>
    <i r="1">
      <x v="10"/>
    </i>
    <i r="1">
      <x v="11"/>
    </i>
    <i r="1">
      <x v="12"/>
    </i>
    <i t="default">
      <x v="3"/>
    </i>
    <i>
      <x v="4"/>
    </i>
    <i r="1">
      <x v="1"/>
    </i>
    <i r="1">
      <x v="2"/>
    </i>
    <i r="1">
      <x v="3"/>
    </i>
    <i r="1">
      <x v="4"/>
    </i>
    <i r="1">
      <x v="5"/>
    </i>
    <i r="1">
      <x v="6"/>
    </i>
    <i r="1">
      <x v="7"/>
    </i>
    <i r="1">
      <x v="8"/>
    </i>
    <i r="1">
      <x v="9"/>
    </i>
    <i r="1">
      <x v="10"/>
    </i>
    <i r="1">
      <x v="11"/>
    </i>
    <i r="1">
      <x v="12"/>
    </i>
    <i t="default">
      <x v="4"/>
    </i>
    <i>
      <x v="5"/>
    </i>
    <i r="1">
      <x v="1"/>
    </i>
    <i r="1">
      <x v="2"/>
    </i>
    <i r="1">
      <x v="3"/>
    </i>
    <i r="1">
      <x v="4"/>
    </i>
    <i r="1">
      <x v="5"/>
    </i>
    <i r="1">
      <x v="6"/>
    </i>
    <i r="1">
      <x v="7"/>
    </i>
    <i r="1">
      <x v="8"/>
    </i>
    <i r="1">
      <x v="9"/>
    </i>
    <i r="1">
      <x v="10"/>
    </i>
    <i r="1">
      <x v="11"/>
    </i>
    <i r="1">
      <x v="12"/>
    </i>
    <i t="default">
      <x v="5"/>
    </i>
    <i>
      <x v="6"/>
    </i>
    <i r="1">
      <x v="1"/>
    </i>
    <i r="1">
      <x v="2"/>
    </i>
    <i t="default">
      <x v="6"/>
    </i>
    <i t="grand">
      <x/>
    </i>
  </rowItems>
  <colFields count="1">
    <field x="-2"/>
  </colFields>
  <colItems count="3">
    <i>
      <x/>
    </i>
    <i i="1">
      <x v="1"/>
    </i>
    <i i="2">
      <x v="2"/>
    </i>
  </colItems>
  <dataFields count="3">
    <dataField name="Sum of IOG" fld="3" baseField="0" baseItem="0"/>
    <dataField name="Sum of SouthHookTer" fld="4" baseField="0" baseItem="0"/>
    <dataField name="Sum of DragonTer"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G32" totalsRowShown="0">
  <autoFilter ref="A1:G32" xr:uid="{00000000-0009-0000-0100-000001000000}"/>
  <tableColumns count="7">
    <tableColumn id="1" xr3:uid="{00000000-0010-0000-0000-000001000000}" name="Date" dataDxfId="0"/>
    <tableColumn id="2" xr3:uid="{00000000-0010-0000-0000-000002000000}" name="IsleOfGrainST"/>
    <tableColumn id="3" xr3:uid="{00000000-0010-0000-0000-000003000000}" name="IsleOfGrainST2"/>
    <tableColumn id="4" xr3:uid="{00000000-0010-0000-0000-000004000000}" name="IOG"/>
    <tableColumn id="5" xr3:uid="{00000000-0010-0000-0000-000005000000}" name="SouthHookTer"/>
    <tableColumn id="6" xr3:uid="{00000000-0010-0000-0000-000006000000}" name="DragonTer"/>
    <tableColumn id="7" xr3:uid="{00000000-0010-0000-0000-000007000000}" name="LNG"/>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04813-802B-40B5-8040-96CF23C35CA2}">
  <dimension ref="B1:D15"/>
  <sheetViews>
    <sheetView workbookViewId="0">
      <selection activeCell="B1" sqref="B1"/>
    </sheetView>
  </sheetViews>
  <sheetFormatPr defaultRowHeight="14.5" x14ac:dyDescent="0.35"/>
  <cols>
    <col min="1" max="1" width="1.1796875" customWidth="1"/>
    <col min="2" max="2" width="35" bestFit="1" customWidth="1"/>
    <col min="3" max="3" width="22.08984375" customWidth="1"/>
    <col min="4" max="4" width="22.36328125" customWidth="1"/>
  </cols>
  <sheetData>
    <row r="1" spans="2:4" x14ac:dyDescent="0.35">
      <c r="B1" s="2" t="s">
        <v>219</v>
      </c>
    </row>
    <row r="2" spans="2:4" s="114" customFormat="1" x14ac:dyDescent="0.35"/>
    <row r="3" spans="2:4" s="114" customFormat="1" x14ac:dyDescent="0.35">
      <c r="B3" s="112" t="s">
        <v>1</v>
      </c>
      <c r="C3" s="112">
        <v>2020</v>
      </c>
      <c r="D3" s="112">
        <v>2021</v>
      </c>
    </row>
    <row r="4" spans="2:4" s="114" customFormat="1" x14ac:dyDescent="0.35">
      <c r="B4" s="123" t="s">
        <v>217</v>
      </c>
      <c r="C4" s="116">
        <v>25.8</v>
      </c>
      <c r="D4" s="116">
        <v>23.2</v>
      </c>
    </row>
    <row r="5" spans="2:4" s="114" customFormat="1" x14ac:dyDescent="0.35">
      <c r="B5" s="123" t="s">
        <v>218</v>
      </c>
      <c r="C5" s="116">
        <v>7.5</v>
      </c>
      <c r="D5" s="116">
        <v>9</v>
      </c>
    </row>
    <row r="6" spans="2:4" s="114" customFormat="1" x14ac:dyDescent="0.35">
      <c r="B6" s="113" t="s">
        <v>211</v>
      </c>
      <c r="C6" s="124">
        <v>33.5</v>
      </c>
      <c r="D6" s="124">
        <v>32.4</v>
      </c>
    </row>
    <row r="8" spans="2:4" x14ac:dyDescent="0.35">
      <c r="B8" s="112" t="s">
        <v>203</v>
      </c>
      <c r="C8" s="112">
        <v>2020</v>
      </c>
      <c r="D8" s="112">
        <v>2021</v>
      </c>
    </row>
    <row r="9" spans="2:4" x14ac:dyDescent="0.35">
      <c r="B9" s="123" t="s">
        <v>217</v>
      </c>
      <c r="C9" s="116">
        <f>C4*10.4684684684685</f>
        <v>270.08648648648727</v>
      </c>
      <c r="D9" s="116">
        <f>D4*10.4684684684685</f>
        <v>242.86846846846916</v>
      </c>
    </row>
    <row r="10" spans="2:4" x14ac:dyDescent="0.35">
      <c r="B10" s="123" t="s">
        <v>218</v>
      </c>
      <c r="C10" s="116">
        <f t="shared" ref="C10:D11" si="0">C5*10.4684684684685</f>
        <v>78.513513513513743</v>
      </c>
      <c r="D10" s="116">
        <f t="shared" si="0"/>
        <v>94.216216216216495</v>
      </c>
    </row>
    <row r="11" spans="2:4" x14ac:dyDescent="0.35">
      <c r="B11" s="113" t="s">
        <v>211</v>
      </c>
      <c r="C11" s="124">
        <f t="shared" si="0"/>
        <v>350.69369369369474</v>
      </c>
      <c r="D11" s="124">
        <f t="shared" si="0"/>
        <v>339.17837837837936</v>
      </c>
    </row>
    <row r="13" spans="2:4" x14ac:dyDescent="0.35">
      <c r="B13" t="s">
        <v>220</v>
      </c>
    </row>
    <row r="14" spans="2:4" x14ac:dyDescent="0.35">
      <c r="B14" t="s">
        <v>221</v>
      </c>
    </row>
    <row r="15" spans="2:4" x14ac:dyDescent="0.35">
      <c r="B15" t="s">
        <v>222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G211"/>
  <sheetViews>
    <sheetView zoomScale="70" zoomScaleNormal="70" workbookViewId="0">
      <selection activeCell="L37" sqref="L37"/>
    </sheetView>
  </sheetViews>
  <sheetFormatPr defaultRowHeight="14.5" x14ac:dyDescent="0.35"/>
  <cols>
    <col min="1" max="1" width="10.7265625" customWidth="1"/>
    <col min="4" max="5" width="10.7265625" customWidth="1"/>
    <col min="6" max="6" width="15.54296875" style="42" bestFit="1" customWidth="1"/>
    <col min="7" max="7" width="19.1796875" style="42" bestFit="1" customWidth="1"/>
    <col min="8" max="9" width="14.26953125" bestFit="1" customWidth="1"/>
    <col min="11" max="11" width="17.26953125" bestFit="1" customWidth="1"/>
    <col min="12" max="12" width="8.7265625" customWidth="1"/>
    <col min="32" max="32" width="13.81640625" bestFit="1" customWidth="1"/>
    <col min="33" max="33" width="26.26953125" bestFit="1" customWidth="1"/>
  </cols>
  <sheetData>
    <row r="1" spans="2:33" x14ac:dyDescent="0.35">
      <c r="B1" s="2">
        <v>2017</v>
      </c>
      <c r="C1" s="2">
        <v>2018</v>
      </c>
      <c r="D1" s="2">
        <v>2019</v>
      </c>
      <c r="E1" s="2">
        <v>2020</v>
      </c>
      <c r="G1" s="72" t="s">
        <v>8</v>
      </c>
      <c r="H1" s="2" t="s">
        <v>9</v>
      </c>
      <c r="I1" s="2" t="s">
        <v>110</v>
      </c>
      <c r="K1" s="2" t="s">
        <v>10</v>
      </c>
      <c r="L1" s="2">
        <v>-0.25</v>
      </c>
      <c r="N1" t="s">
        <v>11</v>
      </c>
      <c r="AF1" s="2" t="s">
        <v>12</v>
      </c>
      <c r="AG1" t="s">
        <v>13</v>
      </c>
    </row>
    <row r="2" spans="2:33" x14ac:dyDescent="0.35">
      <c r="N2" t="s">
        <v>14</v>
      </c>
      <c r="AG2">
        <v>-28.750351000000002</v>
      </c>
    </row>
    <row r="3" spans="2:33" x14ac:dyDescent="0.35">
      <c r="AG3">
        <v>-29.340757</v>
      </c>
    </row>
    <row r="4" spans="2:33" x14ac:dyDescent="0.35">
      <c r="AG4">
        <v>-32.813804000000005</v>
      </c>
    </row>
    <row r="5" spans="2:33" x14ac:dyDescent="0.35">
      <c r="AG5">
        <v>-27.97112233333333</v>
      </c>
    </row>
    <row r="6" spans="2:33" x14ac:dyDescent="0.35">
      <c r="AG6">
        <v>-28.617534666666668</v>
      </c>
    </row>
    <row r="7" spans="2:33" x14ac:dyDescent="0.35">
      <c r="AG7">
        <v>-30.121196999999999</v>
      </c>
    </row>
    <row r="8" spans="2:33" x14ac:dyDescent="0.35">
      <c r="AG8">
        <v>-26.694694333333331</v>
      </c>
    </row>
    <row r="9" spans="2:33" x14ac:dyDescent="0.35">
      <c r="B9">
        <v>15.048</v>
      </c>
      <c r="C9">
        <v>0</v>
      </c>
      <c r="D9">
        <v>0.55000000000000004</v>
      </c>
      <c r="E9">
        <v>13.144</v>
      </c>
      <c r="G9" s="32">
        <f t="shared" ref="G9:G23" si="0">AVERAGE(B9:E9)</f>
        <v>7.1855000000000002</v>
      </c>
      <c r="AG9">
        <v>-23.384890666666667</v>
      </c>
    </row>
    <row r="10" spans="2:33" x14ac:dyDescent="0.35">
      <c r="B10">
        <v>14.632</v>
      </c>
      <c r="C10">
        <v>0</v>
      </c>
      <c r="D10">
        <v>0.28100000000000003</v>
      </c>
      <c r="E10">
        <v>4.577</v>
      </c>
      <c r="G10" s="32">
        <f t="shared" si="0"/>
        <v>4.8725000000000005</v>
      </c>
      <c r="AG10">
        <v>-30.723528999999999</v>
      </c>
    </row>
    <row r="11" spans="2:33" x14ac:dyDescent="0.35">
      <c r="B11">
        <v>15.144</v>
      </c>
      <c r="C11">
        <v>0</v>
      </c>
      <c r="D11">
        <v>0.82</v>
      </c>
      <c r="E11">
        <v>0</v>
      </c>
      <c r="G11" s="32">
        <f t="shared" si="0"/>
        <v>3.9910000000000001</v>
      </c>
      <c r="AG11">
        <v>-21.973085000000001</v>
      </c>
    </row>
    <row r="12" spans="2:33" x14ac:dyDescent="0.35">
      <c r="B12">
        <v>12.211</v>
      </c>
      <c r="C12">
        <v>0</v>
      </c>
      <c r="D12">
        <v>0.82099999999999995</v>
      </c>
      <c r="E12">
        <v>0</v>
      </c>
      <c r="G12" s="32">
        <f t="shared" si="0"/>
        <v>3.258</v>
      </c>
      <c r="AG12">
        <v>-26.944798666666667</v>
      </c>
    </row>
    <row r="13" spans="2:33" x14ac:dyDescent="0.35">
      <c r="B13">
        <v>4.6260000000000003</v>
      </c>
      <c r="C13">
        <v>0</v>
      </c>
      <c r="D13">
        <v>0.82</v>
      </c>
      <c r="E13">
        <v>0</v>
      </c>
      <c r="G13" s="32">
        <f t="shared" si="0"/>
        <v>1.3615000000000002</v>
      </c>
      <c r="AG13">
        <v>-36.2399415</v>
      </c>
    </row>
    <row r="14" spans="2:33" x14ac:dyDescent="0.35">
      <c r="B14">
        <v>8.7100000000000009</v>
      </c>
      <c r="C14">
        <v>3.4830000000000001</v>
      </c>
      <c r="D14">
        <v>0.82</v>
      </c>
      <c r="E14">
        <v>0</v>
      </c>
      <c r="G14" s="32">
        <f t="shared" si="0"/>
        <v>3.2532500000000004</v>
      </c>
      <c r="AG14">
        <v>-36.400356000000002</v>
      </c>
    </row>
    <row r="15" spans="2:33" x14ac:dyDescent="0.35">
      <c r="B15">
        <v>7.3869999999999996</v>
      </c>
      <c r="C15">
        <v>0</v>
      </c>
      <c r="D15">
        <v>1.0999999999999999E-2</v>
      </c>
      <c r="E15">
        <v>0</v>
      </c>
      <c r="G15" s="32">
        <f t="shared" si="0"/>
        <v>1.8494999999999999</v>
      </c>
      <c r="AG15">
        <v>-33.039904</v>
      </c>
    </row>
    <row r="16" spans="2:33" x14ac:dyDescent="0.35">
      <c r="B16">
        <v>3.972</v>
      </c>
      <c r="C16">
        <v>0</v>
      </c>
      <c r="D16">
        <v>1.0999999999999999E-2</v>
      </c>
      <c r="E16">
        <v>8.907</v>
      </c>
      <c r="G16" s="32">
        <f t="shared" si="0"/>
        <v>3.2225000000000001</v>
      </c>
      <c r="AG16">
        <v>-30.864781000000001</v>
      </c>
    </row>
    <row r="17" spans="1:33" x14ac:dyDescent="0.35">
      <c r="B17">
        <v>1.1000000000000001</v>
      </c>
      <c r="C17">
        <v>0</v>
      </c>
      <c r="D17">
        <v>0.01</v>
      </c>
      <c r="E17">
        <v>8.5909999999999993</v>
      </c>
      <c r="G17" s="32">
        <f t="shared" si="0"/>
        <v>2.4252499999999997</v>
      </c>
      <c r="AG17">
        <v>-21.581311666666664</v>
      </c>
    </row>
    <row r="18" spans="1:33" x14ac:dyDescent="0.35">
      <c r="B18">
        <v>0.86199999999999999</v>
      </c>
      <c r="C18">
        <v>0</v>
      </c>
      <c r="D18">
        <v>0.41499999999999998</v>
      </c>
      <c r="E18">
        <v>3.073</v>
      </c>
      <c r="G18" s="32">
        <f t="shared" si="0"/>
        <v>1.0874999999999999</v>
      </c>
      <c r="AG18">
        <v>-25.603020000000001</v>
      </c>
    </row>
    <row r="19" spans="1:33" x14ac:dyDescent="0.35">
      <c r="B19">
        <v>6.0209999999999999</v>
      </c>
      <c r="C19">
        <v>0</v>
      </c>
      <c r="D19">
        <v>0.28000000000000003</v>
      </c>
      <c r="E19">
        <v>12.829000000000001</v>
      </c>
      <c r="G19" s="32">
        <f t="shared" si="0"/>
        <v>4.7825000000000006</v>
      </c>
      <c r="AG19">
        <v>-22.85553333333333</v>
      </c>
    </row>
    <row r="20" spans="1:33" x14ac:dyDescent="0.35">
      <c r="B20">
        <v>13.247999999999999</v>
      </c>
      <c r="C20">
        <v>0</v>
      </c>
      <c r="D20">
        <v>0.55000000000000004</v>
      </c>
      <c r="E20">
        <v>12.208</v>
      </c>
      <c r="G20" s="32">
        <f t="shared" si="0"/>
        <v>6.5015000000000001</v>
      </c>
      <c r="AG20">
        <v>-20.662906666666668</v>
      </c>
    </row>
    <row r="21" spans="1:33" ht="18.5" x14ac:dyDescent="0.45">
      <c r="A21" s="31"/>
      <c r="B21">
        <v>9.0229999999999997</v>
      </c>
      <c r="C21">
        <v>0</v>
      </c>
      <c r="D21">
        <v>0.55100000000000005</v>
      </c>
      <c r="E21">
        <v>12.722</v>
      </c>
      <c r="G21" s="32">
        <f t="shared" si="0"/>
        <v>5.5739999999999998</v>
      </c>
      <c r="AG21">
        <v>-24.066235666666667</v>
      </c>
    </row>
    <row r="22" spans="1:33" x14ac:dyDescent="0.35">
      <c r="B22">
        <v>13.3</v>
      </c>
      <c r="C22">
        <v>0</v>
      </c>
      <c r="D22">
        <v>0.72599999999999998</v>
      </c>
      <c r="E22">
        <v>12.58</v>
      </c>
      <c r="G22" s="32">
        <f t="shared" si="0"/>
        <v>6.6515000000000004</v>
      </c>
      <c r="AG22">
        <v>-39.964120000000001</v>
      </c>
    </row>
    <row r="23" spans="1:33" x14ac:dyDescent="0.35">
      <c r="A23" s="62"/>
      <c r="B23">
        <v>7.4269999999999996</v>
      </c>
      <c r="C23">
        <v>0</v>
      </c>
      <c r="D23">
        <v>0.75900000000000001</v>
      </c>
      <c r="E23">
        <v>13.554</v>
      </c>
      <c r="G23" s="32">
        <f t="shared" si="0"/>
        <v>5.4350000000000005</v>
      </c>
      <c r="AG23">
        <v>-32.621043</v>
      </c>
    </row>
    <row r="24" spans="1:33" x14ac:dyDescent="0.35">
      <c r="A24" s="63">
        <v>42461</v>
      </c>
      <c r="B24" s="64">
        <v>-31.444701999999999</v>
      </c>
      <c r="C24" s="65">
        <v>0</v>
      </c>
      <c r="D24" s="64">
        <v>-26.056000000000001</v>
      </c>
      <c r="E24" s="64">
        <v>-20.352</v>
      </c>
      <c r="F24" s="66"/>
      <c r="G24" s="66">
        <f>AVERAGE(B24,D24:E24)</f>
        <v>-25.950900666666669</v>
      </c>
      <c r="H24" s="68">
        <f>AVERAGE(G9:G23,G24:G38)</f>
        <v>-11.927170255555556</v>
      </c>
      <c r="I24" s="67">
        <v>0</v>
      </c>
      <c r="J24" s="68">
        <f>H24+((I24*$L$1)*H24)</f>
        <v>-11.927170255555556</v>
      </c>
      <c r="AF24" s="66">
        <v>-24.5</v>
      </c>
      <c r="AG24">
        <v>-20.8463715</v>
      </c>
    </row>
    <row r="25" spans="1:33" x14ac:dyDescent="0.35">
      <c r="A25" s="33">
        <v>42462</v>
      </c>
      <c r="B25" s="6">
        <v>-30.328513999999998</v>
      </c>
      <c r="C25">
        <v>0</v>
      </c>
      <c r="D25" s="6">
        <v>-28.353000000000002</v>
      </c>
      <c r="E25" s="6">
        <v>-20.356000000000002</v>
      </c>
      <c r="F25" s="32"/>
      <c r="G25" s="66">
        <f>AVERAGE(B25,D25:E25)</f>
        <v>-26.345838000000001</v>
      </c>
      <c r="H25" s="68">
        <f t="shared" ref="H25:H69" si="1">AVERAGE(G10:G24,G25:G39)</f>
        <v>-12.96280304722222</v>
      </c>
      <c r="I25" s="67">
        <f>I24+(1/183)</f>
        <v>5.4644808743169399E-3</v>
      </c>
      <c r="J25" s="68">
        <f t="shared" ref="J25:J55" si="2">H25+((I25*$L$1)*H25)</f>
        <v>-12.945094299889949</v>
      </c>
      <c r="AF25" s="32">
        <v>-24.5</v>
      </c>
      <c r="AG25">
        <v>-23.689877500000001</v>
      </c>
    </row>
    <row r="26" spans="1:33" x14ac:dyDescent="0.35">
      <c r="A26" s="33">
        <v>42463</v>
      </c>
      <c r="B26" s="6">
        <v>-37.261608000000003</v>
      </c>
      <c r="C26">
        <v>0</v>
      </c>
      <c r="D26" s="6">
        <v>-28.366</v>
      </c>
      <c r="E26" s="6">
        <v>-18.905000000000001</v>
      </c>
      <c r="F26" s="32"/>
      <c r="G26" s="66">
        <f>AVERAGE(B26,D26:E26)</f>
        <v>-28.177536000000003</v>
      </c>
      <c r="H26" s="68">
        <f t="shared" si="1"/>
        <v>-14.030086880555553</v>
      </c>
      <c r="I26" s="67">
        <f t="shared" ref="I26:I90" si="3">I25+(1/183)</f>
        <v>1.092896174863388E-2</v>
      </c>
      <c r="J26" s="68">
        <f t="shared" si="2"/>
        <v>-13.991753309843652</v>
      </c>
      <c r="AF26" s="32">
        <v>-24.5</v>
      </c>
      <c r="AG26">
        <v>-27.651998000000003</v>
      </c>
    </row>
    <row r="27" spans="1:33" x14ac:dyDescent="0.35">
      <c r="A27" s="33">
        <v>42464</v>
      </c>
      <c r="B27" s="6">
        <v>-40.999366999999999</v>
      </c>
      <c r="C27">
        <v>-13.278</v>
      </c>
      <c r="D27" s="6">
        <v>-29.635999999999999</v>
      </c>
      <c r="E27" s="6">
        <v>-20.488</v>
      </c>
      <c r="F27" s="32"/>
      <c r="G27" s="32">
        <f>AVERAGE(B27:E27)</f>
        <v>-26.100341749999998</v>
      </c>
      <c r="H27" s="68">
        <f t="shared" si="1"/>
        <v>-14.993741880555554</v>
      </c>
      <c r="I27" s="67">
        <f t="shared" si="3"/>
        <v>1.6393442622950821E-2</v>
      </c>
      <c r="J27" s="68">
        <f t="shared" si="2"/>
        <v>-14.932292118749999</v>
      </c>
      <c r="AF27" s="32">
        <v>-24.5</v>
      </c>
      <c r="AG27">
        <v>-22.852237500000001</v>
      </c>
    </row>
    <row r="28" spans="1:33" x14ac:dyDescent="0.35">
      <c r="A28" s="33">
        <v>42465</v>
      </c>
      <c r="B28" s="6">
        <v>-43.801603999999998</v>
      </c>
      <c r="C28">
        <v>-12.752000000000001</v>
      </c>
      <c r="D28" s="6">
        <v>-29.298999999999999</v>
      </c>
      <c r="E28" s="6">
        <v>-19.827999999999999</v>
      </c>
      <c r="F28" s="32"/>
      <c r="G28" s="32">
        <f>AVERAGE(B28:E28)</f>
        <v>-26.420151000000001</v>
      </c>
      <c r="H28" s="68">
        <f t="shared" si="1"/>
        <v>-15.866022880555555</v>
      </c>
      <c r="I28" s="67">
        <f t="shared" si="3"/>
        <v>2.185792349726776E-2</v>
      </c>
      <c r="J28" s="68">
        <f t="shared" si="2"/>
        <v>-15.779323301973283</v>
      </c>
      <c r="AF28" s="32">
        <v>-24.5</v>
      </c>
      <c r="AG28">
        <v>-24.561435499999998</v>
      </c>
    </row>
    <row r="29" spans="1:33" x14ac:dyDescent="0.35">
      <c r="A29" s="33">
        <v>42466</v>
      </c>
      <c r="B29" s="6">
        <v>-43.150590999999999</v>
      </c>
      <c r="C29">
        <v>-18.010000000000002</v>
      </c>
      <c r="D29" s="6">
        <v>-29.202999999999999</v>
      </c>
      <c r="E29" s="6">
        <v>-20.495999999999999</v>
      </c>
      <c r="F29" s="32"/>
      <c r="G29" s="32">
        <f>AVERAGE(B29:E29)</f>
        <v>-27.714897749999999</v>
      </c>
      <c r="H29" s="68">
        <f t="shared" si="1"/>
        <v>-16.775237105555554</v>
      </c>
      <c r="I29" s="67">
        <f t="shared" si="3"/>
        <v>2.7322404371584699E-2</v>
      </c>
      <c r="J29" s="68">
        <f t="shared" si="2"/>
        <v>-16.660652152648755</v>
      </c>
      <c r="AF29" s="32">
        <v>-24.5</v>
      </c>
      <c r="AG29">
        <v>-23.8664655</v>
      </c>
    </row>
    <row r="30" spans="1:33" x14ac:dyDescent="0.35">
      <c r="A30" s="33">
        <v>42467</v>
      </c>
      <c r="B30" s="6">
        <v>-45.616083000000003</v>
      </c>
      <c r="C30">
        <v>-6.657</v>
      </c>
      <c r="D30" s="6">
        <v>-27.811</v>
      </c>
      <c r="E30" s="6">
        <v>-22.414999999999999</v>
      </c>
      <c r="F30" s="32"/>
      <c r="G30" s="32">
        <f>AVERAGE(B30:E30)</f>
        <v>-25.624770749999996</v>
      </c>
      <c r="H30" s="68">
        <f t="shared" si="1"/>
        <v>-18.261447438888887</v>
      </c>
      <c r="I30" s="67">
        <f t="shared" si="3"/>
        <v>3.2786885245901641E-2</v>
      </c>
      <c r="J30" s="68">
        <f t="shared" si="2"/>
        <v>-18.111763443488158</v>
      </c>
      <c r="AF30" s="32">
        <v>-24.5</v>
      </c>
      <c r="AG30">
        <v>-16.764164999999998</v>
      </c>
    </row>
    <row r="31" spans="1:33" x14ac:dyDescent="0.35">
      <c r="A31" s="33">
        <v>42468</v>
      </c>
      <c r="B31" s="6">
        <v>-35.411672000000003</v>
      </c>
      <c r="C31">
        <v>-5.1559999999999997</v>
      </c>
      <c r="D31" s="6">
        <v>-29.587</v>
      </c>
      <c r="E31" s="6">
        <v>-22.375</v>
      </c>
      <c r="F31" s="32"/>
      <c r="G31" s="32">
        <f>AVERAGE(B31:E31)</f>
        <v>-23.132418000000001</v>
      </c>
      <c r="H31" s="68">
        <f>AVERAGE(G16:G30,G31:G45)</f>
        <v>-19.688398155555554</v>
      </c>
      <c r="I31" s="67">
        <f t="shared" si="3"/>
        <v>3.825136612021858E-2</v>
      </c>
      <c r="J31" s="68">
        <f t="shared" si="2"/>
        <v>-19.500121124013354</v>
      </c>
      <c r="AF31" s="32">
        <v>-24.5</v>
      </c>
      <c r="AG31">
        <v>-16.6868205</v>
      </c>
    </row>
    <row r="32" spans="1:33" x14ac:dyDescent="0.35">
      <c r="A32" s="33">
        <v>42469</v>
      </c>
      <c r="B32" s="6">
        <v>-33.127057999999998</v>
      </c>
      <c r="C32">
        <v>0</v>
      </c>
      <c r="D32" s="6">
        <v>-28.32</v>
      </c>
      <c r="E32" s="6">
        <v>-26.584</v>
      </c>
      <c r="F32" s="32"/>
      <c r="G32" s="32">
        <f>AVERAGE(B32,D32:E32)</f>
        <v>-29.343686000000002</v>
      </c>
      <c r="H32" s="68">
        <f t="shared" si="1"/>
        <v>-20.623900855555558</v>
      </c>
      <c r="I32" s="67">
        <f t="shared" si="3"/>
        <v>4.3715846994535519E-2</v>
      </c>
      <c r="J32" s="68">
        <f t="shared" si="2"/>
        <v>-20.398503031997574</v>
      </c>
      <c r="AF32" s="32">
        <v>-24.5</v>
      </c>
      <c r="AG32">
        <v>-28.086533000000003</v>
      </c>
    </row>
    <row r="33" spans="1:33" x14ac:dyDescent="0.35">
      <c r="A33" s="33">
        <v>42470</v>
      </c>
      <c r="B33" s="6">
        <v>-36.413254999999999</v>
      </c>
      <c r="C33">
        <v>-1.38</v>
      </c>
      <c r="D33" s="6">
        <v>-28.126000000000001</v>
      </c>
      <c r="E33" s="6">
        <v>-29.390999999999998</v>
      </c>
      <c r="F33" s="32"/>
      <c r="G33" s="32">
        <f>AVERAGE(B33:E33)</f>
        <v>-23.827563750000003</v>
      </c>
      <c r="H33" s="68">
        <f t="shared" si="1"/>
        <v>-21.573195355555558</v>
      </c>
      <c r="I33" s="67">
        <f t="shared" si="3"/>
        <v>4.9180327868852458E-2</v>
      </c>
      <c r="J33" s="68">
        <f t="shared" si="2"/>
        <v>-21.307951150364303</v>
      </c>
      <c r="AF33" s="32">
        <v>-24.5</v>
      </c>
      <c r="AG33">
        <v>-29.583433666666668</v>
      </c>
    </row>
    <row r="34" spans="1:33" x14ac:dyDescent="0.35">
      <c r="A34" s="33">
        <v>42471</v>
      </c>
      <c r="B34" s="6">
        <v>-45.469396000000003</v>
      </c>
      <c r="C34">
        <v>-7.9279999999999999</v>
      </c>
      <c r="D34" s="6">
        <v>-27.437000000000001</v>
      </c>
      <c r="E34" s="6">
        <v>-29.382999999999999</v>
      </c>
      <c r="F34" s="32"/>
      <c r="G34" s="32">
        <f>AVERAGE(B34:E34)</f>
        <v>-27.554348999999998</v>
      </c>
      <c r="H34" s="68">
        <f t="shared" si="1"/>
        <v>-22.565923088888887</v>
      </c>
      <c r="I34" s="67">
        <f t="shared" si="3"/>
        <v>5.4644808743169397E-2</v>
      </c>
      <c r="J34" s="68">
        <f t="shared" si="2"/>
        <v>-22.257645451062537</v>
      </c>
      <c r="AF34" s="32">
        <v>-24.5</v>
      </c>
      <c r="AG34">
        <v>-25.019113666666669</v>
      </c>
    </row>
    <row r="35" spans="1:33" x14ac:dyDescent="0.35">
      <c r="A35" s="33">
        <v>42472</v>
      </c>
      <c r="B35" s="6">
        <v>-43.953882999999998</v>
      </c>
      <c r="C35">
        <v>0</v>
      </c>
      <c r="D35" s="6">
        <v>-28.526</v>
      </c>
      <c r="E35" s="6">
        <v>-30.794</v>
      </c>
      <c r="F35" s="32"/>
      <c r="G35" s="32">
        <f>AVERAGE(B35,D35:E35)</f>
        <v>-34.424627666666666</v>
      </c>
      <c r="H35" s="68">
        <f t="shared" si="1"/>
        <v>-23.575133922222221</v>
      </c>
      <c r="I35" s="67">
        <f t="shared" si="3"/>
        <v>6.0109289617486336E-2</v>
      </c>
      <c r="J35" s="68">
        <f t="shared" si="2"/>
        <v>-23.220862784046751</v>
      </c>
      <c r="AF35" s="32">
        <v>-24.5</v>
      </c>
      <c r="AG35">
        <v>-31.677043999999999</v>
      </c>
    </row>
    <row r="36" spans="1:33" x14ac:dyDescent="0.35">
      <c r="A36" s="33">
        <v>42473</v>
      </c>
      <c r="B36" s="6">
        <v>-44.177712</v>
      </c>
      <c r="C36">
        <v>0</v>
      </c>
      <c r="D36" s="6">
        <v>-28.623000000000001</v>
      </c>
      <c r="E36" s="6">
        <v>-27.571000000000002</v>
      </c>
      <c r="F36" s="32"/>
      <c r="G36" s="32">
        <f>AVERAGE(B36,D36:E36)</f>
        <v>-33.457237333333332</v>
      </c>
      <c r="H36" s="68">
        <f t="shared" si="1"/>
        <v>-24.679804711111114</v>
      </c>
      <c r="I36" s="67">
        <f t="shared" si="3"/>
        <v>6.5573770491803282E-2</v>
      </c>
      <c r="J36" s="68">
        <f t="shared" si="2"/>
        <v>-24.275217748633882</v>
      </c>
      <c r="AF36" s="32">
        <v>-24.5</v>
      </c>
      <c r="AG36">
        <v>-34.689132666666666</v>
      </c>
    </row>
    <row r="37" spans="1:33" x14ac:dyDescent="0.35">
      <c r="A37" s="33">
        <v>42474</v>
      </c>
      <c r="B37" s="6">
        <v>-37.444808000000002</v>
      </c>
      <c r="C37">
        <v>0</v>
      </c>
      <c r="D37" s="6">
        <v>-28.635000000000002</v>
      </c>
      <c r="E37" s="6">
        <v>-28.872</v>
      </c>
      <c r="F37" s="32"/>
      <c r="G37" s="32">
        <f>AVERAGE(B37,D37:E37)</f>
        <v>-31.650602666666668</v>
      </c>
      <c r="H37" s="68">
        <f t="shared" si="1"/>
        <v>-25.667459500000007</v>
      </c>
      <c r="I37" s="67">
        <f t="shared" si="3"/>
        <v>7.1038251366120228E-2</v>
      </c>
      <c r="J37" s="68">
        <f t="shared" si="2"/>
        <v>-25.21161664002733</v>
      </c>
      <c r="M37" s="2"/>
      <c r="AF37" s="32">
        <v>-24.5</v>
      </c>
      <c r="AG37">
        <v>-27.585528666666665</v>
      </c>
    </row>
    <row r="38" spans="1:33" x14ac:dyDescent="0.35">
      <c r="A38" s="33">
        <v>42475</v>
      </c>
      <c r="B38" s="6">
        <v>-33.472562000000003</v>
      </c>
      <c r="C38">
        <v>0</v>
      </c>
      <c r="D38" s="6">
        <v>-28.257000000000001</v>
      </c>
      <c r="E38" s="6">
        <v>-26.893999999999998</v>
      </c>
      <c r="F38" s="32"/>
      <c r="G38" s="32">
        <f>AVERAGE(B38,D38:E38)</f>
        <v>-29.54118733333333</v>
      </c>
      <c r="H38" s="68">
        <f t="shared" si="1"/>
        <v>-26.509513166666672</v>
      </c>
      <c r="I38" s="67">
        <f t="shared" si="3"/>
        <v>7.6502732240437174E-2</v>
      </c>
      <c r="J38" s="68">
        <f t="shared" si="2"/>
        <v>-26.002500619763211</v>
      </c>
      <c r="AF38" s="32">
        <v>-24.5</v>
      </c>
      <c r="AG38">
        <v>-27.363466000000003</v>
      </c>
    </row>
    <row r="39" spans="1:33" x14ac:dyDescent="0.35">
      <c r="A39" s="33">
        <v>42476</v>
      </c>
      <c r="B39" s="6">
        <v>-32.494934999999998</v>
      </c>
      <c r="C39">
        <v>-4.024</v>
      </c>
      <c r="D39" s="6">
        <v>-28.225000000000001</v>
      </c>
      <c r="E39" s="6">
        <v>-30.79</v>
      </c>
      <c r="F39" s="32"/>
      <c r="G39" s="32">
        <f>AVERAGE(B39:E39)</f>
        <v>-23.883483749999996</v>
      </c>
      <c r="H39" s="68">
        <f t="shared" si="1"/>
        <v>-27.292798066666666</v>
      </c>
      <c r="I39" s="67">
        <f t="shared" si="3"/>
        <v>8.196721311475412E-2</v>
      </c>
      <c r="J39" s="68">
        <f t="shared" si="2"/>
        <v>-26.733519417759563</v>
      </c>
      <c r="AF39" s="32">
        <v>-24.5</v>
      </c>
      <c r="AG39">
        <v>-31.729647333333332</v>
      </c>
    </row>
    <row r="40" spans="1:33" x14ac:dyDescent="0.35">
      <c r="A40" s="33">
        <v>42477</v>
      </c>
      <c r="B40" s="6">
        <v>-35.503059999999998</v>
      </c>
      <c r="C40">
        <v>-11.557</v>
      </c>
      <c r="D40" s="6">
        <v>-29.748999999999999</v>
      </c>
      <c r="E40" s="6">
        <v>-31.774999999999999</v>
      </c>
      <c r="F40" s="32"/>
      <c r="G40" s="32">
        <f>AVERAGE(B40:E40)</f>
        <v>-27.146014999999998</v>
      </c>
      <c r="H40" s="68">
        <f t="shared" si="1"/>
        <v>-27.55677303611111</v>
      </c>
      <c r="I40" s="67">
        <f t="shared" si="3"/>
        <v>8.7431693989071066E-2</v>
      </c>
      <c r="J40" s="68">
        <f t="shared" si="2"/>
        <v>-26.954439199256221</v>
      </c>
      <c r="AF40" s="32">
        <v>-24.5</v>
      </c>
      <c r="AG40">
        <v>-34.05574</v>
      </c>
    </row>
    <row r="41" spans="1:33" x14ac:dyDescent="0.35">
      <c r="A41" s="33">
        <v>42478</v>
      </c>
      <c r="B41" s="6">
        <v>-32.1126</v>
      </c>
      <c r="C41">
        <v>-6.9390000000000001</v>
      </c>
      <c r="D41" s="6">
        <v>-29.515000000000001</v>
      </c>
      <c r="E41" s="6">
        <v>-31.108000000000001</v>
      </c>
      <c r="F41" s="32"/>
      <c r="G41" s="32">
        <f>AVERAGE(B41:E41)</f>
        <v>-24.91865</v>
      </c>
      <c r="H41" s="68">
        <f t="shared" si="1"/>
        <v>-27.80279761111111</v>
      </c>
      <c r="I41" s="67">
        <f t="shared" si="3"/>
        <v>9.2896174863388012E-2</v>
      </c>
      <c r="J41" s="68">
        <f t="shared" si="2"/>
        <v>-27.157104223967821</v>
      </c>
      <c r="AF41" s="32">
        <v>-24.5</v>
      </c>
      <c r="AG41">
        <v>-28.777117000000001</v>
      </c>
    </row>
    <row r="42" spans="1:33" x14ac:dyDescent="0.35">
      <c r="A42" s="33">
        <v>42479</v>
      </c>
      <c r="B42" s="6">
        <v>-40.055720000000001</v>
      </c>
      <c r="C42">
        <v>-2.3660000000000001</v>
      </c>
      <c r="D42" s="6">
        <v>-19.567</v>
      </c>
      <c r="E42" s="6">
        <v>-29.652999999999999</v>
      </c>
      <c r="F42" s="32"/>
      <c r="G42" s="32">
        <f>AVERAGE(B42:E42)</f>
        <v>-22.910429999999998</v>
      </c>
      <c r="H42" s="68">
        <f t="shared" si="1"/>
        <v>-27.873674252777782</v>
      </c>
      <c r="I42" s="67">
        <f t="shared" si="3"/>
        <v>9.8360655737704958E-2</v>
      </c>
      <c r="J42" s="68">
        <f t="shared" si="2"/>
        <v>-27.188256033447182</v>
      </c>
      <c r="AF42" s="32">
        <v>-24.5</v>
      </c>
      <c r="AG42">
        <v>-31.739087333333334</v>
      </c>
    </row>
    <row r="43" spans="1:33" x14ac:dyDescent="0.35">
      <c r="A43" s="33">
        <v>42480</v>
      </c>
      <c r="B43" s="6">
        <v>-39.696707000000004</v>
      </c>
      <c r="C43">
        <v>-12.885</v>
      </c>
      <c r="D43" s="6">
        <v>-19.617000000000001</v>
      </c>
      <c r="E43" s="6">
        <v>-31.460999999999999</v>
      </c>
      <c r="F43" s="32"/>
      <c r="G43" s="32">
        <f>AVERAGE(B43:E43)</f>
        <v>-25.914926749999999</v>
      </c>
      <c r="H43" s="68">
        <f t="shared" si="1"/>
        <v>-28.188980627777777</v>
      </c>
      <c r="I43" s="67">
        <f t="shared" si="3"/>
        <v>0.1038251366120219</v>
      </c>
      <c r="J43" s="68">
        <f t="shared" si="2"/>
        <v>-27.457299436619611</v>
      </c>
      <c r="AF43" s="32">
        <v>-24.5</v>
      </c>
      <c r="AG43">
        <v>-30.661575333333332</v>
      </c>
    </row>
    <row r="44" spans="1:33" x14ac:dyDescent="0.35">
      <c r="A44" s="33">
        <v>42481</v>
      </c>
      <c r="B44" s="6">
        <v>-39.964120000000001</v>
      </c>
      <c r="C44">
        <v>0</v>
      </c>
      <c r="D44" s="6">
        <v>0</v>
      </c>
      <c r="E44" s="6">
        <v>-42.701999999999998</v>
      </c>
      <c r="F44" s="32"/>
      <c r="G44" s="32">
        <f>AVERAGE(B44,E44)</f>
        <v>-41.333060000000003</v>
      </c>
      <c r="H44" s="68">
        <f t="shared" si="1"/>
        <v>-28.547178911111114</v>
      </c>
      <c r="I44" s="67">
        <f t="shared" si="3"/>
        <v>0.10928961748633885</v>
      </c>
      <c r="J44" s="68">
        <f t="shared" si="2"/>
        <v>-27.767201345233762</v>
      </c>
      <c r="AF44" s="32">
        <v>-24.5</v>
      </c>
      <c r="AG44">
        <v>-32.353972666666664</v>
      </c>
    </row>
    <row r="45" spans="1:33" x14ac:dyDescent="0.35">
      <c r="A45" s="33">
        <v>42482</v>
      </c>
      <c r="B45" s="6">
        <v>-32.621043</v>
      </c>
      <c r="C45">
        <v>0</v>
      </c>
      <c r="D45" s="6">
        <v>0</v>
      </c>
      <c r="E45" s="6">
        <v>-49.297000000000004</v>
      </c>
      <c r="F45" s="32"/>
      <c r="G45" s="32">
        <f>AVERAGE(B45,E45)</f>
        <v>-40.959021500000006</v>
      </c>
      <c r="H45" s="68">
        <f t="shared" si="1"/>
        <v>-28.671045536111116</v>
      </c>
      <c r="I45" s="67">
        <f t="shared" si="3"/>
        <v>0.1147540983606558</v>
      </c>
      <c r="J45" s="68">
        <f t="shared" si="2"/>
        <v>-27.848515541222682</v>
      </c>
      <c r="AF45" s="32">
        <v>-24.5</v>
      </c>
      <c r="AG45">
        <v>-37.394451000000004</v>
      </c>
    </row>
    <row r="46" spans="1:33" x14ac:dyDescent="0.35">
      <c r="A46" s="33">
        <v>42483</v>
      </c>
      <c r="B46" s="6">
        <v>-33.731743000000002</v>
      </c>
      <c r="C46">
        <v>-7.9610000000000003</v>
      </c>
      <c r="D46" s="6">
        <v>0</v>
      </c>
      <c r="E46" s="6">
        <v>-32.835000000000001</v>
      </c>
      <c r="F46" s="32"/>
      <c r="G46" s="32">
        <f t="shared" ref="G46:G53" si="4">AVERAGE(B46:C46,E46)</f>
        <v>-24.842580999999999</v>
      </c>
      <c r="H46" s="68">
        <f t="shared" si="1"/>
        <v>-28.844489827777782</v>
      </c>
      <c r="I46" s="67">
        <f t="shared" si="3"/>
        <v>0.12021857923497274</v>
      </c>
      <c r="J46" s="68">
        <f t="shared" si="2"/>
        <v>-27.977578931314515</v>
      </c>
      <c r="AF46" s="32">
        <v>-24.5</v>
      </c>
      <c r="AG46">
        <v>-36.077335999999995</v>
      </c>
    </row>
    <row r="47" spans="1:33" x14ac:dyDescent="0.35">
      <c r="A47" s="33">
        <v>42484</v>
      </c>
      <c r="B47" s="6">
        <v>-45.319755000000001</v>
      </c>
      <c r="C47">
        <v>-2.06</v>
      </c>
      <c r="D47" s="6">
        <v>0</v>
      </c>
      <c r="E47" s="6">
        <v>-30.780999999999999</v>
      </c>
      <c r="F47" s="32"/>
      <c r="G47" s="32">
        <f t="shared" si="4"/>
        <v>-26.053584999999998</v>
      </c>
      <c r="H47" s="68">
        <f t="shared" si="1"/>
        <v>-29.123258744444446</v>
      </c>
      <c r="I47" s="67">
        <f t="shared" si="3"/>
        <v>0.12568306010928967</v>
      </c>
      <c r="J47" s="68">
        <f t="shared" si="2"/>
        <v>-28.208183674605344</v>
      </c>
      <c r="AF47" s="32">
        <v>-24.5</v>
      </c>
      <c r="AG47">
        <v>-30.674913</v>
      </c>
    </row>
    <row r="48" spans="1:33" x14ac:dyDescent="0.35">
      <c r="A48" s="33">
        <v>42485</v>
      </c>
      <c r="B48" s="6">
        <v>-49.539996000000002</v>
      </c>
      <c r="C48">
        <v>-5.7640000000000002</v>
      </c>
      <c r="D48" s="6">
        <v>0</v>
      </c>
      <c r="E48" s="6">
        <v>-30.779</v>
      </c>
      <c r="F48" s="32"/>
      <c r="G48" s="32">
        <f t="shared" si="4"/>
        <v>-28.694332000000003</v>
      </c>
      <c r="H48" s="68">
        <f t="shared" si="1"/>
        <v>-29.242837711111111</v>
      </c>
      <c r="I48" s="67">
        <f t="shared" si="3"/>
        <v>0.13114754098360662</v>
      </c>
      <c r="J48" s="68">
        <f t="shared" si="2"/>
        <v>-28.284056146812386</v>
      </c>
      <c r="AF48" s="32">
        <v>-24.5</v>
      </c>
      <c r="AG48">
        <v>-27.094032666666664</v>
      </c>
    </row>
    <row r="49" spans="1:33" x14ac:dyDescent="0.35">
      <c r="A49" s="33">
        <v>42486</v>
      </c>
      <c r="B49" s="6">
        <v>-41.646475000000002</v>
      </c>
      <c r="C49">
        <v>-4.0579999999999998</v>
      </c>
      <c r="D49" s="6">
        <v>0</v>
      </c>
      <c r="E49" s="6">
        <v>-30.777000000000001</v>
      </c>
      <c r="F49" s="32"/>
      <c r="G49" s="32">
        <f t="shared" si="4"/>
        <v>-25.493825000000001</v>
      </c>
      <c r="H49" s="68">
        <f t="shared" si="1"/>
        <v>-29.413480177777775</v>
      </c>
      <c r="I49" s="67">
        <f t="shared" si="3"/>
        <v>0.13661202185792357</v>
      </c>
      <c r="J49" s="68">
        <f t="shared" si="2"/>
        <v>-28.408921428536729</v>
      </c>
      <c r="AF49" s="32">
        <v>-24.5</v>
      </c>
      <c r="AG49">
        <v>-27.614380666666666</v>
      </c>
    </row>
    <row r="50" spans="1:33" x14ac:dyDescent="0.35">
      <c r="A50" s="33">
        <v>42487</v>
      </c>
      <c r="B50" s="6">
        <v>-43.573870999999997</v>
      </c>
      <c r="C50">
        <v>-5.5490000000000004</v>
      </c>
      <c r="D50" s="6">
        <v>0</v>
      </c>
      <c r="E50" s="6">
        <v>-30.792999999999999</v>
      </c>
      <c r="F50" s="32"/>
      <c r="G50" s="32">
        <f t="shared" si="4"/>
        <v>-26.638623666666664</v>
      </c>
      <c r="H50" s="68">
        <f t="shared" si="1"/>
        <v>-29.612395727777777</v>
      </c>
      <c r="I50" s="67">
        <f t="shared" si="3"/>
        <v>0.14207650273224051</v>
      </c>
      <c r="J50" s="68">
        <f t="shared" si="2"/>
        <v>-28.560589322146324</v>
      </c>
      <c r="AF50" s="32">
        <v>-24.5</v>
      </c>
      <c r="AG50">
        <v>-34.408328666666669</v>
      </c>
    </row>
    <row r="51" spans="1:33" x14ac:dyDescent="0.35">
      <c r="A51" s="33">
        <v>42488</v>
      </c>
      <c r="B51" s="6">
        <v>-43.076931000000002</v>
      </c>
      <c r="C51">
        <v>-4.6559999999999997</v>
      </c>
      <c r="D51" s="6">
        <v>0</v>
      </c>
      <c r="E51" s="6">
        <v>-24.434000000000001</v>
      </c>
      <c r="F51" s="32"/>
      <c r="G51" s="32">
        <f t="shared" si="4"/>
        <v>-24.055643666666668</v>
      </c>
      <c r="H51" s="68">
        <f t="shared" si="1"/>
        <v>-29.650747522222222</v>
      </c>
      <c r="I51" s="67">
        <f t="shared" si="3"/>
        <v>0.14754098360655746</v>
      </c>
      <c r="J51" s="68">
        <f t="shared" si="2"/>
        <v>-28.557072408697632</v>
      </c>
      <c r="AF51" s="32">
        <v>-24.5</v>
      </c>
      <c r="AG51">
        <v>-39.931618666666672</v>
      </c>
    </row>
    <row r="52" spans="1:33" x14ac:dyDescent="0.35">
      <c r="A52" s="33">
        <v>42489</v>
      </c>
      <c r="B52" s="6">
        <v>-29.922329999999999</v>
      </c>
      <c r="C52">
        <v>-3.6059999999999999</v>
      </c>
      <c r="D52" s="6">
        <v>0</v>
      </c>
      <c r="E52" s="6">
        <v>-22.302</v>
      </c>
      <c r="F52" s="32"/>
      <c r="G52" s="32">
        <f t="shared" si="4"/>
        <v>-18.610109999999999</v>
      </c>
      <c r="H52" s="68">
        <f t="shared" si="1"/>
        <v>-29.787113927777781</v>
      </c>
      <c r="I52" s="67">
        <f t="shared" si="3"/>
        <v>0.1530054644808744</v>
      </c>
      <c r="J52" s="68">
        <f t="shared" si="2"/>
        <v>-28.647716127261692</v>
      </c>
      <c r="AF52" s="32">
        <v>-24.5</v>
      </c>
      <c r="AG52">
        <v>-39.776637999999998</v>
      </c>
    </row>
    <row r="53" spans="1:33" x14ac:dyDescent="0.35">
      <c r="A53" s="33">
        <v>42490</v>
      </c>
      <c r="B53" s="6">
        <v>-30.899640999999999</v>
      </c>
      <c r="C53">
        <v>-2.4740000000000002</v>
      </c>
      <c r="D53" s="6">
        <v>0</v>
      </c>
      <c r="E53" s="6">
        <v>-20.817</v>
      </c>
      <c r="F53" s="32"/>
      <c r="G53" s="32">
        <f t="shared" si="4"/>
        <v>-18.063547</v>
      </c>
      <c r="H53" s="68">
        <f t="shared" si="1"/>
        <v>-30.109721780555557</v>
      </c>
      <c r="I53" s="67">
        <f t="shared" si="3"/>
        <v>0.15846994535519135</v>
      </c>
      <c r="J53" s="68">
        <f t="shared" si="2"/>
        <v>-28.916850289249393</v>
      </c>
      <c r="AF53" s="32">
        <v>-24.5</v>
      </c>
      <c r="AG53">
        <v>-43.358285333333328</v>
      </c>
    </row>
    <row r="54" spans="1:33" x14ac:dyDescent="0.35">
      <c r="A54" s="33">
        <v>42491</v>
      </c>
      <c r="B54" s="6">
        <v>-40.070599000000001</v>
      </c>
      <c r="C54">
        <v>-4.6459999999999999</v>
      </c>
      <c r="D54" s="6">
        <v>-39.542999999999999</v>
      </c>
      <c r="E54" s="6">
        <v>-51.220999999999997</v>
      </c>
      <c r="F54" s="32"/>
      <c r="G54" s="32">
        <f t="shared" ref="G54:G85" si="5">AVERAGE(B54:E54)</f>
        <v>-33.870149750000003</v>
      </c>
      <c r="H54" s="68">
        <f t="shared" si="1"/>
        <v>-30.463807269444445</v>
      </c>
      <c r="I54" s="67">
        <f t="shared" si="3"/>
        <v>0.1639344262295083</v>
      </c>
      <c r="J54" s="68">
        <f t="shared" si="2"/>
        <v>-29.21529057807377</v>
      </c>
      <c r="AF54" s="32">
        <v>-29.5</v>
      </c>
      <c r="AG54">
        <v>-40.214908666666666</v>
      </c>
    </row>
    <row r="55" spans="1:33" x14ac:dyDescent="0.35">
      <c r="A55" s="33">
        <v>42492</v>
      </c>
      <c r="B55" s="6">
        <v>-42.702300999999999</v>
      </c>
      <c r="C55">
        <v>-6.5339999999999998</v>
      </c>
      <c r="D55" s="6">
        <v>-39.514000000000003</v>
      </c>
      <c r="E55" s="6">
        <v>-46.155999999999999</v>
      </c>
      <c r="F55" s="32"/>
      <c r="G55" s="32">
        <f t="shared" si="5"/>
        <v>-33.726575250000003</v>
      </c>
      <c r="H55" s="68">
        <f t="shared" si="1"/>
        <v>-30.84324730277778</v>
      </c>
      <c r="I55" s="67">
        <f t="shared" si="3"/>
        <v>0.16939890710382524</v>
      </c>
      <c r="J55" s="68">
        <f t="shared" si="2"/>
        <v>-29.537044206621889</v>
      </c>
      <c r="AF55" s="32">
        <v>-29.5</v>
      </c>
      <c r="AG55">
        <v>-38.908746666666666</v>
      </c>
    </row>
    <row r="56" spans="1:33" x14ac:dyDescent="0.35">
      <c r="A56" s="33">
        <v>42493</v>
      </c>
      <c r="B56" s="6">
        <v>-29.718340999999999</v>
      </c>
      <c r="C56">
        <v>-6.0670000000000002</v>
      </c>
      <c r="D56" s="6">
        <v>-39.271999999999998</v>
      </c>
      <c r="E56" s="6">
        <v>-46.158000000000001</v>
      </c>
      <c r="F56" s="32"/>
      <c r="G56" s="32">
        <f t="shared" si="5"/>
        <v>-30.303835250000002</v>
      </c>
      <c r="H56" s="68">
        <f t="shared" si="1"/>
        <v>-31.047822619444446</v>
      </c>
      <c r="I56" s="67">
        <f t="shared" si="3"/>
        <v>0.17486338797814219</v>
      </c>
      <c r="J56" s="68">
        <f t="shared" ref="J56:J87" si="6">H56+((I56*$L$1)*H56)</f>
        <v>-29.690540756299331</v>
      </c>
      <c r="AF56" s="32">
        <v>-29.5</v>
      </c>
      <c r="AG56">
        <v>-42.849644000000005</v>
      </c>
    </row>
    <row r="57" spans="1:33" x14ac:dyDescent="0.35">
      <c r="A57" s="33">
        <v>42494</v>
      </c>
      <c r="B57" s="6">
        <v>-37.823132000000001</v>
      </c>
      <c r="C57">
        <v>-17.670999999999999</v>
      </c>
      <c r="D57" s="6">
        <v>-39.536999999999999</v>
      </c>
      <c r="E57" s="6">
        <v>-47.207000000000001</v>
      </c>
      <c r="F57" s="32"/>
      <c r="G57" s="32">
        <f t="shared" si="5"/>
        <v>-35.559533000000002</v>
      </c>
      <c r="H57" s="68">
        <f t="shared" si="1"/>
        <v>-31.340243802777778</v>
      </c>
      <c r="I57" s="67">
        <f t="shared" si="3"/>
        <v>0.18032786885245913</v>
      </c>
      <c r="J57" s="68">
        <f t="shared" si="6"/>
        <v>-29.927363959209927</v>
      </c>
      <c r="AF57" s="32">
        <v>-29.5</v>
      </c>
      <c r="AG57">
        <v>-38.909687666666663</v>
      </c>
    </row>
    <row r="58" spans="1:33" x14ac:dyDescent="0.35">
      <c r="A58" s="33">
        <v>42495</v>
      </c>
      <c r="B58" s="6">
        <v>-40.532398000000001</v>
      </c>
      <c r="C58">
        <v>-24.021999999999998</v>
      </c>
      <c r="D58" s="6">
        <v>-39.512999999999998</v>
      </c>
      <c r="E58" s="6">
        <v>-44.597000000000001</v>
      </c>
      <c r="F58" s="32"/>
      <c r="G58" s="32">
        <f t="shared" si="5"/>
        <v>-37.166099500000001</v>
      </c>
      <c r="H58" s="68">
        <f t="shared" si="1"/>
        <v>-31.875321019444446</v>
      </c>
      <c r="I58" s="67">
        <f t="shared" si="3"/>
        <v>0.18579234972677608</v>
      </c>
      <c r="J58" s="68">
        <f t="shared" si="6"/>
        <v>-30.394773321819976</v>
      </c>
      <c r="AF58" s="32">
        <v>-29.5</v>
      </c>
      <c r="AG58">
        <v>-39.012065333333332</v>
      </c>
    </row>
    <row r="59" spans="1:33" x14ac:dyDescent="0.35">
      <c r="A59" s="33">
        <v>42496</v>
      </c>
      <c r="B59" s="6">
        <v>-20.169585999999999</v>
      </c>
      <c r="C59">
        <v>-22.952999999999999</v>
      </c>
      <c r="D59" s="6">
        <v>-39.634</v>
      </c>
      <c r="E59" s="6">
        <v>-42.966999999999999</v>
      </c>
      <c r="F59" s="32"/>
      <c r="G59" s="32">
        <f t="shared" si="5"/>
        <v>-31.430896499999999</v>
      </c>
      <c r="H59" s="68">
        <f t="shared" si="1"/>
        <v>-32.440997261111107</v>
      </c>
      <c r="I59" s="67">
        <f t="shared" si="3"/>
        <v>0.19125683060109303</v>
      </c>
      <c r="J59" s="68">
        <f t="shared" si="6"/>
        <v>-30.889856681686396</v>
      </c>
      <c r="AF59" s="32">
        <v>-29.5</v>
      </c>
      <c r="AG59">
        <v>-38.273454333333341</v>
      </c>
    </row>
    <row r="60" spans="1:33" x14ac:dyDescent="0.35">
      <c r="A60" s="33">
        <v>42497</v>
      </c>
      <c r="B60" s="6">
        <v>-20.553398000000001</v>
      </c>
      <c r="C60">
        <v>-22.013000000000002</v>
      </c>
      <c r="D60" s="6">
        <v>-39.524000000000001</v>
      </c>
      <c r="E60" s="6">
        <v>-41.222000000000001</v>
      </c>
      <c r="F60" s="32"/>
      <c r="G60" s="32">
        <f t="shared" si="5"/>
        <v>-30.8280995</v>
      </c>
      <c r="H60" s="68">
        <f t="shared" si="1"/>
        <v>-32.46015287777778</v>
      </c>
      <c r="I60" s="67">
        <f t="shared" si="3"/>
        <v>0.19672131147540997</v>
      </c>
      <c r="J60" s="68">
        <f t="shared" si="6"/>
        <v>-30.863751916575595</v>
      </c>
      <c r="AF60" s="32">
        <v>-29.5</v>
      </c>
      <c r="AG60">
        <v>-41.390116333333332</v>
      </c>
    </row>
    <row r="61" spans="1:33" x14ac:dyDescent="0.35">
      <c r="A61" s="33">
        <v>42498</v>
      </c>
      <c r="B61" s="6">
        <v>-26.601942000000001</v>
      </c>
      <c r="C61">
        <v>-26.338999999999999</v>
      </c>
      <c r="D61" s="6">
        <v>-42.247999999999998</v>
      </c>
      <c r="E61" s="6">
        <v>-30.792999999999999</v>
      </c>
      <c r="F61" s="32"/>
      <c r="G61" s="32">
        <f t="shared" si="5"/>
        <v>-31.495485500000001</v>
      </c>
      <c r="H61" s="68">
        <f t="shared" si="1"/>
        <v>-32.522567627777775</v>
      </c>
      <c r="I61" s="67">
        <f t="shared" si="3"/>
        <v>0.20218579234972692</v>
      </c>
      <c r="J61" s="68">
        <f t="shared" si="6"/>
        <v>-30.87866735151032</v>
      </c>
      <c r="AF61" s="32">
        <v>-29.5</v>
      </c>
      <c r="AG61">
        <v>-38.987084000000003</v>
      </c>
    </row>
    <row r="62" spans="1:33" x14ac:dyDescent="0.35">
      <c r="A62" s="33">
        <v>42499</v>
      </c>
      <c r="B62" s="6">
        <v>-38.212220000000002</v>
      </c>
      <c r="C62">
        <v>-25.872</v>
      </c>
      <c r="D62" s="6">
        <v>-38.082999999999998</v>
      </c>
      <c r="E62" s="6">
        <v>-29.557000000000002</v>
      </c>
      <c r="F62" s="32"/>
      <c r="G62" s="32">
        <f t="shared" si="5"/>
        <v>-32.931055000000001</v>
      </c>
      <c r="H62" s="68">
        <f t="shared" si="1"/>
        <v>-33.085037644444448</v>
      </c>
      <c r="I62" s="67">
        <f t="shared" si="3"/>
        <v>0.20765027322404386</v>
      </c>
      <c r="J62" s="68">
        <f t="shared" si="6"/>
        <v>-31.367508367820282</v>
      </c>
      <c r="AF62" s="32">
        <v>-29.5</v>
      </c>
      <c r="AG62">
        <v>-33.294065666666661</v>
      </c>
    </row>
    <row r="63" spans="1:33" x14ac:dyDescent="0.35">
      <c r="A63" s="33">
        <v>42500</v>
      </c>
      <c r="B63" s="6">
        <v>-35.722351000000003</v>
      </c>
      <c r="C63">
        <v>-26.22</v>
      </c>
      <c r="D63" s="6">
        <v>-24.388999999999999</v>
      </c>
      <c r="E63" s="6">
        <v>-29.456</v>
      </c>
      <c r="F63" s="32"/>
      <c r="G63" s="32">
        <f t="shared" si="5"/>
        <v>-28.94683775</v>
      </c>
      <c r="H63" s="68">
        <f t="shared" si="1"/>
        <v>-33.601061811111116</v>
      </c>
      <c r="I63" s="67">
        <f t="shared" si="3"/>
        <v>0.21311475409836081</v>
      </c>
      <c r="J63" s="68">
        <f t="shared" si="6"/>
        <v>-31.810841304781423</v>
      </c>
      <c r="AF63" s="32">
        <v>-34.5</v>
      </c>
      <c r="AG63">
        <v>-28.849764333333329</v>
      </c>
    </row>
    <row r="64" spans="1:33" x14ac:dyDescent="0.35">
      <c r="A64" s="33">
        <v>42501</v>
      </c>
      <c r="B64" s="6">
        <v>-36.270262000000002</v>
      </c>
      <c r="C64">
        <v>-30.731999999999999</v>
      </c>
      <c r="D64" s="6">
        <v>-28.215</v>
      </c>
      <c r="E64" s="6">
        <v>-38.869999999999997</v>
      </c>
      <c r="F64" s="32"/>
      <c r="G64" s="32">
        <f t="shared" si="5"/>
        <v>-33.521815500000002</v>
      </c>
      <c r="H64" s="68">
        <f t="shared" si="1"/>
        <v>-34.127600177777779</v>
      </c>
      <c r="I64" s="67">
        <f t="shared" si="3"/>
        <v>0.21857923497267776</v>
      </c>
      <c r="J64" s="68">
        <f t="shared" si="6"/>
        <v>-32.262703993199757</v>
      </c>
      <c r="AF64" s="32">
        <v>-34.5</v>
      </c>
      <c r="AG64">
        <v>-36.087648000000002</v>
      </c>
    </row>
    <row r="65" spans="1:33" x14ac:dyDescent="0.35">
      <c r="A65" s="33">
        <v>42502</v>
      </c>
      <c r="B65" s="6">
        <v>-32.349725999999997</v>
      </c>
      <c r="C65">
        <v>-31.356999999999999</v>
      </c>
      <c r="D65" s="6">
        <v>-28.277999999999999</v>
      </c>
      <c r="E65" s="6">
        <v>-50.316000000000003</v>
      </c>
      <c r="F65" s="32"/>
      <c r="G65" s="32">
        <f t="shared" si="5"/>
        <v>-35.575181499999999</v>
      </c>
      <c r="H65" s="68">
        <f t="shared" si="1"/>
        <v>-34.658573202777781</v>
      </c>
      <c r="I65" s="67">
        <f t="shared" si="3"/>
        <v>0.2240437158469947</v>
      </c>
      <c r="J65" s="68">
        <f t="shared" si="6"/>
        <v>-32.717314321201428</v>
      </c>
      <c r="AF65" s="32">
        <v>-34.5</v>
      </c>
      <c r="AG65">
        <v>-33.162236999999998</v>
      </c>
    </row>
    <row r="66" spans="1:33" x14ac:dyDescent="0.35">
      <c r="A66" s="33">
        <v>42503</v>
      </c>
      <c r="B66" s="6">
        <v>-36.425918000000003</v>
      </c>
      <c r="C66">
        <v>-31.119</v>
      </c>
      <c r="D66" s="6">
        <v>-29.516999999999999</v>
      </c>
      <c r="E66" s="6">
        <v>-53.131</v>
      </c>
      <c r="F66" s="32"/>
      <c r="G66" s="32">
        <f t="shared" si="5"/>
        <v>-37.548229499999998</v>
      </c>
      <c r="H66" s="68">
        <f t="shared" si="1"/>
        <v>-35.179695713888897</v>
      </c>
      <c r="I66" s="67">
        <f t="shared" si="3"/>
        <v>0.22950819672131165</v>
      </c>
      <c r="J66" s="68">
        <f t="shared" si="6"/>
        <v>-33.161188582764126</v>
      </c>
      <c r="AF66" s="32">
        <v>-34.5</v>
      </c>
      <c r="AG66">
        <v>-26.996087333333335</v>
      </c>
    </row>
    <row r="67" spans="1:33" x14ac:dyDescent="0.35">
      <c r="A67" s="33">
        <v>42504</v>
      </c>
      <c r="B67" s="6">
        <v>-39.556353000000001</v>
      </c>
      <c r="C67">
        <v>-32.970999999999997</v>
      </c>
      <c r="D67" s="6">
        <v>-39.655999999999999</v>
      </c>
      <c r="E67" s="6">
        <v>-53.131999999999998</v>
      </c>
      <c r="F67" s="32"/>
      <c r="G67" s="32">
        <f t="shared" si="5"/>
        <v>-41.328838250000004</v>
      </c>
      <c r="H67" s="68">
        <f t="shared" si="1"/>
        <v>-35.766743949999999</v>
      </c>
      <c r="I67" s="67">
        <f t="shared" si="3"/>
        <v>0.23497267759562859</v>
      </c>
      <c r="J67" s="68">
        <f t="shared" si="6"/>
        <v>-33.66569205129781</v>
      </c>
      <c r="AF67" s="32">
        <v>-34.5</v>
      </c>
      <c r="AG67">
        <v>-27.888555333333333</v>
      </c>
    </row>
    <row r="68" spans="1:33" x14ac:dyDescent="0.35">
      <c r="A68" s="33">
        <v>42505</v>
      </c>
      <c r="B68" s="6">
        <v>-35.378008000000001</v>
      </c>
      <c r="C68">
        <v>-32.911000000000001</v>
      </c>
      <c r="D68" s="6">
        <v>-39.942999999999998</v>
      </c>
      <c r="E68" s="6">
        <v>-52.423000000000002</v>
      </c>
      <c r="F68" s="32"/>
      <c r="G68" s="32">
        <f t="shared" si="5"/>
        <v>-40.163752000000002</v>
      </c>
      <c r="H68" s="68">
        <f t="shared" si="1"/>
        <v>-36.617668191666667</v>
      </c>
      <c r="I68" s="67">
        <f t="shared" si="3"/>
        <v>0.24043715846994554</v>
      </c>
      <c r="J68" s="68">
        <f t="shared" si="6"/>
        <v>-34.416606169216756</v>
      </c>
      <c r="AF68" s="32">
        <v>-34.5</v>
      </c>
      <c r="AG68">
        <v>-30.518119333333335</v>
      </c>
    </row>
    <row r="69" spans="1:33" x14ac:dyDescent="0.35">
      <c r="A69" s="33">
        <v>42506</v>
      </c>
      <c r="B69" s="6">
        <v>-32.271738999999997</v>
      </c>
      <c r="C69">
        <v>-20.172000000000001</v>
      </c>
      <c r="D69" s="6">
        <v>-39.581000000000003</v>
      </c>
      <c r="E69" s="6">
        <v>-49.042000000000002</v>
      </c>
      <c r="F69" s="32"/>
      <c r="G69" s="32">
        <f t="shared" si="5"/>
        <v>-35.266684749999996</v>
      </c>
      <c r="H69" s="68">
        <f t="shared" si="1"/>
        <v>-37.409368725</v>
      </c>
      <c r="I69" s="67">
        <f t="shared" si="3"/>
        <v>0.24590163934426248</v>
      </c>
      <c r="J69" s="68">
        <f t="shared" si="6"/>
        <v>-35.109612450922128</v>
      </c>
      <c r="AF69" s="32">
        <v>-34.5</v>
      </c>
      <c r="AG69">
        <v>-28.581875333333329</v>
      </c>
    </row>
    <row r="70" spans="1:33" x14ac:dyDescent="0.35">
      <c r="A70" s="33">
        <v>42507</v>
      </c>
      <c r="B70" s="6">
        <v>-18.372098000000001</v>
      </c>
      <c r="C70">
        <v>-23.234999999999999</v>
      </c>
      <c r="D70" s="6">
        <v>-39.674999999999997</v>
      </c>
      <c r="E70" s="6">
        <v>-51.850999999999999</v>
      </c>
      <c r="F70" s="32"/>
      <c r="G70" s="32">
        <f t="shared" si="5"/>
        <v>-33.283274499999997</v>
      </c>
      <c r="H70" s="68">
        <f>AVERAGE(G55:G69,G70:G84)</f>
        <v>-37.52977370833333</v>
      </c>
      <c r="I70" s="67">
        <f t="shared" si="3"/>
        <v>0.2513661202185794</v>
      </c>
      <c r="J70" s="68">
        <f t="shared" si="6"/>
        <v>-35.171345305897084</v>
      </c>
      <c r="AF70" s="32">
        <v>-34.5</v>
      </c>
      <c r="AG70">
        <v>-31.538540000000001</v>
      </c>
    </row>
    <row r="71" spans="1:33" x14ac:dyDescent="0.35">
      <c r="A71" s="33">
        <v>42508</v>
      </c>
      <c r="B71" s="6">
        <v>-24.327141999999998</v>
      </c>
      <c r="C71">
        <v>-17.581</v>
      </c>
      <c r="D71" s="6">
        <v>-40.935000000000002</v>
      </c>
      <c r="E71" s="6">
        <v>-51.921999999999997</v>
      </c>
      <c r="F71" s="32"/>
      <c r="G71" s="32">
        <f t="shared" si="5"/>
        <v>-33.691285499999999</v>
      </c>
      <c r="H71" s="68">
        <f>AVERAGE(G56:G70,G71:G85)</f>
        <v>-37.486973641666658</v>
      </c>
      <c r="I71" s="67">
        <f t="shared" si="3"/>
        <v>0.25683060109289635</v>
      </c>
      <c r="J71" s="68">
        <f t="shared" si="6"/>
        <v>-35.080023148280958</v>
      </c>
      <c r="AF71" s="32">
        <v>-34.5</v>
      </c>
      <c r="AG71">
        <v>-32.359985666666667</v>
      </c>
    </row>
    <row r="72" spans="1:33" x14ac:dyDescent="0.35">
      <c r="A72" s="33">
        <v>42509</v>
      </c>
      <c r="B72" s="6">
        <v>-26.827985999999999</v>
      </c>
      <c r="C72">
        <v>-35.420999999999999</v>
      </c>
      <c r="D72" s="6">
        <v>-40.975999999999999</v>
      </c>
      <c r="E72" s="6">
        <v>-52.625999999999998</v>
      </c>
      <c r="F72" s="32">
        <v>-38.962746500000002</v>
      </c>
      <c r="G72" s="32">
        <f t="shared" si="5"/>
        <v>-38.962746500000002</v>
      </c>
      <c r="H72" s="68">
        <f t="shared" ref="H72:H85" si="7">AVERAGE(G57:G71,F72:F86)</f>
        <v>-37.73079533333334</v>
      </c>
      <c r="I72" s="67">
        <f t="shared" si="3"/>
        <v>0.26229508196721329</v>
      </c>
      <c r="J72" s="68">
        <f t="shared" si="6"/>
        <v>-35.256644819672132</v>
      </c>
      <c r="AF72" s="32">
        <v>-34.5</v>
      </c>
      <c r="AG72">
        <v>-28.045788000000002</v>
      </c>
    </row>
    <row r="73" spans="1:33" x14ac:dyDescent="0.35">
      <c r="A73" s="33">
        <v>42510</v>
      </c>
      <c r="B73" s="6">
        <v>-43.109856000000001</v>
      </c>
      <c r="C73">
        <v>-35.582999999999998</v>
      </c>
      <c r="D73" s="6">
        <v>-41.101999999999997</v>
      </c>
      <c r="E73" s="6">
        <v>-51.746000000000002</v>
      </c>
      <c r="F73" s="32">
        <v>-42.885214000000005</v>
      </c>
      <c r="G73" s="32">
        <f t="shared" si="5"/>
        <v>-42.885214000000005</v>
      </c>
      <c r="H73" s="68">
        <f t="shared" si="7"/>
        <v>-37.729383491666667</v>
      </c>
      <c r="I73" s="67">
        <f t="shared" si="3"/>
        <v>0.26775956284153024</v>
      </c>
      <c r="J73" s="68">
        <f t="shared" si="6"/>
        <v>-35.203782684164388</v>
      </c>
      <c r="AF73" s="32">
        <v>-34.5</v>
      </c>
      <c r="AG73">
        <v>-32.244555333333331</v>
      </c>
    </row>
    <row r="74" spans="1:33" x14ac:dyDescent="0.35">
      <c r="A74" s="33">
        <v>42511</v>
      </c>
      <c r="B74" s="6">
        <v>-42.986913999999999</v>
      </c>
      <c r="C74">
        <v>-35.201999999999998</v>
      </c>
      <c r="D74" s="6">
        <v>-41.140999999999998</v>
      </c>
      <c r="E74" s="6">
        <v>-48.301000000000002</v>
      </c>
      <c r="F74" s="32">
        <v>-41.907728500000005</v>
      </c>
      <c r="G74" s="32">
        <f t="shared" si="5"/>
        <v>-41.907728500000005</v>
      </c>
      <c r="H74" s="68">
        <f t="shared" si="7"/>
        <v>-37.492465691666666</v>
      </c>
      <c r="I74" s="67">
        <f t="shared" si="3"/>
        <v>0.27322404371584719</v>
      </c>
      <c r="J74" s="68">
        <f t="shared" si="6"/>
        <v>-34.931504920377961</v>
      </c>
      <c r="AF74" s="32">
        <v>-34.5</v>
      </c>
      <c r="AG74">
        <v>-35.526656666666668</v>
      </c>
    </row>
    <row r="75" spans="1:33" x14ac:dyDescent="0.35">
      <c r="A75" s="33">
        <v>42512</v>
      </c>
      <c r="B75" s="6">
        <v>-51.359856000000001</v>
      </c>
      <c r="C75">
        <v>-37.555999999999997</v>
      </c>
      <c r="D75" s="6">
        <v>-41.158999999999999</v>
      </c>
      <c r="E75" s="6">
        <v>-41.250999999999998</v>
      </c>
      <c r="F75" s="32">
        <v>-42.831463999999997</v>
      </c>
      <c r="G75" s="32">
        <f t="shared" si="5"/>
        <v>-42.831463999999997</v>
      </c>
      <c r="H75" s="68">
        <f t="shared" si="7"/>
        <v>-37.49262469166667</v>
      </c>
      <c r="I75" s="67">
        <f t="shared" si="3"/>
        <v>0.27868852459016413</v>
      </c>
      <c r="J75" s="68">
        <f t="shared" si="6"/>
        <v>-34.880433627083335</v>
      </c>
      <c r="AF75" s="32">
        <v>-34.5</v>
      </c>
      <c r="AG75">
        <v>-44.6561545</v>
      </c>
    </row>
    <row r="76" spans="1:33" x14ac:dyDescent="0.35">
      <c r="A76" s="33">
        <v>42513</v>
      </c>
      <c r="B76" s="6">
        <v>-50.120725999999998</v>
      </c>
      <c r="C76">
        <v>-27.422999999999998</v>
      </c>
      <c r="D76" s="6">
        <v>-43.100999999999999</v>
      </c>
      <c r="E76" s="6">
        <v>-46.222000000000001</v>
      </c>
      <c r="F76" s="32">
        <v>-41.7166815</v>
      </c>
      <c r="G76" s="32">
        <f t="shared" si="5"/>
        <v>-41.7166815</v>
      </c>
      <c r="H76" s="68">
        <f t="shared" si="7"/>
        <v>-37.53133269166667</v>
      </c>
      <c r="I76" s="67">
        <f t="shared" si="3"/>
        <v>0.28415300546448108</v>
      </c>
      <c r="J76" s="68">
        <f t="shared" si="6"/>
        <v>-34.865172445810565</v>
      </c>
      <c r="AF76" s="32">
        <v>-34.5</v>
      </c>
      <c r="AG76">
        <v>-30.46</v>
      </c>
    </row>
    <row r="77" spans="1:33" x14ac:dyDescent="0.35">
      <c r="A77" s="33">
        <v>42514</v>
      </c>
      <c r="B77" s="6">
        <v>-54.428240000000002</v>
      </c>
      <c r="C77">
        <v>-21.065999999999999</v>
      </c>
      <c r="D77" s="6">
        <v>-41.231999999999999</v>
      </c>
      <c r="E77" s="6">
        <v>-49.411000000000001</v>
      </c>
      <c r="F77" s="32">
        <v>-41.534310000000005</v>
      </c>
      <c r="G77" s="32">
        <f t="shared" si="5"/>
        <v>-41.534310000000005</v>
      </c>
      <c r="H77" s="68">
        <f t="shared" si="7"/>
        <v>-37.497413391666669</v>
      </c>
      <c r="I77" s="67">
        <f t="shared" si="3"/>
        <v>0.28961748633879802</v>
      </c>
      <c r="J77" s="68">
        <f t="shared" si="6"/>
        <v>-34.78243673899135</v>
      </c>
      <c r="AF77" s="32">
        <v>-34.5</v>
      </c>
      <c r="AG77">
        <v>-34.537999999999997</v>
      </c>
    </row>
    <row r="78" spans="1:33" x14ac:dyDescent="0.35">
      <c r="A78" s="33">
        <v>42515</v>
      </c>
      <c r="B78" s="6">
        <v>-53.618932000000001</v>
      </c>
      <c r="C78">
        <v>-33.877000000000002</v>
      </c>
      <c r="D78" s="6">
        <v>-41.052999999999997</v>
      </c>
      <c r="E78" s="6">
        <v>-49.412999999999997</v>
      </c>
      <c r="F78" s="32">
        <v>-44.490482999999998</v>
      </c>
      <c r="G78" s="32">
        <f t="shared" si="5"/>
        <v>-44.490482999999998</v>
      </c>
      <c r="H78" s="68">
        <f t="shared" si="7"/>
        <v>-37.501466724999993</v>
      </c>
      <c r="I78" s="67">
        <f t="shared" si="3"/>
        <v>0.29508196721311497</v>
      </c>
      <c r="J78" s="68">
        <f t="shared" si="6"/>
        <v>-34.734965081352449</v>
      </c>
      <c r="AF78" s="32">
        <v>-34.5</v>
      </c>
      <c r="AG78">
        <v>-34.552999999999997</v>
      </c>
    </row>
    <row r="79" spans="1:33" x14ac:dyDescent="0.35">
      <c r="A79" s="33">
        <v>42516</v>
      </c>
      <c r="B79" s="6">
        <v>-52.900063000000003</v>
      </c>
      <c r="C79">
        <v>-22.547000000000001</v>
      </c>
      <c r="D79" s="6">
        <v>-41.281999999999996</v>
      </c>
      <c r="E79" s="6">
        <v>-48.963000000000001</v>
      </c>
      <c r="F79" s="32">
        <v>-41.423015749999998</v>
      </c>
      <c r="G79" s="32">
        <f t="shared" si="5"/>
        <v>-41.423015749999998</v>
      </c>
      <c r="H79" s="68">
        <f t="shared" si="7"/>
        <v>-37.700405108333335</v>
      </c>
      <c r="I79" s="67">
        <f t="shared" si="3"/>
        <v>0.30054644808743192</v>
      </c>
      <c r="J79" s="68">
        <f t="shared" si="6"/>
        <v>-34.86772439664162</v>
      </c>
      <c r="L79" s="2"/>
      <c r="AF79" s="32">
        <v>-34.5</v>
      </c>
      <c r="AG79">
        <v>-55.213000000000001</v>
      </c>
    </row>
    <row r="80" spans="1:33" x14ac:dyDescent="0.35">
      <c r="A80" s="33">
        <v>42517</v>
      </c>
      <c r="B80" s="6">
        <v>-51.515196000000003</v>
      </c>
      <c r="C80">
        <v>-24.251999999999999</v>
      </c>
      <c r="D80" s="6">
        <v>-41.268999999999998</v>
      </c>
      <c r="E80" s="6">
        <v>-52.053000000000004</v>
      </c>
      <c r="F80" s="32">
        <v>-42.272298999999997</v>
      </c>
      <c r="G80" s="32">
        <f t="shared" si="5"/>
        <v>-42.272298999999997</v>
      </c>
      <c r="H80" s="68">
        <f t="shared" si="7"/>
        <v>-37.635772624999994</v>
      </c>
      <c r="I80" s="67">
        <f t="shared" si="3"/>
        <v>0.30601092896174886</v>
      </c>
      <c r="J80" s="68">
        <f t="shared" si="6"/>
        <v>-34.756533189207644</v>
      </c>
      <c r="L80" s="71"/>
      <c r="AF80" s="32">
        <v>-34.5</v>
      </c>
      <c r="AG80">
        <v>-53.732999999999997</v>
      </c>
    </row>
    <row r="81" spans="1:33" x14ac:dyDescent="0.35">
      <c r="A81" s="33">
        <v>42518</v>
      </c>
      <c r="B81" s="6">
        <v>-51.560363000000002</v>
      </c>
      <c r="C81">
        <v>-21.99</v>
      </c>
      <c r="D81" s="6">
        <v>-41.27</v>
      </c>
      <c r="E81" s="6">
        <v>-51.847999999999999</v>
      </c>
      <c r="F81" s="32">
        <v>-41.66709075</v>
      </c>
      <c r="G81" s="32">
        <f t="shared" si="5"/>
        <v>-41.66709075</v>
      </c>
      <c r="H81" s="68">
        <f t="shared" si="7"/>
        <v>-37.610230458333326</v>
      </c>
      <c r="I81" s="67">
        <f t="shared" si="3"/>
        <v>0.31147540983606581</v>
      </c>
      <c r="J81" s="68">
        <f t="shared" si="6"/>
        <v>-34.681564971823761</v>
      </c>
      <c r="AF81" s="32">
        <v>-34.5</v>
      </c>
      <c r="AG81">
        <v>-48.371000000000002</v>
      </c>
    </row>
    <row r="82" spans="1:33" x14ac:dyDescent="0.35">
      <c r="A82" s="33">
        <v>42519</v>
      </c>
      <c r="B82" s="6">
        <v>-50.346348999999996</v>
      </c>
      <c r="C82">
        <v>-32.579000000000001</v>
      </c>
      <c r="D82" s="6">
        <v>-41.244999999999997</v>
      </c>
      <c r="E82" s="6">
        <v>-52.381</v>
      </c>
      <c r="F82" s="32">
        <v>-44.137837249999997</v>
      </c>
      <c r="G82" s="32">
        <f t="shared" si="5"/>
        <v>-44.137837249999997</v>
      </c>
      <c r="H82" s="68">
        <f t="shared" si="7"/>
        <v>-37.575855891666656</v>
      </c>
      <c r="I82" s="67">
        <f t="shared" si="3"/>
        <v>0.31693989071038275</v>
      </c>
      <c r="J82" s="68">
        <f t="shared" si="6"/>
        <v>-34.598533976753174</v>
      </c>
      <c r="AF82" s="32">
        <v>-34.5</v>
      </c>
      <c r="AG82">
        <v>-55.953000000000003</v>
      </c>
    </row>
    <row r="83" spans="1:33" x14ac:dyDescent="0.35">
      <c r="A83" s="33">
        <v>42520</v>
      </c>
      <c r="B83" s="6">
        <v>-50.766252000000001</v>
      </c>
      <c r="C83">
        <v>-25.123000000000001</v>
      </c>
      <c r="D83" s="6">
        <v>-41.072000000000003</v>
      </c>
      <c r="E83" s="6">
        <v>-50.296999999999997</v>
      </c>
      <c r="F83" s="32">
        <v>-41.814563</v>
      </c>
      <c r="G83" s="32">
        <f t="shared" si="5"/>
        <v>-41.814563</v>
      </c>
      <c r="H83" s="68">
        <f t="shared" si="7"/>
        <v>-37.52003138333334</v>
      </c>
      <c r="I83" s="67">
        <f t="shared" si="3"/>
        <v>0.3224043715846997</v>
      </c>
      <c r="J83" s="68">
        <f t="shared" si="6"/>
        <v>-34.495875848337889</v>
      </c>
      <c r="AF83" s="32">
        <v>-34.5</v>
      </c>
      <c r="AG83">
        <v>-38.826999999999998</v>
      </c>
    </row>
    <row r="84" spans="1:33" x14ac:dyDescent="0.35">
      <c r="A84" s="33">
        <v>42521</v>
      </c>
      <c r="B84" s="6">
        <v>-51.786197000000001</v>
      </c>
      <c r="C84">
        <v>-6.875</v>
      </c>
      <c r="D84" s="6">
        <v>-41.220999999999997</v>
      </c>
      <c r="E84" s="6">
        <v>-50.046999999999997</v>
      </c>
      <c r="F84" s="32">
        <v>-37.482299249999997</v>
      </c>
      <c r="G84" s="32">
        <f t="shared" si="5"/>
        <v>-37.482299249999997</v>
      </c>
      <c r="H84" s="68">
        <f t="shared" si="7"/>
        <v>-37.184939650000004</v>
      </c>
      <c r="I84" s="67">
        <f t="shared" si="3"/>
        <v>0.32786885245901665</v>
      </c>
      <c r="J84" s="68">
        <f t="shared" si="6"/>
        <v>-34.136993777049184</v>
      </c>
      <c r="AF84" s="32">
        <v>-34.5</v>
      </c>
      <c r="AG84">
        <v>-38.448</v>
      </c>
    </row>
    <row r="85" spans="1:33" x14ac:dyDescent="0.35">
      <c r="A85" s="33">
        <v>42522</v>
      </c>
      <c r="B85" s="6">
        <v>-49.595292999999998</v>
      </c>
      <c r="C85">
        <v>-5.9219999999999997</v>
      </c>
      <c r="D85" s="6">
        <v>-31.032</v>
      </c>
      <c r="E85" s="6">
        <v>-43.221000000000004</v>
      </c>
      <c r="F85" s="32">
        <v>-32.442573249999995</v>
      </c>
      <c r="G85" s="32">
        <f t="shared" si="5"/>
        <v>-32.442573249999995</v>
      </c>
      <c r="H85" s="68">
        <f t="shared" si="7"/>
        <v>-37.175833491666673</v>
      </c>
      <c r="I85" s="67">
        <f t="shared" si="3"/>
        <v>0.33333333333333359</v>
      </c>
      <c r="J85" s="68">
        <f t="shared" si="6"/>
        <v>-34.077847367361116</v>
      </c>
      <c r="AF85" s="32">
        <v>-39.5</v>
      </c>
      <c r="AG85">
        <v>-37.753999999999998</v>
      </c>
    </row>
    <row r="86" spans="1:33" x14ac:dyDescent="0.35">
      <c r="A86" s="33">
        <v>42523</v>
      </c>
      <c r="B86" s="6">
        <v>-51.456944</v>
      </c>
      <c r="C86">
        <v>-23.893999999999998</v>
      </c>
      <c r="D86" s="6">
        <v>-32.911999999999999</v>
      </c>
      <c r="E86" s="6">
        <v>-42.210999999999999</v>
      </c>
      <c r="F86" s="32">
        <f>AVERAGE(B86:E86)</f>
        <v>-37.618486000000004</v>
      </c>
      <c r="G86" s="32">
        <v>-13</v>
      </c>
      <c r="H86" s="69">
        <v>-13</v>
      </c>
      <c r="I86" s="67">
        <f t="shared" si="3"/>
        <v>0.33879781420765054</v>
      </c>
      <c r="J86" s="69">
        <f t="shared" si="6"/>
        <v>-11.898907103825136</v>
      </c>
      <c r="AF86" s="32">
        <v>-39.5</v>
      </c>
      <c r="AG86">
        <v>-25.384</v>
      </c>
    </row>
    <row r="87" spans="1:33" x14ac:dyDescent="0.35">
      <c r="A87" s="33">
        <v>42524</v>
      </c>
      <c r="B87" s="6">
        <v>-46.385711000000001</v>
      </c>
      <c r="C87">
        <v>-23.289000000000001</v>
      </c>
      <c r="D87" s="6">
        <v>-29.812000000000001</v>
      </c>
      <c r="E87" s="6">
        <v>-42.582000000000001</v>
      </c>
      <c r="F87" s="32">
        <f t="shared" ref="F87:F96" si="8">AVERAGE(B87:E87)</f>
        <v>-35.517177750000002</v>
      </c>
      <c r="G87" s="32">
        <v>-13</v>
      </c>
      <c r="H87" s="69">
        <v>-13</v>
      </c>
      <c r="I87" s="67">
        <f t="shared" si="3"/>
        <v>0.34426229508196748</v>
      </c>
      <c r="J87" s="69">
        <f t="shared" si="6"/>
        <v>-11.881147540983605</v>
      </c>
      <c r="AF87" s="32">
        <v>-39.5</v>
      </c>
      <c r="AG87">
        <v>-18.385000000000002</v>
      </c>
    </row>
    <row r="88" spans="1:33" x14ac:dyDescent="0.35">
      <c r="A88" s="33">
        <v>42525</v>
      </c>
      <c r="B88" s="6">
        <v>-46.291262000000003</v>
      </c>
      <c r="C88">
        <v>-8.3960000000000008</v>
      </c>
      <c r="D88" s="6">
        <v>-26.300999999999998</v>
      </c>
      <c r="E88" s="6">
        <v>-39.245999999999995</v>
      </c>
      <c r="F88" s="32">
        <f t="shared" si="8"/>
        <v>-30.0585655</v>
      </c>
      <c r="G88" s="32">
        <v>-13</v>
      </c>
      <c r="H88" s="69">
        <v>-13</v>
      </c>
      <c r="I88" s="67">
        <f t="shared" si="3"/>
        <v>0.34972677595628443</v>
      </c>
      <c r="J88" s="69">
        <f t="shared" ref="J88:J119" si="9">H88+((I88*$L$1)*H88)</f>
        <v>-11.863387978142075</v>
      </c>
      <c r="AF88" s="32">
        <v>-39.5</v>
      </c>
      <c r="AG88">
        <v>-18.181999999999999</v>
      </c>
    </row>
    <row r="89" spans="1:33" x14ac:dyDescent="0.35">
      <c r="A89" s="33">
        <v>42526</v>
      </c>
      <c r="B89" s="6">
        <v>-45.117666</v>
      </c>
      <c r="C89">
        <v>-5.0629999999999997</v>
      </c>
      <c r="D89" s="6">
        <v>-33.484999999999999</v>
      </c>
      <c r="E89" s="6">
        <v>-42.076999999999998</v>
      </c>
      <c r="F89" s="32">
        <f t="shared" si="8"/>
        <v>-31.4356665</v>
      </c>
      <c r="G89" s="32">
        <v>-13</v>
      </c>
      <c r="H89" s="69">
        <v>-13</v>
      </c>
      <c r="I89" s="67">
        <f t="shared" si="3"/>
        <v>0.35519125683060138</v>
      </c>
      <c r="J89" s="69">
        <f t="shared" si="9"/>
        <v>-11.845628415300546</v>
      </c>
      <c r="AF89" s="32">
        <v>-39.5</v>
      </c>
      <c r="AG89">
        <v>-24.318000000000001</v>
      </c>
    </row>
    <row r="90" spans="1:33" x14ac:dyDescent="0.35">
      <c r="A90" s="33">
        <v>42527</v>
      </c>
      <c r="B90" s="6">
        <v>-47.829357999999999</v>
      </c>
      <c r="C90">
        <v>-6.5460000000000003</v>
      </c>
      <c r="D90" s="6">
        <v>-37.179000000000002</v>
      </c>
      <c r="E90" s="6">
        <v>-36.402999999999999</v>
      </c>
      <c r="F90" s="32">
        <f t="shared" si="8"/>
        <v>-31.9893395</v>
      </c>
      <c r="G90" s="32">
        <v>-13</v>
      </c>
      <c r="H90" s="69">
        <v>-13</v>
      </c>
      <c r="I90" s="67">
        <f t="shared" si="3"/>
        <v>0.36065573770491832</v>
      </c>
      <c r="J90" s="69">
        <f t="shared" si="9"/>
        <v>-11.827868852459016</v>
      </c>
      <c r="K90" t="s">
        <v>15</v>
      </c>
      <c r="AF90" s="32">
        <v>-39.5</v>
      </c>
      <c r="AG90">
        <v>-22.327533000000003</v>
      </c>
    </row>
    <row r="91" spans="1:33" x14ac:dyDescent="0.35">
      <c r="A91" s="33">
        <v>42528</v>
      </c>
      <c r="B91" s="6">
        <v>-50.372625999999997</v>
      </c>
      <c r="C91">
        <v>-4.3419999999999996</v>
      </c>
      <c r="D91" s="6">
        <v>-31.030999999999999</v>
      </c>
      <c r="E91" s="6">
        <v>-36.165999999999997</v>
      </c>
      <c r="F91" s="32">
        <f t="shared" si="8"/>
        <v>-30.477906499999996</v>
      </c>
      <c r="G91" s="32">
        <v>-13</v>
      </c>
      <c r="H91" s="69">
        <v>-13</v>
      </c>
      <c r="I91" s="67">
        <f t="shared" ref="I91:I154" si="10">I90+(1/183)</f>
        <v>0.36612021857923527</v>
      </c>
      <c r="J91" s="69">
        <f t="shared" si="9"/>
        <v>-11.810109289617486</v>
      </c>
      <c r="AF91" s="32">
        <v>-39.5</v>
      </c>
      <c r="AG91">
        <v>-41.143390666666669</v>
      </c>
    </row>
    <row r="92" spans="1:33" x14ac:dyDescent="0.35">
      <c r="A92" s="33">
        <v>42529</v>
      </c>
      <c r="B92" s="6">
        <v>-51.599620000000002</v>
      </c>
      <c r="C92">
        <v>-10.451000000000001</v>
      </c>
      <c r="D92" s="6">
        <v>-32.564999999999998</v>
      </c>
      <c r="E92" s="6">
        <v>-37.594999999999999</v>
      </c>
      <c r="F92" s="32">
        <f t="shared" si="8"/>
        <v>-33.052655000000001</v>
      </c>
      <c r="G92" s="32">
        <v>-13</v>
      </c>
      <c r="H92" s="69">
        <v>-13</v>
      </c>
      <c r="I92" s="67">
        <f t="shared" si="10"/>
        <v>0.37158469945355221</v>
      </c>
      <c r="J92" s="69">
        <f t="shared" si="9"/>
        <v>-11.792349726775955</v>
      </c>
      <c r="AF92" s="32">
        <v>-39.5</v>
      </c>
      <c r="AG92">
        <v>-40.630480333333331</v>
      </c>
    </row>
    <row r="93" spans="1:33" x14ac:dyDescent="0.35">
      <c r="A93" s="33">
        <v>42530</v>
      </c>
      <c r="B93" s="6">
        <v>-47.607956999999999</v>
      </c>
      <c r="C93">
        <v>-17.276</v>
      </c>
      <c r="D93" s="6">
        <v>-32.195999999999998</v>
      </c>
      <c r="E93" s="6">
        <v>-42.58</v>
      </c>
      <c r="F93" s="32">
        <f t="shared" si="8"/>
        <v>-34.914989249999998</v>
      </c>
      <c r="G93" s="32">
        <v>-13</v>
      </c>
      <c r="H93" s="69">
        <v>-13</v>
      </c>
      <c r="I93" s="67">
        <f t="shared" si="10"/>
        <v>0.37704918032786916</v>
      </c>
      <c r="J93" s="69">
        <f t="shared" si="9"/>
        <v>-11.774590163934425</v>
      </c>
      <c r="AF93" s="32">
        <v>-39.5</v>
      </c>
      <c r="AG93">
        <v>-46.760559999999998</v>
      </c>
    </row>
    <row r="94" spans="1:33" x14ac:dyDescent="0.35">
      <c r="A94" s="33">
        <v>42531</v>
      </c>
      <c r="B94" s="6">
        <v>-50.352364000000001</v>
      </c>
      <c r="C94">
        <v>-14.368</v>
      </c>
      <c r="D94" s="6">
        <v>-19.417000000000002</v>
      </c>
      <c r="E94" s="6">
        <v>-42.194000000000003</v>
      </c>
      <c r="F94" s="32">
        <f t="shared" si="8"/>
        <v>-31.582841000000002</v>
      </c>
      <c r="G94" s="32">
        <v>-13</v>
      </c>
      <c r="H94" s="69">
        <v>-13</v>
      </c>
      <c r="I94" s="67">
        <f t="shared" si="10"/>
        <v>0.38251366120218611</v>
      </c>
      <c r="J94" s="69">
        <f t="shared" si="9"/>
        <v>-11.756830601092895</v>
      </c>
      <c r="AF94" s="32">
        <v>-39.5</v>
      </c>
      <c r="AG94">
        <v>-46.41873833333333</v>
      </c>
    </row>
    <row r="95" spans="1:33" x14ac:dyDescent="0.35">
      <c r="A95" s="33">
        <v>42532</v>
      </c>
      <c r="B95" s="6">
        <v>-50.867666</v>
      </c>
      <c r="C95">
        <v>-13.38</v>
      </c>
      <c r="D95" s="6">
        <v>-32.485999999999997</v>
      </c>
      <c r="E95" s="6">
        <v>-42.501999999999995</v>
      </c>
      <c r="F95" s="32">
        <f t="shared" si="8"/>
        <v>-34.808916499999995</v>
      </c>
      <c r="G95" s="32">
        <v>-13</v>
      </c>
      <c r="H95" s="69">
        <v>-13</v>
      </c>
      <c r="I95" s="67">
        <f t="shared" si="10"/>
        <v>0.38797814207650305</v>
      </c>
      <c r="J95" s="69">
        <f t="shared" si="9"/>
        <v>-11.739071038251366</v>
      </c>
      <c r="AF95" s="32">
        <v>-39.5</v>
      </c>
      <c r="AG95">
        <v>-44.676585666666661</v>
      </c>
    </row>
    <row r="96" spans="1:33" x14ac:dyDescent="0.35">
      <c r="A96" s="33">
        <v>42533</v>
      </c>
      <c r="B96" s="6">
        <v>-44.508969999999998</v>
      </c>
      <c r="C96">
        <v>-27.523</v>
      </c>
      <c r="D96" s="6">
        <v>-34.548000000000002</v>
      </c>
      <c r="E96" s="6">
        <v>-39.488</v>
      </c>
      <c r="F96" s="32">
        <f t="shared" si="8"/>
        <v>-36.516992500000001</v>
      </c>
      <c r="G96" s="32">
        <v>-13</v>
      </c>
      <c r="H96" s="69">
        <v>-13</v>
      </c>
      <c r="I96" s="67">
        <f t="shared" si="10"/>
        <v>0.39344262295082</v>
      </c>
      <c r="J96" s="69">
        <f t="shared" si="9"/>
        <v>-11.721311475409834</v>
      </c>
      <c r="AF96" s="32">
        <v>-39.5</v>
      </c>
      <c r="AG96">
        <v>-44.268674000000004</v>
      </c>
    </row>
    <row r="97" spans="1:33" x14ac:dyDescent="0.35">
      <c r="A97" s="33">
        <v>42534</v>
      </c>
      <c r="B97" s="6">
        <v>-52.372309000000001</v>
      </c>
      <c r="C97">
        <v>0</v>
      </c>
      <c r="D97" s="6">
        <v>-36.94</v>
      </c>
      <c r="E97" s="6">
        <v>-29.650000000000002</v>
      </c>
      <c r="F97" s="32">
        <f>AVERAGE(B97,D97:E97)</f>
        <v>-39.654102999999999</v>
      </c>
      <c r="G97" s="32">
        <v>-13</v>
      </c>
      <c r="H97" s="69">
        <v>-13</v>
      </c>
      <c r="I97" s="67">
        <f t="shared" si="10"/>
        <v>0.39890710382513694</v>
      </c>
      <c r="J97" s="69">
        <f t="shared" si="9"/>
        <v>-11.703551912568305</v>
      </c>
      <c r="AF97" s="32">
        <f>AVERAGE(B97,D97:E97)</f>
        <v>-39.654102999999999</v>
      </c>
      <c r="AG97">
        <v>-46.325509333333336</v>
      </c>
    </row>
    <row r="98" spans="1:33" x14ac:dyDescent="0.35">
      <c r="A98" s="33">
        <v>42535</v>
      </c>
      <c r="B98" s="6">
        <v>0</v>
      </c>
      <c r="C98">
        <v>0</v>
      </c>
      <c r="D98" s="6">
        <v>-30.46</v>
      </c>
      <c r="E98" s="6">
        <v>-29.762</v>
      </c>
      <c r="F98" s="32">
        <f>AVERAGE(D98:E98)</f>
        <v>-30.111000000000001</v>
      </c>
      <c r="G98" s="32">
        <v>-13</v>
      </c>
      <c r="H98" s="69">
        <v>-13</v>
      </c>
      <c r="I98" s="67">
        <f t="shared" si="10"/>
        <v>0.40437158469945389</v>
      </c>
      <c r="J98" s="69">
        <f t="shared" si="9"/>
        <v>-11.685792349726775</v>
      </c>
      <c r="AF98" s="32">
        <v>-39.5</v>
      </c>
      <c r="AG98">
        <v>-40.980437000000002</v>
      </c>
    </row>
    <row r="99" spans="1:33" x14ac:dyDescent="0.35">
      <c r="A99" s="33">
        <v>42536</v>
      </c>
      <c r="B99" s="6">
        <v>0</v>
      </c>
      <c r="C99">
        <v>0</v>
      </c>
      <c r="D99" s="6">
        <v>-34.537999999999997</v>
      </c>
      <c r="E99" s="6">
        <v>-35.448999999999998</v>
      </c>
      <c r="F99" s="32">
        <f t="shared" ref="F99:F111" si="11">AVERAGE(D99:E99)</f>
        <v>-34.993499999999997</v>
      </c>
      <c r="G99" s="32">
        <v>-13</v>
      </c>
      <c r="H99" s="69">
        <v>-13</v>
      </c>
      <c r="I99" s="67">
        <f t="shared" si="10"/>
        <v>0.40983606557377084</v>
      </c>
      <c r="J99" s="69">
        <f t="shared" si="9"/>
        <v>-11.668032786885245</v>
      </c>
      <c r="AF99" s="32">
        <v>-39.5</v>
      </c>
      <c r="AG99">
        <v>-36.718012666666667</v>
      </c>
    </row>
    <row r="100" spans="1:33" x14ac:dyDescent="0.35">
      <c r="A100" s="33">
        <v>42537</v>
      </c>
      <c r="B100" s="6">
        <v>0</v>
      </c>
      <c r="C100">
        <v>0</v>
      </c>
      <c r="D100" s="6">
        <v>-34.552999999999997</v>
      </c>
      <c r="E100" s="6">
        <v>-38.923000000000002</v>
      </c>
      <c r="F100" s="32">
        <f t="shared" si="11"/>
        <v>-36.738</v>
      </c>
      <c r="G100" s="32">
        <v>-13</v>
      </c>
      <c r="H100" s="69">
        <v>-13</v>
      </c>
      <c r="I100" s="67">
        <f t="shared" si="10"/>
        <v>0.41530054644808778</v>
      </c>
      <c r="J100" s="69">
        <f t="shared" si="9"/>
        <v>-11.650273224043715</v>
      </c>
      <c r="AF100" s="32">
        <v>-44.5</v>
      </c>
      <c r="AG100">
        <v>-38.664070333333335</v>
      </c>
    </row>
    <row r="101" spans="1:33" x14ac:dyDescent="0.35">
      <c r="A101" s="33">
        <v>42538</v>
      </c>
      <c r="B101" s="6">
        <v>0</v>
      </c>
      <c r="C101">
        <v>0</v>
      </c>
      <c r="D101" s="6">
        <v>-55.213000000000001</v>
      </c>
      <c r="E101" s="6">
        <v>-39.477000000000004</v>
      </c>
      <c r="F101" s="32">
        <f t="shared" si="11"/>
        <v>-47.344999999999999</v>
      </c>
      <c r="G101" s="32">
        <f>AVERAGE(D101:E101)</f>
        <v>-47.344999999999999</v>
      </c>
      <c r="H101" s="68">
        <f t="shared" ref="H101:H115" si="12">AVERAGE(F86:F100,F101:F115)</f>
        <v>-36.235762066666673</v>
      </c>
      <c r="I101" s="67">
        <f t="shared" si="10"/>
        <v>0.42076502732240473</v>
      </c>
      <c r="J101" s="68">
        <f t="shared" si="9"/>
        <v>-32.424076712659385</v>
      </c>
      <c r="AF101" s="32">
        <v>-44.5</v>
      </c>
      <c r="AG101">
        <v>-44.640880000000003</v>
      </c>
    </row>
    <row r="102" spans="1:33" x14ac:dyDescent="0.35">
      <c r="A102" s="33">
        <v>42539</v>
      </c>
      <c r="B102" s="6">
        <v>0</v>
      </c>
      <c r="C102">
        <v>0</v>
      </c>
      <c r="D102" s="6">
        <v>-53.732999999999997</v>
      </c>
      <c r="E102" s="6">
        <v>-36.192</v>
      </c>
      <c r="F102" s="32">
        <f t="shared" si="11"/>
        <v>-44.962499999999999</v>
      </c>
      <c r="G102" s="32">
        <f t="shared" ref="G102:G111" si="13">AVERAGE(D102:E102)</f>
        <v>-44.962499999999999</v>
      </c>
      <c r="H102" s="68">
        <f t="shared" si="12"/>
        <v>-36.372547658333339</v>
      </c>
      <c r="I102" s="67">
        <f t="shared" si="10"/>
        <v>0.42622950819672167</v>
      </c>
      <c r="J102" s="68">
        <f t="shared" si="9"/>
        <v>-32.49678438326503</v>
      </c>
      <c r="AF102" s="32">
        <v>-44.5</v>
      </c>
      <c r="AG102">
        <v>-40.602722999999997</v>
      </c>
    </row>
    <row r="103" spans="1:33" x14ac:dyDescent="0.35">
      <c r="A103" s="33">
        <v>42540</v>
      </c>
      <c r="B103" s="6">
        <v>0</v>
      </c>
      <c r="C103">
        <v>0</v>
      </c>
      <c r="D103" s="6">
        <v>-48.371000000000002</v>
      </c>
      <c r="E103" s="6">
        <v>-38.686</v>
      </c>
      <c r="F103" s="32">
        <f t="shared" si="11"/>
        <v>-43.528500000000001</v>
      </c>
      <c r="G103" s="32">
        <f t="shared" si="13"/>
        <v>-43.528500000000001</v>
      </c>
      <c r="H103" s="68">
        <f t="shared" si="12"/>
        <v>-36.558398041666671</v>
      </c>
      <c r="I103" s="67">
        <f t="shared" si="10"/>
        <v>0.43169398907103862</v>
      </c>
      <c r="J103" s="68">
        <f t="shared" si="9"/>
        <v>-32.612887870503187</v>
      </c>
      <c r="AF103" s="32">
        <v>-44.5</v>
      </c>
      <c r="AG103">
        <v>-40.686928999999999</v>
      </c>
    </row>
    <row r="104" spans="1:33" x14ac:dyDescent="0.35">
      <c r="A104" s="33">
        <v>42541</v>
      </c>
      <c r="B104" s="6">
        <v>0</v>
      </c>
      <c r="C104">
        <v>0</v>
      </c>
      <c r="D104" s="6">
        <v>-55.953000000000003</v>
      </c>
      <c r="E104" s="6">
        <v>-40.073999999999998</v>
      </c>
      <c r="F104" s="32">
        <f t="shared" si="11"/>
        <v>-48.013500000000001</v>
      </c>
      <c r="G104" s="32">
        <f t="shared" si="13"/>
        <v>-48.013500000000001</v>
      </c>
      <c r="H104" s="68">
        <f t="shared" si="12"/>
        <v>-36.893654375000004</v>
      </c>
      <c r="I104" s="67">
        <f t="shared" si="10"/>
        <v>0.43715846994535557</v>
      </c>
      <c r="J104" s="68">
        <f t="shared" si="9"/>
        <v>-32.861561000683061</v>
      </c>
      <c r="AF104" s="32">
        <v>-44.5</v>
      </c>
      <c r="AG104">
        <v>-43.965249666666665</v>
      </c>
    </row>
    <row r="105" spans="1:33" x14ac:dyDescent="0.35">
      <c r="A105" s="33">
        <v>42542</v>
      </c>
      <c r="B105" s="6">
        <v>0</v>
      </c>
      <c r="C105">
        <v>0</v>
      </c>
      <c r="D105" s="6">
        <v>-38.826999999999998</v>
      </c>
      <c r="E105" s="6">
        <v>-39.832000000000001</v>
      </c>
      <c r="F105" s="32">
        <f t="shared" si="11"/>
        <v>-39.329499999999996</v>
      </c>
      <c r="G105" s="32">
        <f t="shared" si="13"/>
        <v>-39.329499999999996</v>
      </c>
      <c r="H105" s="68">
        <f t="shared" si="12"/>
        <v>-37.234078225000005</v>
      </c>
      <c r="I105" s="67">
        <f t="shared" si="10"/>
        <v>0.44262295081967251</v>
      </c>
      <c r="J105" s="68">
        <f t="shared" si="9"/>
        <v>-33.113913831250002</v>
      </c>
      <c r="AF105" s="32">
        <v>-44.5</v>
      </c>
      <c r="AG105">
        <v>-37.79111533333333</v>
      </c>
    </row>
    <row r="106" spans="1:33" x14ac:dyDescent="0.35">
      <c r="A106" s="33">
        <v>42543</v>
      </c>
      <c r="B106" s="6">
        <v>0</v>
      </c>
      <c r="C106">
        <v>0</v>
      </c>
      <c r="D106" s="6">
        <v>-38.448</v>
      </c>
      <c r="E106" s="6">
        <v>-41.742000000000004</v>
      </c>
      <c r="F106" s="32">
        <f t="shared" si="11"/>
        <v>-40.094999999999999</v>
      </c>
      <c r="G106" s="32">
        <f t="shared" si="13"/>
        <v>-40.094999999999999</v>
      </c>
      <c r="H106" s="68">
        <f t="shared" si="12"/>
        <v>-37.427036166666667</v>
      </c>
      <c r="I106" s="67">
        <f t="shared" si="10"/>
        <v>0.44808743169398946</v>
      </c>
      <c r="J106" s="68">
        <f t="shared" si="9"/>
        <v>-33.234390038706735</v>
      </c>
      <c r="AF106" s="32">
        <v>-44.5</v>
      </c>
      <c r="AG106">
        <v>-38.018703000000002</v>
      </c>
    </row>
    <row r="107" spans="1:33" x14ac:dyDescent="0.35">
      <c r="A107" s="33">
        <v>42544</v>
      </c>
      <c r="B107" s="6">
        <v>0</v>
      </c>
      <c r="C107">
        <v>0</v>
      </c>
      <c r="D107" s="6">
        <v>-37.753999999999998</v>
      </c>
      <c r="E107" s="6">
        <v>-42.906000000000006</v>
      </c>
      <c r="F107" s="32">
        <f t="shared" si="11"/>
        <v>-40.33</v>
      </c>
      <c r="G107" s="32">
        <f t="shared" si="13"/>
        <v>-40.33</v>
      </c>
      <c r="H107" s="68">
        <f t="shared" si="12"/>
        <v>-37.573147933333338</v>
      </c>
      <c r="I107" s="67">
        <f t="shared" si="10"/>
        <v>0.4535519125683064</v>
      </c>
      <c r="J107" s="68">
        <f t="shared" si="9"/>
        <v>-33.31280465673953</v>
      </c>
      <c r="AF107" s="32">
        <v>-44.5</v>
      </c>
      <c r="AG107">
        <v>-40.273722666666664</v>
      </c>
    </row>
    <row r="108" spans="1:33" x14ac:dyDescent="0.35">
      <c r="A108" s="33">
        <v>42545</v>
      </c>
      <c r="B108" s="6">
        <v>0</v>
      </c>
      <c r="C108">
        <v>0</v>
      </c>
      <c r="D108" s="6">
        <v>-25.384</v>
      </c>
      <c r="E108" s="6">
        <v>-42.906000000000006</v>
      </c>
      <c r="F108" s="32">
        <f t="shared" si="11"/>
        <v>-34.145000000000003</v>
      </c>
      <c r="G108" s="32">
        <f t="shared" si="13"/>
        <v>-34.145000000000003</v>
      </c>
      <c r="H108" s="68">
        <f t="shared" si="12"/>
        <v>-37.676161191666665</v>
      </c>
      <c r="I108" s="67">
        <f t="shared" si="10"/>
        <v>0.45901639344262335</v>
      </c>
      <c r="J108" s="68">
        <f t="shared" si="9"/>
        <v>-33.352667284426225</v>
      </c>
      <c r="AF108" s="32">
        <v>-44.5</v>
      </c>
      <c r="AG108">
        <v>-40.448035666666669</v>
      </c>
    </row>
    <row r="109" spans="1:33" x14ac:dyDescent="0.35">
      <c r="A109" s="33">
        <v>42546</v>
      </c>
      <c r="B109" s="6">
        <v>0</v>
      </c>
      <c r="C109">
        <v>0</v>
      </c>
      <c r="D109" s="6">
        <v>-18.385000000000002</v>
      </c>
      <c r="E109" s="6">
        <v>-41.469000000000001</v>
      </c>
      <c r="F109" s="32">
        <f t="shared" si="11"/>
        <v>-29.927</v>
      </c>
      <c r="G109" s="32">
        <f t="shared" si="13"/>
        <v>-29.927</v>
      </c>
      <c r="H109" s="68">
        <f t="shared" si="12"/>
        <v>-37.876800216666666</v>
      </c>
      <c r="I109" s="67">
        <f t="shared" si="10"/>
        <v>0.4644808743169403</v>
      </c>
      <c r="J109" s="68">
        <f t="shared" si="9"/>
        <v>-33.478537896425316</v>
      </c>
      <c r="AF109" s="32">
        <v>-44.5</v>
      </c>
      <c r="AG109">
        <v>-41.26444133333333</v>
      </c>
    </row>
    <row r="110" spans="1:33" x14ac:dyDescent="0.35">
      <c r="A110" s="33">
        <v>42547</v>
      </c>
      <c r="B110" s="6">
        <v>0</v>
      </c>
      <c r="C110">
        <v>0</v>
      </c>
      <c r="D110" s="6">
        <v>-18.181999999999999</v>
      </c>
      <c r="E110" s="6">
        <v>-38.643000000000001</v>
      </c>
      <c r="F110" s="32">
        <f t="shared" si="11"/>
        <v>-28.412500000000001</v>
      </c>
      <c r="G110" s="32">
        <f t="shared" si="13"/>
        <v>-28.412500000000001</v>
      </c>
      <c r="H110" s="68">
        <f t="shared" si="12"/>
        <v>-38.061381924999992</v>
      </c>
      <c r="I110" s="67">
        <f t="shared" si="10"/>
        <v>0.46994535519125724</v>
      </c>
      <c r="J110" s="68">
        <f t="shared" si="9"/>
        <v>-33.589689513046437</v>
      </c>
      <c r="AF110" s="32">
        <v>-44.5</v>
      </c>
      <c r="AG110">
        <v>-42.988601666666661</v>
      </c>
    </row>
    <row r="111" spans="1:33" x14ac:dyDescent="0.35">
      <c r="A111" s="33">
        <v>42548</v>
      </c>
      <c r="B111" s="6">
        <v>0</v>
      </c>
      <c r="C111">
        <v>0</v>
      </c>
      <c r="D111" s="6">
        <v>-24.318000000000001</v>
      </c>
      <c r="E111" s="6">
        <v>-38.026000000000003</v>
      </c>
      <c r="F111" s="32">
        <f t="shared" si="11"/>
        <v>-31.172000000000004</v>
      </c>
      <c r="G111" s="32">
        <f t="shared" si="13"/>
        <v>-31.172000000000004</v>
      </c>
      <c r="H111" s="68">
        <f t="shared" si="12"/>
        <v>-38.159232933333328</v>
      </c>
      <c r="I111" s="67">
        <f t="shared" si="10"/>
        <v>0.47540983606557419</v>
      </c>
      <c r="J111" s="68">
        <f t="shared" si="9"/>
        <v>-33.623914265027317</v>
      </c>
      <c r="AF111" s="32">
        <v>-44.5</v>
      </c>
      <c r="AG111">
        <v>-42.485576999999999</v>
      </c>
    </row>
    <row r="112" spans="1:33" x14ac:dyDescent="0.35">
      <c r="A112" s="33">
        <v>42549</v>
      </c>
      <c r="B112" s="6">
        <v>-1.0495989999999999</v>
      </c>
      <c r="C112">
        <v>-35.962000000000003</v>
      </c>
      <c r="D112" s="6">
        <v>-29.971</v>
      </c>
      <c r="E112" s="6">
        <v>-36.855000000000004</v>
      </c>
      <c r="F112" s="32">
        <v>-25.959399750000003</v>
      </c>
      <c r="G112" s="32">
        <f t="shared" ref="G112:G143" si="14">AVERAGE(B112:E112)</f>
        <v>-25.959399750000003</v>
      </c>
      <c r="H112" s="68">
        <f t="shared" si="12"/>
        <v>-38.286364424999995</v>
      </c>
      <c r="I112" s="67">
        <f t="shared" si="10"/>
        <v>0.48087431693989113</v>
      </c>
      <c r="J112" s="68">
        <f t="shared" si="9"/>
        <v>-33.683632089754092</v>
      </c>
      <c r="AF112" s="32">
        <v>-44.5</v>
      </c>
      <c r="AG112">
        <v>-42.049237666666663</v>
      </c>
    </row>
    <row r="113" spans="1:33" x14ac:dyDescent="0.35">
      <c r="A113" s="33">
        <v>42550</v>
      </c>
      <c r="B113" s="6">
        <v>-44.047172000000003</v>
      </c>
      <c r="C113">
        <v>-40.039000000000001</v>
      </c>
      <c r="D113" s="6">
        <v>-39.344000000000001</v>
      </c>
      <c r="E113" s="6">
        <v>-40.373000000000005</v>
      </c>
      <c r="F113" s="32">
        <v>-40.950793000000004</v>
      </c>
      <c r="G113" s="32">
        <f t="shared" si="14"/>
        <v>-40.950793000000004</v>
      </c>
      <c r="H113" s="68">
        <f t="shared" si="12"/>
        <v>-38.155047208333329</v>
      </c>
      <c r="I113" s="67">
        <f t="shared" si="10"/>
        <v>0.48633879781420808</v>
      </c>
      <c r="J113" s="68">
        <f t="shared" si="9"/>
        <v>-33.515977260872035</v>
      </c>
      <c r="AF113" s="32">
        <v>-44.5</v>
      </c>
      <c r="AG113">
        <v>-40.838330333333339</v>
      </c>
    </row>
    <row r="114" spans="1:33" x14ac:dyDescent="0.35">
      <c r="A114" s="33">
        <v>42551</v>
      </c>
      <c r="B114" s="6">
        <v>-44.674441000000002</v>
      </c>
      <c r="C114">
        <v>-39.372</v>
      </c>
      <c r="D114" s="6">
        <v>-37.844999999999999</v>
      </c>
      <c r="E114" s="6">
        <v>-42.116</v>
      </c>
      <c r="F114" s="32">
        <v>-41.00186025</v>
      </c>
      <c r="G114" s="32">
        <f t="shared" si="14"/>
        <v>-41.00186025</v>
      </c>
      <c r="H114" s="68">
        <f t="shared" si="12"/>
        <v>-38.333481450000008</v>
      </c>
      <c r="I114" s="67">
        <f t="shared" si="10"/>
        <v>0.49180327868852503</v>
      </c>
      <c r="J114" s="68">
        <f t="shared" si="9"/>
        <v>-33.620348484836072</v>
      </c>
      <c r="AF114" s="32">
        <v>-44.5</v>
      </c>
      <c r="AG114">
        <v>-40.692778333333337</v>
      </c>
    </row>
    <row r="115" spans="1:33" x14ac:dyDescent="0.35">
      <c r="A115" s="33">
        <v>42552</v>
      </c>
      <c r="B115" s="6">
        <v>-54.331679999999999</v>
      </c>
      <c r="C115">
        <v>-55.334000000000003</v>
      </c>
      <c r="D115" s="6">
        <v>-30.616</v>
      </c>
      <c r="E115" s="6">
        <v>-29.439</v>
      </c>
      <c r="F115" s="32">
        <v>-42.430169999999997</v>
      </c>
      <c r="G115" s="32">
        <f t="shared" si="14"/>
        <v>-42.430169999999997</v>
      </c>
      <c r="H115" s="68">
        <f t="shared" si="12"/>
        <v>-38.379966183333337</v>
      </c>
      <c r="I115" s="67">
        <f t="shared" si="10"/>
        <v>0.49726775956284197</v>
      </c>
      <c r="J115" s="68">
        <f t="shared" si="9"/>
        <v>-33.608686234312387</v>
      </c>
      <c r="AF115" s="32">
        <v>-34.5</v>
      </c>
      <c r="AG115">
        <v>-41.016197999999996</v>
      </c>
    </row>
    <row r="116" spans="1:33" x14ac:dyDescent="0.35">
      <c r="A116" s="33">
        <v>42553</v>
      </c>
      <c r="B116" s="6">
        <v>-55.689214999999997</v>
      </c>
      <c r="C116">
        <v>-56.097999999999999</v>
      </c>
      <c r="D116" s="6">
        <v>-27.469000000000001</v>
      </c>
      <c r="E116" s="6">
        <v>-27.631999999999998</v>
      </c>
      <c r="F116" s="32">
        <v>-41.722053750000001</v>
      </c>
      <c r="G116" s="32">
        <f t="shared" si="14"/>
        <v>-41.722053750000001</v>
      </c>
      <c r="H116" s="68">
        <f>AVERAGE(G101:G115,G116:G130)</f>
        <v>-38.400158741666672</v>
      </c>
      <c r="I116" s="67">
        <f t="shared" si="10"/>
        <v>0.50273224043715892</v>
      </c>
      <c r="J116" s="68">
        <f t="shared" si="9"/>
        <v>-33.573909282331513</v>
      </c>
      <c r="N116" s="68">
        <f>AVERAGE(F86:F100,F101:F115)+H101</f>
        <v>-72.471524133333347</v>
      </c>
      <c r="AF116" s="32">
        <v>-34.5</v>
      </c>
      <c r="AG116">
        <v>-37.333226666666668</v>
      </c>
    </row>
    <row r="117" spans="1:33" x14ac:dyDescent="0.35">
      <c r="A117" s="33">
        <v>42554</v>
      </c>
      <c r="B117" s="6">
        <v>-56.153756999999999</v>
      </c>
      <c r="C117">
        <v>-54.387</v>
      </c>
      <c r="D117" s="6">
        <v>-23.489000000000001</v>
      </c>
      <c r="E117" s="6">
        <v>-30.341000000000001</v>
      </c>
      <c r="F117" s="32">
        <v>-41.092689249999999</v>
      </c>
      <c r="G117" s="32">
        <f t="shared" si="14"/>
        <v>-41.092689249999999</v>
      </c>
      <c r="H117" s="68">
        <f t="shared" ref="H117:H166" si="15">AVERAGE(G102:G116,G117:G131)</f>
        <v>-38.092744775000007</v>
      </c>
      <c r="I117" s="67">
        <f t="shared" si="10"/>
        <v>0.50819672131147586</v>
      </c>
      <c r="J117" s="68">
        <f t="shared" si="9"/>
        <v>-33.253092774897546</v>
      </c>
      <c r="AF117" s="32">
        <v>-34.5</v>
      </c>
      <c r="AG117">
        <v>-35.487140666666669</v>
      </c>
    </row>
    <row r="118" spans="1:33" x14ac:dyDescent="0.35">
      <c r="A118" s="33">
        <v>42555</v>
      </c>
      <c r="B118" s="6">
        <v>-56.363022000000001</v>
      </c>
      <c r="C118">
        <v>-54.509</v>
      </c>
      <c r="D118" s="6">
        <v>-21.934000000000001</v>
      </c>
      <c r="E118" s="6">
        <v>-27.658999999999999</v>
      </c>
      <c r="F118" s="32">
        <v>-40.116255500000001</v>
      </c>
      <c r="G118" s="32">
        <f t="shared" si="14"/>
        <v>-40.116255500000001</v>
      </c>
      <c r="H118" s="68">
        <f t="shared" si="15"/>
        <v>-37.925318150000003</v>
      </c>
      <c r="I118" s="67">
        <f t="shared" si="10"/>
        <v>0.51366120218579281</v>
      </c>
      <c r="J118" s="68">
        <f t="shared" si="9"/>
        <v>-33.055127021448087</v>
      </c>
      <c r="AF118" s="32">
        <v>-34.5</v>
      </c>
      <c r="AG118">
        <v>-33.924597666666664</v>
      </c>
    </row>
    <row r="119" spans="1:33" x14ac:dyDescent="0.35">
      <c r="A119" s="33">
        <v>42556</v>
      </c>
      <c r="B119" s="6">
        <v>-59.292527999999997</v>
      </c>
      <c r="C119">
        <v>-52.594000000000001</v>
      </c>
      <c r="D119" s="6">
        <v>-27.09</v>
      </c>
      <c r="E119" s="6">
        <v>-27.617000000000001</v>
      </c>
      <c r="F119" s="32">
        <v>-41.648381999999998</v>
      </c>
      <c r="G119" s="32">
        <f t="shared" si="14"/>
        <v>-41.648381999999998</v>
      </c>
      <c r="H119" s="68">
        <f t="shared" si="15"/>
        <v>-37.793115908333334</v>
      </c>
      <c r="I119" s="67">
        <f t="shared" si="10"/>
        <v>0.51912568306010975</v>
      </c>
      <c r="J119" s="68">
        <f t="shared" si="9"/>
        <v>-32.888271630612472</v>
      </c>
      <c r="AF119" s="32">
        <v>-34.5</v>
      </c>
      <c r="AG119">
        <v>-37.797366666666669</v>
      </c>
    </row>
    <row r="120" spans="1:33" x14ac:dyDescent="0.35">
      <c r="A120" s="33">
        <v>42557</v>
      </c>
      <c r="B120" s="6">
        <v>-55.956310999999999</v>
      </c>
      <c r="C120">
        <v>-50.762999999999998</v>
      </c>
      <c r="D120" s="6">
        <v>-16.222000000000001</v>
      </c>
      <c r="E120" s="6">
        <v>-28.170999999999999</v>
      </c>
      <c r="F120" s="32">
        <v>-37.778077750000001</v>
      </c>
      <c r="G120" s="32">
        <f t="shared" si="14"/>
        <v>-37.778077750000001</v>
      </c>
      <c r="H120" s="68">
        <f t="shared" si="15"/>
        <v>-37.496746849999994</v>
      </c>
      <c r="I120" s="67">
        <f t="shared" si="10"/>
        <v>0.5245901639344267</v>
      </c>
      <c r="J120" s="68">
        <f t="shared" ref="J120:J151" si="16">H120+((I120*$L$1)*H120)</f>
        <v>-32.579140705737693</v>
      </c>
      <c r="AF120" s="32">
        <v>-34.5</v>
      </c>
      <c r="AG120">
        <v>-37.386346666666668</v>
      </c>
    </row>
    <row r="121" spans="1:33" x14ac:dyDescent="0.35">
      <c r="A121" s="33">
        <v>42558</v>
      </c>
      <c r="B121" s="6">
        <v>-52.369038000000003</v>
      </c>
      <c r="C121">
        <v>-41.811</v>
      </c>
      <c r="D121" s="6">
        <v>-15.974</v>
      </c>
      <c r="E121" s="6">
        <v>-29.290999999999997</v>
      </c>
      <c r="F121" s="32">
        <v>-34.861259500000003</v>
      </c>
      <c r="G121" s="32">
        <f t="shared" si="14"/>
        <v>-34.861259500000003</v>
      </c>
      <c r="H121" s="68">
        <f t="shared" si="15"/>
        <v>-37.430121774999996</v>
      </c>
      <c r="I121" s="67">
        <f t="shared" si="10"/>
        <v>0.53005464480874365</v>
      </c>
      <c r="J121" s="68">
        <f t="shared" si="16"/>
        <v>-32.470119299351083</v>
      </c>
      <c r="AF121" s="32">
        <v>-34.5</v>
      </c>
      <c r="AG121">
        <v>-35.993662666666673</v>
      </c>
    </row>
    <row r="122" spans="1:33" x14ac:dyDescent="0.35">
      <c r="A122" s="33">
        <v>42559</v>
      </c>
      <c r="B122" s="6">
        <v>-57.750211</v>
      </c>
      <c r="C122">
        <v>-43.893999999999998</v>
      </c>
      <c r="D122" s="6">
        <v>-14.348000000000001</v>
      </c>
      <c r="E122" s="6">
        <v>-28.58</v>
      </c>
      <c r="F122" s="32">
        <v>-36.143052749999995</v>
      </c>
      <c r="G122" s="32">
        <f t="shared" si="14"/>
        <v>-36.143052749999995</v>
      </c>
      <c r="H122" s="68">
        <f t="shared" si="15"/>
        <v>-37.354957900000002</v>
      </c>
      <c r="I122" s="67">
        <f t="shared" si="10"/>
        <v>0.53551912568306059</v>
      </c>
      <c r="J122" s="68">
        <f t="shared" si="16"/>
        <v>-32.353884301366115</v>
      </c>
      <c r="AF122" s="32">
        <v>-34.5</v>
      </c>
      <c r="AG122">
        <v>-35.412270666666664</v>
      </c>
    </row>
    <row r="123" spans="1:33" x14ac:dyDescent="0.35">
      <c r="A123" s="33">
        <v>42560</v>
      </c>
      <c r="B123" s="6">
        <v>-58.107640000000004</v>
      </c>
      <c r="C123">
        <v>-52.131</v>
      </c>
      <c r="D123" s="6">
        <v>-23.684000000000001</v>
      </c>
      <c r="E123" s="6">
        <v>-29.814</v>
      </c>
      <c r="F123" s="32">
        <v>-40.934159999999999</v>
      </c>
      <c r="G123" s="32">
        <f t="shared" si="14"/>
        <v>-40.934159999999999</v>
      </c>
      <c r="H123" s="68">
        <f t="shared" si="15"/>
        <v>-37.289321183333335</v>
      </c>
      <c r="I123" s="67">
        <f t="shared" si="10"/>
        <v>0.54098360655737754</v>
      </c>
      <c r="J123" s="68">
        <f t="shared" si="16"/>
        <v>-32.246093318374314</v>
      </c>
      <c r="AF123" s="32">
        <v>-34.5</v>
      </c>
      <c r="AG123">
        <v>-31.356639999999999</v>
      </c>
    </row>
    <row r="124" spans="1:33" x14ac:dyDescent="0.35">
      <c r="A124" s="33">
        <v>42561</v>
      </c>
      <c r="B124" s="6">
        <v>-57.900168999999998</v>
      </c>
      <c r="C124">
        <v>-45.142000000000003</v>
      </c>
      <c r="D124" s="6">
        <v>-18.765999999999998</v>
      </c>
      <c r="E124" s="6">
        <v>-26.673000000000002</v>
      </c>
      <c r="F124" s="32">
        <v>-37.120292249999999</v>
      </c>
      <c r="G124" s="32">
        <f t="shared" si="14"/>
        <v>-37.120292249999999</v>
      </c>
      <c r="H124" s="68">
        <f t="shared" si="15"/>
        <v>-37.33239351666667</v>
      </c>
      <c r="I124" s="67">
        <f t="shared" si="10"/>
        <v>0.54644808743169448</v>
      </c>
      <c r="J124" s="68">
        <f t="shared" si="16"/>
        <v>-32.232339757559195</v>
      </c>
      <c r="AF124" s="32">
        <v>-34.5</v>
      </c>
      <c r="AG124">
        <v>-28.745395666666667</v>
      </c>
    </row>
    <row r="125" spans="1:33" x14ac:dyDescent="0.35">
      <c r="A125" s="33">
        <v>42562</v>
      </c>
      <c r="B125" s="6">
        <v>-56.644787000000001</v>
      </c>
      <c r="C125">
        <v>-44.512</v>
      </c>
      <c r="D125" s="6">
        <v>-20.904</v>
      </c>
      <c r="E125" s="6">
        <v>-28.917000000000002</v>
      </c>
      <c r="F125" s="32">
        <v>-37.744446750000002</v>
      </c>
      <c r="G125" s="32">
        <f t="shared" si="14"/>
        <v>-37.744446750000002</v>
      </c>
      <c r="H125" s="68">
        <f t="shared" si="15"/>
        <v>-37.476530366666658</v>
      </c>
      <c r="I125" s="67">
        <f t="shared" si="10"/>
        <v>0.55191256830601143</v>
      </c>
      <c r="J125" s="68">
        <f t="shared" si="16"/>
        <v>-32.305588335200355</v>
      </c>
      <c r="AF125" s="32">
        <v>-34.5</v>
      </c>
      <c r="AG125">
        <v>-28.701102666666671</v>
      </c>
    </row>
    <row r="126" spans="1:33" x14ac:dyDescent="0.35">
      <c r="A126" s="33">
        <v>42563</v>
      </c>
      <c r="B126" s="6">
        <v>-56.525748999999998</v>
      </c>
      <c r="C126">
        <v>-53.415999999999997</v>
      </c>
      <c r="D126" s="6">
        <v>-21.954000000000001</v>
      </c>
      <c r="E126" s="6">
        <v>-29.428000000000001</v>
      </c>
      <c r="F126" s="32">
        <v>-40.330937249999998</v>
      </c>
      <c r="G126" s="32">
        <f t="shared" si="14"/>
        <v>-40.330937249999998</v>
      </c>
      <c r="H126" s="68">
        <f t="shared" si="15"/>
        <v>-37.643720308333322</v>
      </c>
      <c r="I126" s="67">
        <f t="shared" si="10"/>
        <v>0.55737704918032838</v>
      </c>
      <c r="J126" s="68">
        <f t="shared" si="16"/>
        <v>-32.398283871926218</v>
      </c>
      <c r="AF126" s="32">
        <v>-34.5</v>
      </c>
      <c r="AG126">
        <v>-26.452555666666669</v>
      </c>
    </row>
    <row r="127" spans="1:33" x14ac:dyDescent="0.35">
      <c r="A127" s="33">
        <v>42564</v>
      </c>
      <c r="B127" s="6">
        <v>-47.199345999999998</v>
      </c>
      <c r="C127">
        <v>-51.911999999999999</v>
      </c>
      <c r="D127" s="6">
        <v>-14.262</v>
      </c>
      <c r="E127" s="6">
        <v>-29.484999999999999</v>
      </c>
      <c r="F127" s="32">
        <v>-35.714586499999996</v>
      </c>
      <c r="G127" s="32">
        <f t="shared" si="14"/>
        <v>-35.714586499999996</v>
      </c>
      <c r="H127" s="68">
        <f t="shared" si="15"/>
        <v>-37.800737808333324</v>
      </c>
      <c r="I127" s="67">
        <f t="shared" si="10"/>
        <v>0.56284153005464532</v>
      </c>
      <c r="J127" s="68">
        <f t="shared" si="16"/>
        <v>-32.481781532024122</v>
      </c>
      <c r="AF127" s="32">
        <v>-34.5</v>
      </c>
      <c r="AG127">
        <v>-25.166956666666664</v>
      </c>
    </row>
    <row r="128" spans="1:33" x14ac:dyDescent="0.35">
      <c r="A128" s="33">
        <v>42565</v>
      </c>
      <c r="B128" s="6">
        <v>-56.418109000000001</v>
      </c>
      <c r="C128">
        <v>-43.393000000000001</v>
      </c>
      <c r="D128" s="6">
        <v>-14.244999999999999</v>
      </c>
      <c r="E128" s="6">
        <v>-27.799999999999997</v>
      </c>
      <c r="F128" s="32">
        <v>-35.464027250000001</v>
      </c>
      <c r="G128" s="32">
        <f t="shared" si="14"/>
        <v>-35.464027250000001</v>
      </c>
      <c r="H128" s="68">
        <f t="shared" si="15"/>
        <v>-38.12386648333333</v>
      </c>
      <c r="I128" s="67">
        <f t="shared" si="10"/>
        <v>0.56830601092896227</v>
      </c>
      <c r="J128" s="68">
        <f t="shared" si="16"/>
        <v>-32.707360862750448</v>
      </c>
      <c r="AF128" s="32">
        <v>-34.5</v>
      </c>
      <c r="AG128">
        <v>-23.959675000000001</v>
      </c>
    </row>
    <row r="129" spans="1:33" x14ac:dyDescent="0.35">
      <c r="A129" s="33">
        <v>42566</v>
      </c>
      <c r="B129" s="6">
        <v>-56.629168</v>
      </c>
      <c r="C129">
        <v>-44.368000000000002</v>
      </c>
      <c r="D129" s="6">
        <v>-19.824000000000002</v>
      </c>
      <c r="E129" s="6">
        <v>-24.731000000000002</v>
      </c>
      <c r="F129" s="32">
        <v>-36.388041999999999</v>
      </c>
      <c r="G129" s="32">
        <f t="shared" si="14"/>
        <v>-36.388041999999999</v>
      </c>
      <c r="H129" s="68">
        <f t="shared" si="15"/>
        <v>-37.886114949999993</v>
      </c>
      <c r="I129" s="67">
        <f t="shared" si="10"/>
        <v>0.57377049180327921</v>
      </c>
      <c r="J129" s="68">
        <f t="shared" si="16"/>
        <v>-32.451631248155728</v>
      </c>
      <c r="AF129" s="32">
        <v>-34.5</v>
      </c>
      <c r="AG129">
        <v>-24.317959000000002</v>
      </c>
    </row>
    <row r="130" spans="1:33" x14ac:dyDescent="0.35">
      <c r="A130" s="33">
        <v>42567</v>
      </c>
      <c r="B130" s="6">
        <v>-56.313107000000002</v>
      </c>
      <c r="C130">
        <v>-43.951999999999998</v>
      </c>
      <c r="D130" s="6">
        <v>-21.079000000000001</v>
      </c>
      <c r="E130" s="6">
        <v>-28.030999999999999</v>
      </c>
      <c r="F130" s="32">
        <v>-37.343776750000004</v>
      </c>
      <c r="G130" s="32">
        <f t="shared" si="14"/>
        <v>-37.343776750000004</v>
      </c>
      <c r="H130" s="68">
        <f t="shared" si="15"/>
        <v>-37.641543041666658</v>
      </c>
      <c r="I130" s="67">
        <f t="shared" si="10"/>
        <v>0.57923497267759616</v>
      </c>
      <c r="J130" s="68">
        <f t="shared" si="16"/>
        <v>-32.190718502846075</v>
      </c>
      <c r="AF130" s="32">
        <v>-29.5</v>
      </c>
      <c r="AG130">
        <v>-31.997698</v>
      </c>
    </row>
    <row r="131" spans="1:33" x14ac:dyDescent="0.35">
      <c r="A131" s="33">
        <v>42568</v>
      </c>
      <c r="B131" s="6">
        <v>-56.357323999999998</v>
      </c>
      <c r="C131">
        <v>-51.412999999999997</v>
      </c>
      <c r="D131" s="6">
        <v>-16.023</v>
      </c>
      <c r="E131" s="6">
        <v>-28.696999999999999</v>
      </c>
      <c r="F131" s="32"/>
      <c r="G131" s="32">
        <f t="shared" si="14"/>
        <v>-38.122580999999997</v>
      </c>
      <c r="H131" s="68">
        <f t="shared" si="15"/>
        <v>-37.264428374999987</v>
      </c>
      <c r="I131" s="67">
        <f t="shared" si="10"/>
        <v>0.58469945355191311</v>
      </c>
      <c r="J131" s="68">
        <f t="shared" si="16"/>
        <v>-31.817305648053264</v>
      </c>
      <c r="AF131" s="32">
        <v>-29.5</v>
      </c>
      <c r="AG131">
        <v>-31.618890666666669</v>
      </c>
    </row>
    <row r="132" spans="1:33" x14ac:dyDescent="0.35">
      <c r="A132" s="33">
        <v>42569</v>
      </c>
      <c r="B132" s="6">
        <v>-56.547804999999997</v>
      </c>
      <c r="C132">
        <v>-48.515999999999998</v>
      </c>
      <c r="D132" s="6">
        <v>-23.902000000000001</v>
      </c>
      <c r="E132" s="6">
        <v>-30.792999999999999</v>
      </c>
      <c r="F132" s="32"/>
      <c r="G132" s="32">
        <f t="shared" si="14"/>
        <v>-39.939701249999999</v>
      </c>
      <c r="H132" s="68">
        <f t="shared" si="15"/>
        <v>-36.74892814166666</v>
      </c>
      <c r="I132" s="67">
        <f t="shared" si="10"/>
        <v>0.59016393442623005</v>
      </c>
      <c r="J132" s="68">
        <f t="shared" si="16"/>
        <v>-31.32695513715846</v>
      </c>
      <c r="AF132" s="32">
        <v>-29.5</v>
      </c>
      <c r="AG132">
        <v>-35.391714666666665</v>
      </c>
    </row>
    <row r="133" spans="1:33" x14ac:dyDescent="0.35">
      <c r="A133" s="33">
        <v>42570</v>
      </c>
      <c r="B133" s="6">
        <v>-56.872731000000002</v>
      </c>
      <c r="C133">
        <v>-44.290999999999997</v>
      </c>
      <c r="D133" s="6">
        <v>-26.292999999999999</v>
      </c>
      <c r="E133" s="6">
        <v>-30.792999999999999</v>
      </c>
      <c r="F133" s="32"/>
      <c r="G133" s="32">
        <f t="shared" si="14"/>
        <v>-39.562432749999999</v>
      </c>
      <c r="H133" s="68">
        <f t="shared" si="15"/>
        <v>-36.2508494</v>
      </c>
      <c r="I133" s="67">
        <f t="shared" si="10"/>
        <v>0.595628415300547</v>
      </c>
      <c r="J133" s="68">
        <f t="shared" si="16"/>
        <v>-30.852840404644802</v>
      </c>
      <c r="AF133" s="32">
        <v>-29.5</v>
      </c>
      <c r="AG133">
        <v>-34.852145666666665</v>
      </c>
    </row>
    <row r="134" spans="1:33" x14ac:dyDescent="0.35">
      <c r="A134" s="33">
        <v>42571</v>
      </c>
      <c r="B134" s="6">
        <v>-56.740713</v>
      </c>
      <c r="C134">
        <v>-48.731000000000002</v>
      </c>
      <c r="D134" s="6">
        <v>-20.675999999999998</v>
      </c>
      <c r="E134" s="6">
        <v>-30.341999999999999</v>
      </c>
      <c r="F134" s="32"/>
      <c r="G134" s="32">
        <f t="shared" si="14"/>
        <v>-39.122428249999999</v>
      </c>
      <c r="H134" s="68">
        <f t="shared" si="15"/>
        <v>-35.735163108333332</v>
      </c>
      <c r="I134" s="67">
        <f t="shared" si="10"/>
        <v>0.60109289617486394</v>
      </c>
      <c r="J134" s="68">
        <f t="shared" si="16"/>
        <v>-30.365124936316022</v>
      </c>
      <c r="AF134" s="32">
        <v>-29.5</v>
      </c>
      <c r="AG134">
        <v>-36.878922333333335</v>
      </c>
    </row>
    <row r="135" spans="1:33" x14ac:dyDescent="0.35">
      <c r="A135" s="33">
        <v>42572</v>
      </c>
      <c r="B135" s="6">
        <v>-57.058990999999999</v>
      </c>
      <c r="C135">
        <v>-44.906999999999996</v>
      </c>
      <c r="D135" s="6">
        <v>-20.548999999999999</v>
      </c>
      <c r="E135" s="6">
        <v>-26.808</v>
      </c>
      <c r="F135" s="32"/>
      <c r="G135" s="32">
        <f t="shared" si="14"/>
        <v>-37.33074775</v>
      </c>
      <c r="H135" s="68">
        <f t="shared" si="15"/>
        <v>-35.136932625</v>
      </c>
      <c r="I135" s="67">
        <f t="shared" si="10"/>
        <v>0.60655737704918089</v>
      </c>
      <c r="J135" s="68">
        <f t="shared" si="16"/>
        <v>-29.808791202356552</v>
      </c>
      <c r="AF135" s="32">
        <v>-29.5</v>
      </c>
      <c r="AG135">
        <v>-33.436422666666665</v>
      </c>
    </row>
    <row r="136" spans="1:33" x14ac:dyDescent="0.35">
      <c r="A136" s="33">
        <v>42573</v>
      </c>
      <c r="B136" s="6">
        <v>-55.924334999999999</v>
      </c>
      <c r="C136">
        <v>-44.84</v>
      </c>
      <c r="D136" s="6">
        <v>-21.314</v>
      </c>
      <c r="E136" s="6">
        <v>-29.282</v>
      </c>
      <c r="F136" s="32"/>
      <c r="G136" s="32">
        <f t="shared" si="14"/>
        <v>-37.840083750000005</v>
      </c>
      <c r="H136" s="68">
        <f t="shared" si="15"/>
        <v>-34.639396908333339</v>
      </c>
      <c r="I136" s="67">
        <f t="shared" si="10"/>
        <v>0.61202185792349784</v>
      </c>
      <c r="J136" s="68">
        <f t="shared" si="16"/>
        <v>-29.33937989503643</v>
      </c>
      <c r="AF136" s="32">
        <v>-29.5</v>
      </c>
      <c r="AG136">
        <v>-33.081498333333336</v>
      </c>
    </row>
    <row r="137" spans="1:33" x14ac:dyDescent="0.35">
      <c r="A137" s="33">
        <v>42574</v>
      </c>
      <c r="B137" s="6">
        <v>-56.068593999999997</v>
      </c>
      <c r="C137">
        <v>-47.741999999999997</v>
      </c>
      <c r="D137" s="6">
        <v>-19.238</v>
      </c>
      <c r="E137" s="6">
        <v>-30.395</v>
      </c>
      <c r="F137" s="32"/>
      <c r="G137" s="32">
        <f t="shared" si="14"/>
        <v>-38.360898499999998</v>
      </c>
      <c r="H137" s="68">
        <f t="shared" si="15"/>
        <v>-34.252653900000006</v>
      </c>
      <c r="I137" s="67">
        <f t="shared" si="10"/>
        <v>0.61748633879781478</v>
      </c>
      <c r="J137" s="68">
        <f t="shared" si="16"/>
        <v>-28.965017437295081</v>
      </c>
      <c r="AF137" s="32">
        <v>-29.5</v>
      </c>
      <c r="AG137">
        <v>-28.720510666666669</v>
      </c>
    </row>
    <row r="138" spans="1:33" x14ac:dyDescent="0.35">
      <c r="A138" s="33">
        <v>42575</v>
      </c>
      <c r="B138" s="6">
        <v>-56.081679999999999</v>
      </c>
      <c r="C138">
        <v>-50.018000000000001</v>
      </c>
      <c r="D138" s="6">
        <v>-5.9</v>
      </c>
      <c r="E138" s="6">
        <v>-29.748999999999999</v>
      </c>
      <c r="F138" s="32"/>
      <c r="G138" s="32">
        <f t="shared" si="14"/>
        <v>-35.437170000000002</v>
      </c>
      <c r="H138" s="68">
        <f t="shared" si="15"/>
        <v>-34.012336258333335</v>
      </c>
      <c r="I138" s="67">
        <f t="shared" si="10"/>
        <v>0.62295081967213173</v>
      </c>
      <c r="J138" s="68">
        <f t="shared" si="16"/>
        <v>-28.715333070560106</v>
      </c>
      <c r="AF138" s="32">
        <v>-24.5</v>
      </c>
      <c r="AG138">
        <v>-36.464347666666669</v>
      </c>
    </row>
    <row r="139" spans="1:33" x14ac:dyDescent="0.35">
      <c r="A139" s="33">
        <v>42576</v>
      </c>
      <c r="B139" s="6">
        <v>-56.729422</v>
      </c>
      <c r="C139">
        <v>-41.636000000000003</v>
      </c>
      <c r="D139" s="6">
        <v>-8.0960000000000001</v>
      </c>
      <c r="E139" s="6">
        <v>-30.542999999999999</v>
      </c>
      <c r="F139" s="32"/>
      <c r="G139" s="32">
        <f t="shared" si="14"/>
        <v>-34.251105500000001</v>
      </c>
      <c r="H139" s="68">
        <f t="shared" si="15"/>
        <v>-33.590769858333331</v>
      </c>
      <c r="I139" s="67">
        <f t="shared" si="10"/>
        <v>0.62841530054644867</v>
      </c>
      <c r="J139" s="68">
        <f t="shared" si="16"/>
        <v>-28.313531424305548</v>
      </c>
      <c r="AF139" s="32">
        <v>-24.5</v>
      </c>
      <c r="AG139">
        <v>-40.962426999999998</v>
      </c>
    </row>
    <row r="140" spans="1:33" x14ac:dyDescent="0.35">
      <c r="A140" s="33">
        <v>42577</v>
      </c>
      <c r="B140" s="6">
        <v>-56.459792999999998</v>
      </c>
      <c r="C140">
        <v>-39.427999999999997</v>
      </c>
      <c r="D140" s="6">
        <v>-5.8860000000000001</v>
      </c>
      <c r="E140" s="6">
        <v>-31.939</v>
      </c>
      <c r="F140" s="32"/>
      <c r="G140" s="32">
        <f t="shared" si="14"/>
        <v>-33.428198249999994</v>
      </c>
      <c r="H140" s="68">
        <f t="shared" si="15"/>
        <v>-33.390652983333339</v>
      </c>
      <c r="I140" s="67">
        <f t="shared" si="10"/>
        <v>0.63387978142076562</v>
      </c>
      <c r="J140" s="68">
        <f t="shared" si="16"/>
        <v>-28.099238029690348</v>
      </c>
      <c r="AF140" s="32">
        <v>-24.5</v>
      </c>
      <c r="AG140">
        <v>-37.726867333333338</v>
      </c>
    </row>
    <row r="141" spans="1:33" x14ac:dyDescent="0.35">
      <c r="A141" s="33">
        <v>42578</v>
      </c>
      <c r="B141" s="6">
        <v>-54.956099999999999</v>
      </c>
      <c r="C141">
        <v>-49.244999999999997</v>
      </c>
      <c r="D141" s="6">
        <v>-9.1910000000000007</v>
      </c>
      <c r="E141" s="6">
        <v>-30.137999999999998</v>
      </c>
      <c r="F141" s="32"/>
      <c r="G141" s="32">
        <f t="shared" si="14"/>
        <v>-35.882525000000001</v>
      </c>
      <c r="H141" s="68">
        <f t="shared" si="15"/>
        <v>-33.1338334</v>
      </c>
      <c r="I141" s="67">
        <f t="shared" si="10"/>
        <v>0.63934426229508257</v>
      </c>
      <c r="J141" s="68">
        <f t="shared" si="16"/>
        <v>-27.837851831967207</v>
      </c>
      <c r="AF141" s="32">
        <v>-24.5</v>
      </c>
      <c r="AG141">
        <v>-34.633051666666667</v>
      </c>
    </row>
    <row r="142" spans="1:33" x14ac:dyDescent="0.35">
      <c r="A142" s="33">
        <v>42579</v>
      </c>
      <c r="B142" s="6">
        <v>-56.224040000000002</v>
      </c>
      <c r="C142">
        <v>-47.061</v>
      </c>
      <c r="D142" s="6">
        <v>-8.8740000000000006</v>
      </c>
      <c r="E142" s="6">
        <v>-30.454000000000001</v>
      </c>
      <c r="F142" s="32"/>
      <c r="G142" s="32">
        <f t="shared" si="14"/>
        <v>-35.653260000000003</v>
      </c>
      <c r="H142" s="68">
        <f t="shared" si="15"/>
        <v>-32.799241883333337</v>
      </c>
      <c r="I142" s="67">
        <f t="shared" si="10"/>
        <v>0.64480874316939951</v>
      </c>
      <c r="J142" s="68">
        <f t="shared" si="16"/>
        <v>-27.511932399408014</v>
      </c>
      <c r="AF142" s="32">
        <v>-24.5</v>
      </c>
      <c r="AG142">
        <v>-34.993893333333325</v>
      </c>
    </row>
    <row r="143" spans="1:33" x14ac:dyDescent="0.35">
      <c r="A143" s="33">
        <v>42580</v>
      </c>
      <c r="B143" s="6">
        <v>-51.140988</v>
      </c>
      <c r="C143">
        <v>-46.521000000000001</v>
      </c>
      <c r="D143" s="6">
        <v>-10.319000000000001</v>
      </c>
      <c r="E143" s="6">
        <v>-27.292000000000002</v>
      </c>
      <c r="F143" s="32"/>
      <c r="G143" s="32">
        <f t="shared" si="14"/>
        <v>-33.818247</v>
      </c>
      <c r="H143" s="68">
        <f t="shared" si="15"/>
        <v>-32.528607900000004</v>
      </c>
      <c r="I143" s="67">
        <f t="shared" si="10"/>
        <v>0.65027322404371646</v>
      </c>
      <c r="J143" s="68">
        <f t="shared" si="16"/>
        <v>-27.240487216803277</v>
      </c>
      <c r="AF143" s="32">
        <v>-24.5</v>
      </c>
      <c r="AG143">
        <v>-33.588987000000003</v>
      </c>
    </row>
    <row r="144" spans="1:33" x14ac:dyDescent="0.35">
      <c r="A144" s="33">
        <v>42581</v>
      </c>
      <c r="B144" s="6">
        <v>-50.633811999999999</v>
      </c>
      <c r="C144">
        <v>-44.475000000000001</v>
      </c>
      <c r="D144" s="6">
        <v>-11.128</v>
      </c>
      <c r="E144" s="6">
        <v>-28.422000000000001</v>
      </c>
      <c r="F144" s="32"/>
      <c r="G144" s="32">
        <f t="shared" ref="G144:G175" si="17">AVERAGE(B144:E144)</f>
        <v>-33.664703000000003</v>
      </c>
      <c r="H144" s="68">
        <f t="shared" si="15"/>
        <v>-32.284644450000002</v>
      </c>
      <c r="I144" s="67">
        <f t="shared" si="10"/>
        <v>0.6557377049180334</v>
      </c>
      <c r="J144" s="68">
        <f t="shared" si="16"/>
        <v>-26.99207978606557</v>
      </c>
      <c r="AF144" s="32">
        <v>-24.5</v>
      </c>
      <c r="AG144">
        <v>-37.595708000000002</v>
      </c>
    </row>
    <row r="145" spans="1:33" x14ac:dyDescent="0.35">
      <c r="A145" s="33">
        <v>42582</v>
      </c>
      <c r="B145" s="6">
        <v>-50.530920000000002</v>
      </c>
      <c r="C145">
        <v>-35.979999999999997</v>
      </c>
      <c r="D145" s="6">
        <v>-7.5590000000000002</v>
      </c>
      <c r="E145" s="6">
        <v>-30.396999999999998</v>
      </c>
      <c r="F145" s="32"/>
      <c r="G145" s="32">
        <f t="shared" si="17"/>
        <v>-31.116729999999997</v>
      </c>
      <c r="H145" s="68">
        <f t="shared" si="15"/>
        <v>-31.880272483333332</v>
      </c>
      <c r="I145" s="67">
        <f t="shared" si="10"/>
        <v>0.66120218579235035</v>
      </c>
      <c r="J145" s="68">
        <f t="shared" si="16"/>
        <v>-26.610446020924403</v>
      </c>
      <c r="AF145" s="32">
        <v>-24.5</v>
      </c>
      <c r="AG145">
        <v>-35.361285333333335</v>
      </c>
    </row>
    <row r="146" spans="1:33" x14ac:dyDescent="0.35">
      <c r="A146" s="33">
        <v>42583</v>
      </c>
      <c r="B146" s="6">
        <v>-46.303187000000001</v>
      </c>
      <c r="C146">
        <v>-37.106000000000002</v>
      </c>
      <c r="D146" s="6">
        <v>-2.827</v>
      </c>
      <c r="E146" s="6">
        <v>-18.792000000000002</v>
      </c>
      <c r="F146" s="32"/>
      <c r="G146" s="32">
        <f t="shared" si="17"/>
        <v>-26.257046750000001</v>
      </c>
      <c r="H146" s="68">
        <f t="shared" si="15"/>
        <v>-31.658605283333326</v>
      </c>
      <c r="I146" s="67">
        <f t="shared" si="10"/>
        <v>0.6666666666666673</v>
      </c>
      <c r="J146" s="68">
        <f t="shared" si="16"/>
        <v>-26.382171069444432</v>
      </c>
      <c r="AF146" s="32">
        <v>-19.5</v>
      </c>
      <c r="AG146">
        <v>-35.026404666666664</v>
      </c>
    </row>
    <row r="147" spans="1:33" x14ac:dyDescent="0.35">
      <c r="A147" s="33">
        <v>42584</v>
      </c>
      <c r="B147" s="6">
        <v>-46.580308000000002</v>
      </c>
      <c r="C147">
        <v>-34.488999999999997</v>
      </c>
      <c r="D147" s="6">
        <v>-5.0339999999999998</v>
      </c>
      <c r="E147" s="6">
        <v>-18.498000000000001</v>
      </c>
      <c r="F147" s="32"/>
      <c r="G147" s="32">
        <f t="shared" si="17"/>
        <v>-26.150327000000004</v>
      </c>
      <c r="H147" s="68">
        <f t="shared" si="15"/>
        <v>-31.51673825833333</v>
      </c>
      <c r="I147" s="67">
        <f t="shared" si="10"/>
        <v>0.67213114754098424</v>
      </c>
      <c r="J147" s="68">
        <f t="shared" si="16"/>
        <v>-26.220892895252724</v>
      </c>
      <c r="AF147" s="32">
        <v>-19.5</v>
      </c>
      <c r="AG147">
        <v>-35.20055</v>
      </c>
    </row>
    <row r="148" spans="1:33" x14ac:dyDescent="0.35">
      <c r="A148" s="33">
        <v>42585</v>
      </c>
      <c r="B148" s="6">
        <v>-46.930667</v>
      </c>
      <c r="C148">
        <v>-27.65</v>
      </c>
      <c r="D148" s="6">
        <v>-4.7770000000000001</v>
      </c>
      <c r="E148" s="6">
        <v>-19.225000000000001</v>
      </c>
      <c r="F148" s="32"/>
      <c r="G148" s="32">
        <f t="shared" si="17"/>
        <v>-24.645666750000004</v>
      </c>
      <c r="H148" s="68">
        <f t="shared" si="15"/>
        <v>-31.278811566666668</v>
      </c>
      <c r="I148" s="67">
        <f t="shared" si="10"/>
        <v>0.67759562841530119</v>
      </c>
      <c r="J148" s="68">
        <f t="shared" si="16"/>
        <v>-25.980215071766846</v>
      </c>
      <c r="AF148" s="32">
        <v>-19.5</v>
      </c>
      <c r="AG148">
        <v>-31.540276666666667</v>
      </c>
    </row>
    <row r="149" spans="1:33" x14ac:dyDescent="0.35">
      <c r="A149" s="33">
        <v>42586</v>
      </c>
      <c r="B149" s="6">
        <v>-46.510869999999997</v>
      </c>
      <c r="C149">
        <v>-24.318000000000001</v>
      </c>
      <c r="D149" s="6">
        <v>-4.6719999999999997</v>
      </c>
      <c r="E149" s="6">
        <v>-19.305</v>
      </c>
      <c r="F149" s="32"/>
      <c r="G149" s="32">
        <f t="shared" si="17"/>
        <v>-23.7014675</v>
      </c>
      <c r="H149" s="68">
        <f t="shared" si="15"/>
        <v>-30.978656766666667</v>
      </c>
      <c r="I149" s="67">
        <f t="shared" si="10"/>
        <v>0.68306010928961813</v>
      </c>
      <c r="J149" s="68">
        <f t="shared" si="16"/>
        <v>-25.68858559749544</v>
      </c>
      <c r="AF149" s="32">
        <v>-19.5</v>
      </c>
      <c r="AG149">
        <v>-30.876240999999997</v>
      </c>
    </row>
    <row r="150" spans="1:33" x14ac:dyDescent="0.35">
      <c r="A150" s="33">
        <v>42587</v>
      </c>
      <c r="B150" s="6">
        <v>-42.510024999999999</v>
      </c>
      <c r="C150">
        <v>-24.122</v>
      </c>
      <c r="D150" s="6">
        <v>-5.2469999999999999</v>
      </c>
      <c r="E150" s="6">
        <v>-19.529</v>
      </c>
      <c r="F150" s="32"/>
      <c r="G150" s="32">
        <f t="shared" si="17"/>
        <v>-22.852006249999999</v>
      </c>
      <c r="H150" s="68">
        <f t="shared" si="15"/>
        <v>-30.702664824999996</v>
      </c>
      <c r="I150" s="67">
        <f t="shared" si="10"/>
        <v>0.68852459016393508</v>
      </c>
      <c r="J150" s="68">
        <f t="shared" si="16"/>
        <v>-25.417779896106548</v>
      </c>
      <c r="AF150" s="32">
        <v>-19.5</v>
      </c>
      <c r="AG150">
        <v>-27.377948666666668</v>
      </c>
    </row>
    <row r="151" spans="1:33" x14ac:dyDescent="0.35">
      <c r="A151" s="33">
        <v>42588</v>
      </c>
      <c r="B151" s="6">
        <v>-42.617877</v>
      </c>
      <c r="C151">
        <v>-18.341000000000001</v>
      </c>
      <c r="D151" s="6">
        <v>-11.994999999999999</v>
      </c>
      <c r="E151" s="6">
        <v>-20.082000000000001</v>
      </c>
      <c r="F151" s="32"/>
      <c r="G151" s="32">
        <f t="shared" si="17"/>
        <v>-23.25896925</v>
      </c>
      <c r="H151" s="68">
        <f t="shared" si="15"/>
        <v>-30.449381241666668</v>
      </c>
      <c r="I151" s="67">
        <f t="shared" si="10"/>
        <v>0.69398907103825203</v>
      </c>
      <c r="J151" s="68">
        <f t="shared" si="16"/>
        <v>-25.166496791268209</v>
      </c>
      <c r="AF151" s="32">
        <v>-19.5</v>
      </c>
      <c r="AG151">
        <v>-30.396333333333335</v>
      </c>
    </row>
    <row r="152" spans="1:33" x14ac:dyDescent="0.35">
      <c r="A152" s="33">
        <v>42589</v>
      </c>
      <c r="B152" s="6">
        <v>-41.162094000000003</v>
      </c>
      <c r="C152">
        <v>-35.134999999999998</v>
      </c>
      <c r="D152" s="6">
        <v>-19.696000000000002</v>
      </c>
      <c r="E152" s="6">
        <v>-19.741</v>
      </c>
      <c r="F152" s="32"/>
      <c r="G152" s="32">
        <f t="shared" si="17"/>
        <v>-28.9335235</v>
      </c>
      <c r="H152" s="68">
        <f t="shared" si="15"/>
        <v>-30.27124615</v>
      </c>
      <c r="I152" s="67">
        <f t="shared" si="10"/>
        <v>0.69945355191256897</v>
      </c>
      <c r="J152" s="68">
        <f t="shared" ref="J152:J183" si="18">H152+((I152*$L$1)*H152)</f>
        <v>-24.977913489890703</v>
      </c>
      <c r="AF152" s="32">
        <v>-19.5</v>
      </c>
      <c r="AG152">
        <v>-32.056999999999995</v>
      </c>
    </row>
    <row r="153" spans="1:33" x14ac:dyDescent="0.35">
      <c r="A153" s="33">
        <v>42590</v>
      </c>
      <c r="B153" s="6">
        <v>-39.911672000000003</v>
      </c>
      <c r="C153">
        <v>-34.942</v>
      </c>
      <c r="D153" s="6">
        <v>-20.003</v>
      </c>
      <c r="E153" s="6">
        <v>-18.291999999999998</v>
      </c>
      <c r="F153" s="32"/>
      <c r="G153" s="32">
        <f t="shared" si="17"/>
        <v>-28.287168000000001</v>
      </c>
      <c r="H153" s="68">
        <f t="shared" si="15"/>
        <v>-30.018756666666665</v>
      </c>
      <c r="I153" s="67">
        <f t="shared" si="10"/>
        <v>0.70491803278688592</v>
      </c>
      <c r="J153" s="68">
        <f t="shared" si="18"/>
        <v>-24.728565942622943</v>
      </c>
      <c r="AF153" s="32">
        <v>-19.5</v>
      </c>
      <c r="AG153">
        <v>-34.670361333333332</v>
      </c>
    </row>
    <row r="154" spans="1:33" x14ac:dyDescent="0.35">
      <c r="A154" s="33">
        <v>42591</v>
      </c>
      <c r="B154" s="6">
        <v>-46.640143999999999</v>
      </c>
      <c r="C154">
        <v>-35.737000000000002</v>
      </c>
      <c r="D154" s="6">
        <v>-23.797999999999998</v>
      </c>
      <c r="E154" s="6">
        <v>-18.291999999999998</v>
      </c>
      <c r="F154" s="32"/>
      <c r="G154" s="32">
        <f t="shared" si="17"/>
        <v>-31.116786000000001</v>
      </c>
      <c r="H154" s="68">
        <f t="shared" si="15"/>
        <v>-29.862019449999998</v>
      </c>
      <c r="I154" s="67">
        <f t="shared" si="10"/>
        <v>0.71038251366120286</v>
      </c>
      <c r="J154" s="68">
        <f t="shared" si="18"/>
        <v>-24.558655340027315</v>
      </c>
      <c r="AF154" s="32">
        <v>-19.5</v>
      </c>
      <c r="AG154">
        <v>-33.170318000000002</v>
      </c>
    </row>
    <row r="155" spans="1:33" x14ac:dyDescent="0.35">
      <c r="A155" s="33">
        <v>42592</v>
      </c>
      <c r="B155" s="6">
        <v>-44.256436999999998</v>
      </c>
      <c r="C155">
        <v>-42.898000000000003</v>
      </c>
      <c r="D155" s="6">
        <v>-17.402000000000001</v>
      </c>
      <c r="E155" s="6">
        <v>-15.603000000000002</v>
      </c>
      <c r="F155" s="32"/>
      <c r="G155" s="32">
        <f t="shared" si="17"/>
        <v>-30.039859249999999</v>
      </c>
      <c r="H155" s="68">
        <f t="shared" si="15"/>
        <v>-29.663304683333333</v>
      </c>
      <c r="I155" s="67">
        <f t="shared" ref="I155:I206" si="19">I154+(1/183)</f>
        <v>0.71584699453551981</v>
      </c>
      <c r="J155" s="68">
        <f t="shared" si="18"/>
        <v>-24.35470780694444</v>
      </c>
      <c r="AF155" s="32">
        <v>-19.5</v>
      </c>
      <c r="AG155">
        <v>-22.247538666666667</v>
      </c>
    </row>
    <row r="156" spans="1:33" x14ac:dyDescent="0.35">
      <c r="A156" s="33">
        <v>42593</v>
      </c>
      <c r="B156" s="6">
        <v>-51.157767</v>
      </c>
      <c r="C156">
        <v>-41.405000000000001</v>
      </c>
      <c r="D156" s="6">
        <v>-18.074000000000002</v>
      </c>
      <c r="E156" s="6">
        <v>-10.536000000000001</v>
      </c>
      <c r="F156" s="32"/>
      <c r="G156" s="32">
        <f t="shared" si="17"/>
        <v>-30.293191750000002</v>
      </c>
      <c r="H156" s="68">
        <f t="shared" si="15"/>
        <v>-29.43115499166667</v>
      </c>
      <c r="I156" s="67">
        <f t="shared" si="19"/>
        <v>0.72131147540983676</v>
      </c>
      <c r="J156" s="68">
        <f t="shared" si="18"/>
        <v>-24.123897534153002</v>
      </c>
      <c r="AF156" s="32">
        <v>-19.5</v>
      </c>
      <c r="AG156">
        <v>-20.294988333333336</v>
      </c>
    </row>
    <row r="157" spans="1:33" x14ac:dyDescent="0.35">
      <c r="A157" s="33">
        <v>42594</v>
      </c>
      <c r="B157" s="6">
        <v>-41.585267999999999</v>
      </c>
      <c r="C157">
        <v>-41.351999999999997</v>
      </c>
      <c r="D157" s="6">
        <v>-17.372</v>
      </c>
      <c r="E157" s="6">
        <v>-10.073</v>
      </c>
      <c r="F157" s="32"/>
      <c r="G157" s="32">
        <f t="shared" si="17"/>
        <v>-27.595566999999996</v>
      </c>
      <c r="H157" s="68">
        <f t="shared" si="15"/>
        <v>-29.088143516666669</v>
      </c>
      <c r="I157" s="67">
        <f t="shared" si="19"/>
        <v>0.7267759562841537</v>
      </c>
      <c r="J157" s="68">
        <f t="shared" si="18"/>
        <v>-23.803002686452636</v>
      </c>
      <c r="AF157" s="32">
        <v>-19.5</v>
      </c>
      <c r="AG157">
        <v>-24.966031999999998</v>
      </c>
    </row>
    <row r="158" spans="1:33" x14ac:dyDescent="0.35">
      <c r="A158" s="33">
        <v>42595</v>
      </c>
      <c r="B158" s="6">
        <v>-42.612495000000003</v>
      </c>
      <c r="C158">
        <v>-44.881999999999998</v>
      </c>
      <c r="D158" s="6">
        <v>-11.75</v>
      </c>
      <c r="E158" s="6">
        <v>-13.336</v>
      </c>
      <c r="F158" s="32"/>
      <c r="G158" s="32">
        <f t="shared" si="17"/>
        <v>-28.14512375</v>
      </c>
      <c r="H158" s="68">
        <f t="shared" si="15"/>
        <v>-28.62300856666667</v>
      </c>
      <c r="I158" s="67">
        <f t="shared" si="19"/>
        <v>0.73224043715847065</v>
      </c>
      <c r="J158" s="68">
        <f t="shared" si="18"/>
        <v>-23.383277490255008</v>
      </c>
      <c r="AF158" s="32">
        <v>-19.5</v>
      </c>
      <c r="AG158">
        <v>-24.574909666666667</v>
      </c>
    </row>
    <row r="159" spans="1:33" x14ac:dyDescent="0.35">
      <c r="A159" s="33">
        <v>42596</v>
      </c>
      <c r="B159" s="6">
        <v>-43.481532000000001</v>
      </c>
      <c r="C159">
        <v>-32.457000000000001</v>
      </c>
      <c r="D159" s="6">
        <v>-10.223000000000001</v>
      </c>
      <c r="E159" s="6">
        <v>-10.866</v>
      </c>
      <c r="F159" s="32"/>
      <c r="G159" s="32">
        <f t="shared" si="17"/>
        <v>-24.256883000000002</v>
      </c>
      <c r="H159" s="68">
        <f t="shared" si="15"/>
        <v>-28.305567000000003</v>
      </c>
      <c r="I159" s="67">
        <f t="shared" si="19"/>
        <v>0.73770491803278759</v>
      </c>
      <c r="J159" s="68">
        <f t="shared" si="18"/>
        <v>-23.08527800409836</v>
      </c>
      <c r="AF159" s="32">
        <v>-19.5</v>
      </c>
      <c r="AG159">
        <v>-29.153292666666662</v>
      </c>
    </row>
    <row r="160" spans="1:33" x14ac:dyDescent="0.35">
      <c r="A160" s="33">
        <v>42597</v>
      </c>
      <c r="B160" s="6">
        <v>-46.892043000000001</v>
      </c>
      <c r="C160">
        <v>-46.579000000000001</v>
      </c>
      <c r="D160" s="6">
        <v>-15.922000000000001</v>
      </c>
      <c r="E160" s="6">
        <v>-13.382000000000001</v>
      </c>
      <c r="F160" s="32"/>
      <c r="G160" s="32">
        <f t="shared" si="17"/>
        <v>-30.693760750000003</v>
      </c>
      <c r="H160" s="68">
        <f t="shared" si="15"/>
        <v>-28.004151900000007</v>
      </c>
      <c r="I160" s="67">
        <f t="shared" si="19"/>
        <v>0.74316939890710454</v>
      </c>
      <c r="J160" s="68">
        <f t="shared" si="18"/>
        <v>-22.801194716393443</v>
      </c>
      <c r="AF160" s="32">
        <v>-19.5</v>
      </c>
      <c r="AG160">
        <v>-28.985042333333336</v>
      </c>
    </row>
    <row r="161" spans="1:33" x14ac:dyDescent="0.35">
      <c r="A161" s="33">
        <v>42598</v>
      </c>
      <c r="B161" s="6">
        <v>-51.715280999999997</v>
      </c>
      <c r="C161">
        <v>-49.338000000000001</v>
      </c>
      <c r="D161" s="6">
        <v>-21.834</v>
      </c>
      <c r="E161" s="6">
        <v>-12.579000000000001</v>
      </c>
      <c r="F161" s="32"/>
      <c r="G161" s="32">
        <f t="shared" si="17"/>
        <v>-33.866570250000002</v>
      </c>
      <c r="H161" s="68">
        <f t="shared" si="15"/>
        <v>-27.856136600000003</v>
      </c>
      <c r="I161" s="67">
        <f t="shared" si="19"/>
        <v>0.74863387978142149</v>
      </c>
      <c r="J161" s="68">
        <f t="shared" si="18"/>
        <v>-22.642624695355188</v>
      </c>
      <c r="AF161" s="32">
        <v>-17.5</v>
      </c>
      <c r="AG161">
        <v>-21.430999999999997</v>
      </c>
    </row>
    <row r="162" spans="1:33" x14ac:dyDescent="0.35">
      <c r="A162" s="33">
        <v>42599</v>
      </c>
      <c r="B162" s="6">
        <v>-48.467601999999999</v>
      </c>
      <c r="C162">
        <v>-47.502000000000002</v>
      </c>
      <c r="D162" s="6">
        <v>-17.210999999999999</v>
      </c>
      <c r="E162" s="6">
        <v>-18.027000000000001</v>
      </c>
      <c r="F162" s="32"/>
      <c r="G162" s="32">
        <f t="shared" si="17"/>
        <v>-32.801900500000002</v>
      </c>
      <c r="H162" s="68">
        <f t="shared" si="15"/>
        <v>-27.83456799166667</v>
      </c>
      <c r="I162" s="67">
        <f t="shared" si="19"/>
        <v>0.75409836065573843</v>
      </c>
      <c r="J162" s="68">
        <f t="shared" si="18"/>
        <v>-22.58706746864754</v>
      </c>
      <c r="AF162" s="32">
        <v>-17.5</v>
      </c>
      <c r="AG162">
        <v>-20.824333333333332</v>
      </c>
    </row>
    <row r="163" spans="1:33" x14ac:dyDescent="0.35">
      <c r="A163" s="33">
        <v>42600</v>
      </c>
      <c r="B163" s="6">
        <v>-49.978155000000001</v>
      </c>
      <c r="C163">
        <v>-36.765999999999998</v>
      </c>
      <c r="D163" s="6">
        <v>-17.155000000000001</v>
      </c>
      <c r="E163" s="6">
        <v>-18.332000000000001</v>
      </c>
      <c r="F163" s="32"/>
      <c r="G163" s="32">
        <f t="shared" si="17"/>
        <v>-30.55778875</v>
      </c>
      <c r="H163" s="68">
        <f t="shared" si="15"/>
        <v>-27.599312225000002</v>
      </c>
      <c r="I163" s="67">
        <f t="shared" si="19"/>
        <v>0.75956284153005538</v>
      </c>
      <c r="J163" s="68">
        <f t="shared" si="18"/>
        <v>-22.358459220525951</v>
      </c>
      <c r="AF163" s="32">
        <v>-17.5</v>
      </c>
      <c r="AG163">
        <v>-21.617666666666668</v>
      </c>
    </row>
    <row r="164" spans="1:33" x14ac:dyDescent="0.35">
      <c r="A164" s="33">
        <v>42601</v>
      </c>
      <c r="B164" s="6">
        <v>-46.602679999999999</v>
      </c>
      <c r="C164">
        <v>-38.338999999999999</v>
      </c>
      <c r="D164" s="6">
        <v>-20.04</v>
      </c>
      <c r="E164" s="6">
        <v>-18.388999999999999</v>
      </c>
      <c r="F164" s="32"/>
      <c r="G164" s="32">
        <f t="shared" si="17"/>
        <v>-30.842669999999995</v>
      </c>
      <c r="H164" s="68">
        <f t="shared" si="15"/>
        <v>-27.397448041666671</v>
      </c>
      <c r="I164" s="67">
        <f t="shared" si="19"/>
        <v>0.76502732240437232</v>
      </c>
      <c r="J164" s="68">
        <f t="shared" si="18"/>
        <v>-22.157498962659378</v>
      </c>
      <c r="AF164" s="32">
        <v>-17.5</v>
      </c>
      <c r="AG164">
        <v>-22.66333333333333</v>
      </c>
    </row>
    <row r="165" spans="1:33" x14ac:dyDescent="0.35">
      <c r="A165" s="33">
        <v>42602</v>
      </c>
      <c r="B165" s="6">
        <v>-46.567960999999997</v>
      </c>
      <c r="C165">
        <v>-34.359000000000002</v>
      </c>
      <c r="D165" s="6">
        <v>-19.84</v>
      </c>
      <c r="E165" s="6">
        <v>-18.161999999999999</v>
      </c>
      <c r="F165" s="32"/>
      <c r="G165" s="32">
        <f t="shared" si="17"/>
        <v>-29.732240250000004</v>
      </c>
      <c r="H165" s="68">
        <f t="shared" si="15"/>
        <v>-27.334033258333339</v>
      </c>
      <c r="I165" s="67">
        <f t="shared" si="19"/>
        <v>0.77049180327868927</v>
      </c>
      <c r="J165" s="68">
        <f t="shared" si="18"/>
        <v>-22.06887111431011</v>
      </c>
      <c r="AF165" s="32">
        <v>-17.5</v>
      </c>
      <c r="AG165">
        <v>-26.335273674632464</v>
      </c>
    </row>
    <row r="166" spans="1:33" x14ac:dyDescent="0.35">
      <c r="A166" s="33">
        <v>42603</v>
      </c>
      <c r="B166" s="6">
        <v>-47.174123999999999</v>
      </c>
      <c r="C166">
        <v>-41.308</v>
      </c>
      <c r="D166" s="6">
        <v>-24.305</v>
      </c>
      <c r="E166" s="6">
        <v>-17.196999999999999</v>
      </c>
      <c r="F166" s="32"/>
      <c r="G166" s="32">
        <f t="shared" si="17"/>
        <v>-32.496031000000002</v>
      </c>
      <c r="H166" s="68">
        <f t="shared" si="15"/>
        <v>-27.292130791666676</v>
      </c>
      <c r="I166" s="67">
        <f t="shared" si="19"/>
        <v>0.77595628415300621</v>
      </c>
      <c r="J166" s="68">
        <f t="shared" si="18"/>
        <v>-21.997755692736796</v>
      </c>
      <c r="AF166" s="32">
        <v>-17.5</v>
      </c>
      <c r="AG166">
        <v>-31.024333333333335</v>
      </c>
    </row>
    <row r="167" spans="1:33" x14ac:dyDescent="0.35">
      <c r="A167" s="33">
        <v>42604</v>
      </c>
      <c r="B167" s="6">
        <v>-47.609856000000001</v>
      </c>
      <c r="C167">
        <v>-40.689</v>
      </c>
      <c r="D167" s="6">
        <v>-17.785</v>
      </c>
      <c r="E167" s="6">
        <v>-17.061</v>
      </c>
      <c r="F167" s="32"/>
      <c r="G167" s="32">
        <f t="shared" si="17"/>
        <v>-30.786214000000001</v>
      </c>
      <c r="H167" s="68">
        <f>AVERAGE(G152:G166,G167:G181)</f>
        <v>-27.323064133333339</v>
      </c>
      <c r="I167" s="67">
        <f t="shared" si="19"/>
        <v>0.78142076502732316</v>
      </c>
      <c r="J167" s="68">
        <f t="shared" si="18"/>
        <v>-21.985361713843353</v>
      </c>
      <c r="AF167" s="32">
        <v>-17.5</v>
      </c>
      <c r="AG167">
        <v>-29.167000000000002</v>
      </c>
    </row>
    <row r="168" spans="1:33" x14ac:dyDescent="0.35">
      <c r="A168" s="33">
        <v>42605</v>
      </c>
      <c r="B168" s="6">
        <v>-48.418213999999999</v>
      </c>
      <c r="C168">
        <v>-46.107999999999997</v>
      </c>
      <c r="D168" s="6">
        <v>-10.553000000000001</v>
      </c>
      <c r="E168" s="6">
        <v>-17.860999999999997</v>
      </c>
      <c r="F168" s="32"/>
      <c r="G168" s="32">
        <f t="shared" si="17"/>
        <v>-30.735053499999999</v>
      </c>
      <c r="H168" s="68">
        <f>AVERAGE(G153:G167,G168:G182)</f>
        <v>-27.160639408333346</v>
      </c>
      <c r="I168" s="67">
        <f t="shared" si="19"/>
        <v>0.78688524590164011</v>
      </c>
      <c r="J168" s="68">
        <f t="shared" si="18"/>
        <v>-21.817562803415306</v>
      </c>
      <c r="AF168" s="32">
        <v>-17.5</v>
      </c>
      <c r="AG168">
        <v>-23.644000000000002</v>
      </c>
    </row>
    <row r="169" spans="1:33" x14ac:dyDescent="0.35">
      <c r="A169" s="33">
        <v>42606</v>
      </c>
      <c r="B169" s="6">
        <v>-49.069650000000003</v>
      </c>
      <c r="C169">
        <v>-39.564</v>
      </c>
      <c r="D169" s="6">
        <v>-16.968</v>
      </c>
      <c r="E169" s="6">
        <v>-7.5570000000000004</v>
      </c>
      <c r="F169" s="32">
        <v>-28.289662500000002</v>
      </c>
      <c r="G169" s="32">
        <f t="shared" si="17"/>
        <v>-28.289662500000002</v>
      </c>
      <c r="H169" s="68">
        <f>AVERAGE(G154:G168,G169:G183)</f>
        <v>-26.88666714166667</v>
      </c>
      <c r="I169" s="67">
        <f t="shared" si="19"/>
        <v>0.79234972677595705</v>
      </c>
      <c r="J169" s="68">
        <f t="shared" si="18"/>
        <v>-21.560756300762748</v>
      </c>
      <c r="AF169" s="32">
        <v>-17.5</v>
      </c>
      <c r="AG169">
        <v>-24.561333333333334</v>
      </c>
    </row>
    <row r="170" spans="1:33" x14ac:dyDescent="0.35">
      <c r="A170" s="33">
        <v>42607</v>
      </c>
      <c r="B170" s="6">
        <v>-49.307830000000003</v>
      </c>
      <c r="C170">
        <v>-27.856999999999999</v>
      </c>
      <c r="D170" s="6">
        <v>-17.456</v>
      </c>
      <c r="E170" s="6">
        <v>-11.234</v>
      </c>
      <c r="F170" s="32">
        <v>-26.463707499999998</v>
      </c>
      <c r="G170" s="32">
        <f t="shared" si="17"/>
        <v>-26.463707499999998</v>
      </c>
      <c r="H170" s="68">
        <f t="shared" ref="H170:H183" si="20">AVERAGE(G155:G169,F170:F184)</f>
        <v>-26.519290941666668</v>
      </c>
      <c r="I170" s="67">
        <f t="shared" si="19"/>
        <v>0.797814207650274</v>
      </c>
      <c r="J170" s="68">
        <f t="shared" si="18"/>
        <v>-21.229924169148447</v>
      </c>
      <c r="AF170" s="32">
        <v>-17.5</v>
      </c>
      <c r="AG170">
        <v>-20.501000000000001</v>
      </c>
    </row>
    <row r="171" spans="1:33" x14ac:dyDescent="0.35">
      <c r="A171" s="33">
        <v>42608</v>
      </c>
      <c r="B171" s="6">
        <v>-47.723723</v>
      </c>
      <c r="C171">
        <v>-27.498000000000001</v>
      </c>
      <c r="D171" s="6">
        <v>-17.407</v>
      </c>
      <c r="E171" s="6">
        <v>-9.7399999999999984</v>
      </c>
      <c r="F171" s="32">
        <v>-25.592180749999997</v>
      </c>
      <c r="G171" s="32">
        <f t="shared" si="17"/>
        <v>-25.592180749999997</v>
      </c>
      <c r="H171" s="68">
        <f t="shared" si="20"/>
        <v>-26.221395633333337</v>
      </c>
      <c r="I171" s="67">
        <f t="shared" si="19"/>
        <v>0.80327868852459094</v>
      </c>
      <c r="J171" s="68">
        <f t="shared" si="18"/>
        <v>-20.955623559426229</v>
      </c>
      <c r="AF171" s="32">
        <v>-17.5</v>
      </c>
      <c r="AG171">
        <v>-18.642557056966133</v>
      </c>
    </row>
    <row r="172" spans="1:33" x14ac:dyDescent="0.35">
      <c r="A172" s="33">
        <v>42609</v>
      </c>
      <c r="B172" s="6">
        <v>-46.834845999999999</v>
      </c>
      <c r="C172">
        <v>-28.196999999999999</v>
      </c>
      <c r="D172" s="6">
        <v>-7.1020000000000003</v>
      </c>
      <c r="E172" s="6">
        <v>-4.6630000000000003</v>
      </c>
      <c r="F172" s="32">
        <v>-21.699211500000001</v>
      </c>
      <c r="G172" s="32">
        <f t="shared" si="17"/>
        <v>-21.699211500000001</v>
      </c>
      <c r="H172" s="68">
        <f t="shared" si="20"/>
        <v>-25.937697575000005</v>
      </c>
      <c r="I172" s="67">
        <f t="shared" si="19"/>
        <v>0.80874316939890789</v>
      </c>
      <c r="J172" s="68">
        <f t="shared" si="18"/>
        <v>-20.693463639071037</v>
      </c>
      <c r="AF172" s="32">
        <v>-16.5</v>
      </c>
      <c r="AG172">
        <v>-28.990000000000006</v>
      </c>
    </row>
    <row r="173" spans="1:33" x14ac:dyDescent="0.35">
      <c r="A173" s="33">
        <v>42610</v>
      </c>
      <c r="B173" s="6">
        <v>-50.5</v>
      </c>
      <c r="C173">
        <v>-35.526000000000003</v>
      </c>
      <c r="D173" s="6">
        <v>-5.1630000000000003</v>
      </c>
      <c r="E173" s="6">
        <v>-5.9910000000000005</v>
      </c>
      <c r="F173" s="32">
        <v>-24.295000000000002</v>
      </c>
      <c r="G173" s="32">
        <f t="shared" si="17"/>
        <v>-24.295000000000002</v>
      </c>
      <c r="H173" s="68">
        <f t="shared" si="20"/>
        <v>-25.83710218353248</v>
      </c>
      <c r="I173" s="67">
        <f t="shared" si="19"/>
        <v>0.81420765027322484</v>
      </c>
      <c r="J173" s="68">
        <f t="shared" si="18"/>
        <v>-20.577910618851682</v>
      </c>
      <c r="AF173" s="32">
        <v>-16.5</v>
      </c>
      <c r="AG173">
        <v>-20.552602000000004</v>
      </c>
    </row>
    <row r="174" spans="1:33" x14ac:dyDescent="0.35">
      <c r="A174" s="33">
        <v>42611</v>
      </c>
      <c r="B174" s="6">
        <v>-49.3</v>
      </c>
      <c r="C174">
        <v>-38.804000000000002</v>
      </c>
      <c r="D174" s="6">
        <v>-8.0670000000000002</v>
      </c>
      <c r="E174" s="6">
        <v>-2.3180000000000001</v>
      </c>
      <c r="F174" s="32">
        <v>-24.622249999999998</v>
      </c>
      <c r="G174" s="32">
        <f t="shared" si="17"/>
        <v>-24.622249999999998</v>
      </c>
      <c r="H174" s="68">
        <f t="shared" si="20"/>
        <v>-25.835856391865814</v>
      </c>
      <c r="I174" s="67">
        <f t="shared" si="19"/>
        <v>0.81967213114754178</v>
      </c>
      <c r="J174" s="68">
        <f t="shared" si="18"/>
        <v>-20.54162352468019</v>
      </c>
      <c r="AF174" s="32">
        <v>-16.5</v>
      </c>
      <c r="AG174">
        <v>-24.456834000000001</v>
      </c>
    </row>
    <row r="175" spans="1:33" x14ac:dyDescent="0.35">
      <c r="A175" s="33">
        <v>42612</v>
      </c>
      <c r="B175" s="6">
        <v>-50.158084000000002</v>
      </c>
      <c r="C175">
        <v>-35.04</v>
      </c>
      <c r="D175" s="6">
        <v>-18.812999999999999</v>
      </c>
      <c r="E175" s="6">
        <v>-2.694</v>
      </c>
      <c r="F175" s="32">
        <v>-26.676271</v>
      </c>
      <c r="G175" s="32">
        <f t="shared" si="17"/>
        <v>-26.676271</v>
      </c>
      <c r="H175" s="68">
        <f t="shared" si="20"/>
        <v>-25.917818625199143</v>
      </c>
      <c r="I175" s="67">
        <f t="shared" si="19"/>
        <v>0.82513661202185873</v>
      </c>
      <c r="J175" s="68">
        <f t="shared" si="18"/>
        <v>-20.57138336235068</v>
      </c>
      <c r="AF175" s="32">
        <v>-16.5</v>
      </c>
      <c r="AG175">
        <v>-23.860712000000003</v>
      </c>
    </row>
    <row r="176" spans="1:33" x14ac:dyDescent="0.35">
      <c r="A176" s="33">
        <v>42613</v>
      </c>
      <c r="B176" s="6">
        <v>-44.710954000000001</v>
      </c>
      <c r="C176">
        <v>-38.686999999999998</v>
      </c>
      <c r="D176" s="6">
        <v>-16.113</v>
      </c>
      <c r="E176" s="6">
        <v>-2.9289999999999998</v>
      </c>
      <c r="F176" s="32">
        <v>-25.6099885</v>
      </c>
      <c r="G176" s="32">
        <f t="shared" ref="G176:G183" si="21">AVERAGE(B176:E176)</f>
        <v>-25.6099885</v>
      </c>
      <c r="H176" s="68">
        <f t="shared" si="20"/>
        <v>-25.521026600199146</v>
      </c>
      <c r="I176" s="67">
        <f t="shared" si="19"/>
        <v>0.83060109289617567</v>
      </c>
      <c r="J176" s="68">
        <f t="shared" si="18"/>
        <v>-20.2215784537097</v>
      </c>
      <c r="AF176" s="32">
        <v>-16.5</v>
      </c>
      <c r="AG176">
        <v>-18.250684666666665</v>
      </c>
    </row>
    <row r="177" spans="1:33" x14ac:dyDescent="0.35">
      <c r="A177" s="33">
        <v>42614</v>
      </c>
      <c r="B177" s="6">
        <v>-29.160616000000001</v>
      </c>
      <c r="C177">
        <v>-25.54</v>
      </c>
      <c r="D177" s="6">
        <v>-12.042</v>
      </c>
      <c r="E177" s="6">
        <v>-9.6280000000000001</v>
      </c>
      <c r="F177" s="32">
        <v>-19.092654</v>
      </c>
      <c r="G177" s="32">
        <f t="shared" si="21"/>
        <v>-19.092654</v>
      </c>
      <c r="H177" s="68">
        <f t="shared" si="20"/>
        <v>-25.024465925199141</v>
      </c>
      <c r="I177" s="67">
        <f t="shared" si="19"/>
        <v>0.83606557377049262</v>
      </c>
      <c r="J177" s="68">
        <f t="shared" si="18"/>
        <v>-19.793942309686201</v>
      </c>
      <c r="AF177" s="32">
        <v>-16.5</v>
      </c>
      <c r="AG177">
        <v>-20.082213999999997</v>
      </c>
    </row>
    <row r="178" spans="1:33" x14ac:dyDescent="0.35">
      <c r="A178" s="33">
        <v>42615</v>
      </c>
      <c r="B178" s="6">
        <v>-19.256965000000001</v>
      </c>
      <c r="C178">
        <v>-25.154</v>
      </c>
      <c r="D178" s="6">
        <v>-16.474</v>
      </c>
      <c r="E178" s="6">
        <v>-13.474</v>
      </c>
      <c r="F178" s="32">
        <v>-18.589741250000003</v>
      </c>
      <c r="G178" s="32">
        <f t="shared" si="21"/>
        <v>-18.589741250000003</v>
      </c>
      <c r="H178" s="68">
        <f t="shared" si="20"/>
        <v>-24.478752575199135</v>
      </c>
      <c r="I178" s="67">
        <f t="shared" si="19"/>
        <v>0.84153005464480957</v>
      </c>
      <c r="J178" s="68">
        <f t="shared" si="18"/>
        <v>-19.328851077138111</v>
      </c>
      <c r="AF178" s="32">
        <v>-16.5</v>
      </c>
      <c r="AG178">
        <v>-19.775133666666665</v>
      </c>
    </row>
    <row r="179" spans="1:33" x14ac:dyDescent="0.35">
      <c r="A179" s="33">
        <v>42616</v>
      </c>
      <c r="B179" s="6">
        <v>-19.017095999999999</v>
      </c>
      <c r="C179">
        <v>-28.765999999999998</v>
      </c>
      <c r="D179" s="6">
        <v>-27.114999999999998</v>
      </c>
      <c r="E179" s="6">
        <v>-12.298000000000002</v>
      </c>
      <c r="F179" s="32">
        <v>-21.799023999999999</v>
      </c>
      <c r="G179" s="32">
        <f t="shared" si="21"/>
        <v>-21.799023999999999</v>
      </c>
      <c r="H179" s="68">
        <f t="shared" si="20"/>
        <v>-24.087090209956624</v>
      </c>
      <c r="I179" s="67">
        <f t="shared" si="19"/>
        <v>0.84699453551912651</v>
      </c>
      <c r="J179" s="68">
        <f t="shared" si="18"/>
        <v>-18.986681763859245</v>
      </c>
      <c r="AF179" s="32">
        <v>-16.5</v>
      </c>
      <c r="AG179">
        <v>-27.065847333333334</v>
      </c>
    </row>
    <row r="180" spans="1:33" x14ac:dyDescent="0.35">
      <c r="A180" s="33">
        <v>42617</v>
      </c>
      <c r="B180" s="6">
        <v>-22.246728999999998</v>
      </c>
      <c r="C180">
        <v>-24.719000000000001</v>
      </c>
      <c r="D180" s="6">
        <v>-26.759</v>
      </c>
      <c r="E180" s="6">
        <v>-12.655000000000001</v>
      </c>
      <c r="F180" s="32">
        <v>-21.594932249999999</v>
      </c>
      <c r="G180" s="32">
        <f t="shared" si="21"/>
        <v>-21.594932249999999</v>
      </c>
      <c r="H180" s="68">
        <f t="shared" si="20"/>
        <v>-23.944601209956623</v>
      </c>
      <c r="I180" s="67">
        <f t="shared" si="19"/>
        <v>0.85245901639344346</v>
      </c>
      <c r="J180" s="68">
        <f t="shared" si="18"/>
        <v>-18.841653411113406</v>
      </c>
      <c r="AF180" s="32">
        <v>-16.5</v>
      </c>
      <c r="AG180">
        <v>-30.061904666666667</v>
      </c>
    </row>
    <row r="181" spans="1:33" x14ac:dyDescent="0.35">
      <c r="A181" s="33">
        <v>42618</v>
      </c>
      <c r="B181" s="6">
        <v>-32.909877999999999</v>
      </c>
      <c r="C181">
        <v>-25.672999999999998</v>
      </c>
      <c r="D181" s="6">
        <v>-28.876999999999999</v>
      </c>
      <c r="E181" s="6">
        <v>-9.2880000000000003</v>
      </c>
      <c r="F181" s="32">
        <v>-24.186969499999996</v>
      </c>
      <c r="G181" s="32">
        <f t="shared" si="21"/>
        <v>-24.186969499999996</v>
      </c>
      <c r="H181" s="68">
        <f t="shared" si="20"/>
        <v>-23.624983251623295</v>
      </c>
      <c r="I181" s="67">
        <f t="shared" si="19"/>
        <v>0.8579234972677604</v>
      </c>
      <c r="J181" s="68">
        <f t="shared" si="18"/>
        <v>-18.557876188092063</v>
      </c>
      <c r="AF181" s="32">
        <v>-16.5</v>
      </c>
      <c r="AG181">
        <v>-31.222404666666666</v>
      </c>
    </row>
    <row r="182" spans="1:33" x14ac:dyDescent="0.35">
      <c r="A182" s="33">
        <v>42619</v>
      </c>
      <c r="B182" s="6">
        <v>-31.342127000000001</v>
      </c>
      <c r="C182">
        <v>-26.946999999999999</v>
      </c>
      <c r="D182" s="6">
        <v>-28.666</v>
      </c>
      <c r="E182" s="6">
        <v>-9.2880000000000003</v>
      </c>
      <c r="F182" s="32">
        <v>-24.06078175</v>
      </c>
      <c r="G182" s="32">
        <f t="shared" si="21"/>
        <v>-24.06078175</v>
      </c>
      <c r="H182" s="68">
        <f t="shared" si="20"/>
        <v>-23.306453068289962</v>
      </c>
      <c r="I182" s="67">
        <f t="shared" si="19"/>
        <v>0.86338797814207735</v>
      </c>
      <c r="J182" s="68">
        <f t="shared" si="18"/>
        <v>-18.27582522021644</v>
      </c>
      <c r="AF182" s="32">
        <v>-16.5</v>
      </c>
      <c r="AG182">
        <v>-23.382528000000004</v>
      </c>
    </row>
    <row r="183" spans="1:33" x14ac:dyDescent="0.35">
      <c r="A183" s="33">
        <v>42620</v>
      </c>
      <c r="B183" s="6">
        <v>-28.86</v>
      </c>
      <c r="C183">
        <v>-16.047000000000001</v>
      </c>
      <c r="D183" s="6">
        <v>-19.385999999999999</v>
      </c>
      <c r="E183" s="6">
        <v>-15.978999999999999</v>
      </c>
      <c r="F183" s="32">
        <v>-20.067999999999998</v>
      </c>
      <c r="G183" s="32">
        <f t="shared" si="21"/>
        <v>-20.067999999999998</v>
      </c>
      <c r="H183" s="68">
        <f t="shared" si="20"/>
        <v>-23.026955401623297</v>
      </c>
      <c r="I183" s="67">
        <f t="shared" si="19"/>
        <v>0.8688524590163943</v>
      </c>
      <c r="J183" s="68">
        <f t="shared" si="18"/>
        <v>-18.025198695532985</v>
      </c>
      <c r="AF183" s="32">
        <v>-16.5</v>
      </c>
      <c r="AG183">
        <v>-17.701177999999999</v>
      </c>
    </row>
    <row r="184" spans="1:33" x14ac:dyDescent="0.35">
      <c r="A184" s="33">
        <v>42621</v>
      </c>
      <c r="B184" s="6">
        <v>-27.29</v>
      </c>
      <c r="C184">
        <v>-16.253</v>
      </c>
      <c r="D184" s="6">
        <v>-18.93</v>
      </c>
      <c r="E184" s="6">
        <v>-17.908999999999999</v>
      </c>
      <c r="F184" s="32">
        <f>AVERAGE(B184:E184)</f>
        <v>-20.095500000000001</v>
      </c>
      <c r="G184" s="42">
        <v>-4</v>
      </c>
      <c r="H184" s="70">
        <v>-4</v>
      </c>
      <c r="I184" s="67">
        <f t="shared" si="19"/>
        <v>0.87431693989071124</v>
      </c>
      <c r="J184" s="70">
        <f t="shared" ref="J184:J206" si="22">H184+((I184*$L$1)*H184)</f>
        <v>-3.1256830601092886</v>
      </c>
      <c r="AF184" s="32">
        <v>-16.5</v>
      </c>
      <c r="AG184">
        <v>-13.819334333333332</v>
      </c>
    </row>
    <row r="185" spans="1:33" x14ac:dyDescent="0.35">
      <c r="A185" s="33">
        <v>42622</v>
      </c>
      <c r="B185" s="6">
        <v>-27.66</v>
      </c>
      <c r="C185">
        <v>-18.687000000000001</v>
      </c>
      <c r="D185" s="6">
        <v>-18.506</v>
      </c>
      <c r="E185" s="6">
        <v>-19.559000000000001</v>
      </c>
      <c r="F185" s="32">
        <f t="shared" ref="F185:F198" si="23">AVERAGE(B185:E185)</f>
        <v>-21.103000000000002</v>
      </c>
      <c r="G185" s="42">
        <v>-4</v>
      </c>
      <c r="H185" s="70">
        <v>-4</v>
      </c>
      <c r="I185" s="67">
        <f t="shared" si="19"/>
        <v>0.87978142076502819</v>
      </c>
      <c r="J185" s="70">
        <f t="shared" si="22"/>
        <v>-3.1202185792349719</v>
      </c>
      <c r="AF185" s="32">
        <v>-16.5</v>
      </c>
    </row>
    <row r="186" spans="1:33" x14ac:dyDescent="0.35">
      <c r="A186" s="33">
        <v>42623</v>
      </c>
      <c r="B186" s="6">
        <v>-27.84</v>
      </c>
      <c r="C186">
        <v>-28.559000000000001</v>
      </c>
      <c r="D186" s="6">
        <v>-11.590999999999999</v>
      </c>
      <c r="E186" s="6">
        <v>-19.138999999999999</v>
      </c>
      <c r="F186" s="32">
        <f t="shared" si="23"/>
        <v>-21.782249999999998</v>
      </c>
      <c r="G186" s="42">
        <v>-4</v>
      </c>
      <c r="H186" s="70">
        <v>-4</v>
      </c>
      <c r="I186" s="67">
        <f t="shared" si="19"/>
        <v>0.88524590163934513</v>
      </c>
      <c r="J186" s="70">
        <f t="shared" si="22"/>
        <v>-3.1147540983606548</v>
      </c>
      <c r="AF186" s="32">
        <v>-15.5</v>
      </c>
    </row>
    <row r="187" spans="1:33" x14ac:dyDescent="0.35">
      <c r="A187" s="33">
        <v>42624</v>
      </c>
      <c r="B187" s="6">
        <v>-31.8458210238974</v>
      </c>
      <c r="C187">
        <v>-23.35</v>
      </c>
      <c r="D187" s="6">
        <v>-23.81</v>
      </c>
      <c r="E187" s="6">
        <v>-19.305</v>
      </c>
      <c r="F187" s="32">
        <f t="shared" si="23"/>
        <v>-24.577705255974351</v>
      </c>
      <c r="G187" s="42">
        <v>-4</v>
      </c>
      <c r="H187" s="70">
        <v>-4</v>
      </c>
      <c r="I187" s="67">
        <f t="shared" si="19"/>
        <v>0.89071038251366208</v>
      </c>
      <c r="J187" s="70">
        <f t="shared" si="22"/>
        <v>-3.109289617486338</v>
      </c>
      <c r="AF187" s="32">
        <v>-15.5</v>
      </c>
    </row>
    <row r="188" spans="1:33" x14ac:dyDescent="0.35">
      <c r="A188" s="33">
        <v>42625</v>
      </c>
      <c r="B188" s="6">
        <v>-30.67</v>
      </c>
      <c r="C188">
        <v>-36.728999999999999</v>
      </c>
      <c r="D188" s="6">
        <v>-25.673999999999999</v>
      </c>
      <c r="E188" s="6">
        <v>-19.358000000000001</v>
      </c>
      <c r="F188" s="32">
        <f t="shared" si="23"/>
        <v>-28.107750000000003</v>
      </c>
      <c r="G188" s="42">
        <v>-4</v>
      </c>
      <c r="H188" s="70">
        <v>-4</v>
      </c>
      <c r="I188" s="67">
        <f t="shared" si="19"/>
        <v>0.89617486338797903</v>
      </c>
      <c r="J188" s="70">
        <f t="shared" si="22"/>
        <v>-3.1038251366120209</v>
      </c>
      <c r="AF188" s="32">
        <v>-15.5</v>
      </c>
    </row>
    <row r="189" spans="1:33" x14ac:dyDescent="0.35">
      <c r="A189" s="33">
        <v>42626</v>
      </c>
      <c r="B189" s="6">
        <v>-31.26</v>
      </c>
      <c r="C189">
        <v>-34.463000000000001</v>
      </c>
      <c r="D189" s="6">
        <v>-21.777999999999999</v>
      </c>
      <c r="E189" s="6">
        <v>-19.362000000000002</v>
      </c>
      <c r="F189" s="32">
        <f t="shared" si="23"/>
        <v>-26.71575</v>
      </c>
      <c r="G189" s="42">
        <v>-4</v>
      </c>
      <c r="H189" s="70">
        <v>-4</v>
      </c>
      <c r="I189" s="67">
        <f t="shared" si="19"/>
        <v>0.90163934426229597</v>
      </c>
      <c r="J189" s="70">
        <f t="shared" si="22"/>
        <v>-3.0983606557377041</v>
      </c>
      <c r="K189" t="s">
        <v>16</v>
      </c>
      <c r="AF189" s="32">
        <v>-15.5</v>
      </c>
    </row>
    <row r="190" spans="1:33" x14ac:dyDescent="0.35">
      <c r="A190" s="33">
        <v>42627</v>
      </c>
      <c r="B190" s="6">
        <v>-27.43</v>
      </c>
      <c r="C190">
        <v>-32.095999999999997</v>
      </c>
      <c r="D190" s="6">
        <v>-11.406000000000001</v>
      </c>
      <c r="E190" s="6">
        <v>-4.2279999999999998</v>
      </c>
      <c r="F190" s="32">
        <f t="shared" si="23"/>
        <v>-18.79</v>
      </c>
      <c r="G190" s="42">
        <v>-4</v>
      </c>
      <c r="H190" s="70">
        <v>-4</v>
      </c>
      <c r="I190" s="67">
        <f t="shared" si="19"/>
        <v>0.90710382513661292</v>
      </c>
      <c r="J190" s="70">
        <f t="shared" si="22"/>
        <v>-3.092896174863387</v>
      </c>
      <c r="AF190" s="32">
        <v>-15.5</v>
      </c>
    </row>
    <row r="191" spans="1:33" x14ac:dyDescent="0.35">
      <c r="A191" s="33">
        <v>42628</v>
      </c>
      <c r="B191" s="6">
        <v>-37.68</v>
      </c>
      <c r="C191">
        <v>-25.510999999999999</v>
      </c>
      <c r="D191" s="6">
        <v>-10.493</v>
      </c>
      <c r="E191" s="6">
        <v>-2.1949999999999998</v>
      </c>
      <c r="F191" s="32">
        <f t="shared" si="23"/>
        <v>-18.969749999999998</v>
      </c>
      <c r="G191" s="42">
        <v>-4</v>
      </c>
      <c r="H191" s="70">
        <v>-4</v>
      </c>
      <c r="I191" s="67">
        <f t="shared" si="19"/>
        <v>0.91256830601092986</v>
      </c>
      <c r="J191" s="70">
        <f t="shared" si="22"/>
        <v>-3.0874316939890702</v>
      </c>
      <c r="AF191" s="32">
        <v>-12</v>
      </c>
    </row>
    <row r="192" spans="1:33" x14ac:dyDescent="0.35">
      <c r="A192" s="33">
        <v>42629</v>
      </c>
      <c r="B192" s="6">
        <v>-22.41</v>
      </c>
      <c r="C192">
        <v>-24.491</v>
      </c>
      <c r="D192" s="6">
        <v>-14.602</v>
      </c>
      <c r="E192" s="6">
        <v>-4.2190000000000003</v>
      </c>
      <c r="F192" s="32">
        <f t="shared" si="23"/>
        <v>-16.430499999999999</v>
      </c>
      <c r="G192" s="42">
        <v>-4</v>
      </c>
      <c r="H192" s="70">
        <v>-4</v>
      </c>
      <c r="I192" s="67">
        <f t="shared" si="19"/>
        <v>0.91803278688524681</v>
      </c>
      <c r="J192" s="70">
        <f t="shared" si="22"/>
        <v>-3.0819672131147531</v>
      </c>
      <c r="AF192" s="32">
        <v>-12</v>
      </c>
    </row>
    <row r="193" spans="1:32" x14ac:dyDescent="0.35">
      <c r="A193" s="33">
        <v>42630</v>
      </c>
      <c r="B193" s="6">
        <v>-21.890671170898397</v>
      </c>
      <c r="C193">
        <v>-26.914000000000001</v>
      </c>
      <c r="D193" s="6">
        <v>-7.1230000000000002</v>
      </c>
      <c r="E193" s="6">
        <v>-19.304000000000002</v>
      </c>
      <c r="F193" s="32">
        <f t="shared" si="23"/>
        <v>-18.807917792724602</v>
      </c>
      <c r="G193" s="42">
        <v>-4</v>
      </c>
      <c r="H193" s="70">
        <v>-4</v>
      </c>
      <c r="I193" s="67">
        <f t="shared" si="19"/>
        <v>0.92349726775956376</v>
      </c>
      <c r="J193" s="70">
        <f t="shared" si="22"/>
        <v>-3.0765027322404364</v>
      </c>
      <c r="AF193" s="32">
        <v>-12</v>
      </c>
    </row>
    <row r="194" spans="1:32" x14ac:dyDescent="0.35">
      <c r="A194" s="33">
        <v>42631</v>
      </c>
      <c r="B194" s="6">
        <v>-27.26</v>
      </c>
      <c r="C194">
        <v>-42.587000000000003</v>
      </c>
      <c r="D194" s="6">
        <v>-17.123000000000001</v>
      </c>
      <c r="E194" s="6">
        <v>-19.302</v>
      </c>
      <c r="F194" s="32">
        <f t="shared" si="23"/>
        <v>-26.568000000000005</v>
      </c>
      <c r="G194" s="42">
        <v>-4</v>
      </c>
      <c r="H194" s="70">
        <v>-4</v>
      </c>
      <c r="I194" s="67">
        <f t="shared" si="19"/>
        <v>0.9289617486338807</v>
      </c>
      <c r="J194" s="70">
        <f t="shared" si="22"/>
        <v>-3.0710382513661192</v>
      </c>
      <c r="AF194" s="32">
        <v>-12</v>
      </c>
    </row>
    <row r="195" spans="1:32" x14ac:dyDescent="0.35">
      <c r="A195" s="33">
        <v>42632</v>
      </c>
      <c r="B195" s="6">
        <v>-4.5898060000000003</v>
      </c>
      <c r="C195">
        <v>-36.234000000000002</v>
      </c>
      <c r="D195" s="6">
        <v>-20.834</v>
      </c>
      <c r="E195" s="6">
        <v>-18.917000000000002</v>
      </c>
      <c r="F195" s="32">
        <f t="shared" si="23"/>
        <v>-20.143701500000002</v>
      </c>
      <c r="G195" s="42">
        <v>-4</v>
      </c>
      <c r="H195" s="70">
        <v>-4</v>
      </c>
      <c r="I195" s="67">
        <f t="shared" si="19"/>
        <v>0.93442622950819765</v>
      </c>
      <c r="J195" s="70">
        <f t="shared" si="22"/>
        <v>-3.0655737704918025</v>
      </c>
      <c r="AF195" s="32">
        <v>-12</v>
      </c>
    </row>
    <row r="196" spans="1:32" x14ac:dyDescent="0.35">
      <c r="A196" s="33">
        <v>42633</v>
      </c>
      <c r="B196" s="6">
        <v>-22.240501999999999</v>
      </c>
      <c r="C196">
        <v>-31.007000000000001</v>
      </c>
      <c r="D196" s="6">
        <v>-20.123000000000001</v>
      </c>
      <c r="E196" s="6">
        <v>-18.39</v>
      </c>
      <c r="F196" s="32">
        <f t="shared" si="23"/>
        <v>-22.940125500000001</v>
      </c>
      <c r="G196" s="42">
        <v>-4</v>
      </c>
      <c r="H196" s="70">
        <v>-4</v>
      </c>
      <c r="I196" s="67">
        <f t="shared" si="19"/>
        <v>0.93989071038251459</v>
      </c>
      <c r="J196" s="70">
        <f t="shared" si="22"/>
        <v>-3.0601092896174853</v>
      </c>
      <c r="AF196" s="32">
        <v>-12</v>
      </c>
    </row>
    <row r="197" spans="1:32" x14ac:dyDescent="0.35">
      <c r="A197" s="33">
        <v>42634</v>
      </c>
      <c r="B197" s="6">
        <v>-24.491136000000001</v>
      </c>
      <c r="C197">
        <v>-23.715</v>
      </c>
      <c r="D197" s="6">
        <v>-23.376000000000001</v>
      </c>
      <c r="E197" s="6">
        <v>-18.023</v>
      </c>
      <c r="F197" s="32">
        <f t="shared" si="23"/>
        <v>-22.401284</v>
      </c>
      <c r="G197" s="42">
        <v>-4</v>
      </c>
      <c r="H197" s="70">
        <v>-4</v>
      </c>
      <c r="I197" s="67">
        <f t="shared" si="19"/>
        <v>0.94535519125683154</v>
      </c>
      <c r="J197" s="70">
        <f t="shared" si="22"/>
        <v>-3.0546448087431686</v>
      </c>
      <c r="AF197" s="32">
        <v>-12</v>
      </c>
    </row>
    <row r="198" spans="1:32" x14ac:dyDescent="0.35">
      <c r="A198" s="33">
        <v>42635</v>
      </c>
      <c r="B198" s="6">
        <v>-22.709053999999998</v>
      </c>
      <c r="C198">
        <v>-13.866</v>
      </c>
      <c r="D198" s="6">
        <v>-18.177</v>
      </c>
      <c r="E198" s="6">
        <v>-19.303000000000001</v>
      </c>
      <c r="F198" s="32">
        <f t="shared" si="23"/>
        <v>-18.5137635</v>
      </c>
      <c r="G198" s="42">
        <v>-4</v>
      </c>
      <c r="H198" s="70">
        <v>-4</v>
      </c>
      <c r="I198" s="67">
        <f t="shared" si="19"/>
        <v>0.95081967213114849</v>
      </c>
      <c r="J198" s="70">
        <f t="shared" si="22"/>
        <v>-3.0491803278688514</v>
      </c>
      <c r="AF198" s="32">
        <v>-12</v>
      </c>
    </row>
    <row r="199" spans="1:32" x14ac:dyDescent="0.35">
      <c r="A199" s="33">
        <v>42636</v>
      </c>
      <c r="B199" s="6">
        <v>-24.712641999999999</v>
      </c>
      <c r="C199">
        <v>-15.063000000000001</v>
      </c>
      <c r="D199" s="6">
        <v>-20.471</v>
      </c>
      <c r="E199" s="6">
        <v>-16.658000000000001</v>
      </c>
      <c r="F199" s="32">
        <v>-19.226160499999999</v>
      </c>
      <c r="G199" s="32">
        <f t="shared" ref="G199:G206" si="24">AVERAGE(B199:E199)</f>
        <v>-19.226160499999999</v>
      </c>
      <c r="H199" s="68">
        <f t="shared" ref="H199:H206" si="25">AVERAGE(AF184:AF198,G199:G213)</f>
        <v>-15.826311239130439</v>
      </c>
      <c r="I199" s="67">
        <f t="shared" si="19"/>
        <v>0.95628415300546543</v>
      </c>
      <c r="J199" s="68">
        <f t="shared" si="22"/>
        <v>-12.042698579502256</v>
      </c>
      <c r="AF199" s="32">
        <v>-12</v>
      </c>
    </row>
    <row r="200" spans="1:32" x14ac:dyDescent="0.35">
      <c r="A200" s="33">
        <v>42637</v>
      </c>
      <c r="B200" s="6">
        <v>-25.429400999999999</v>
      </c>
      <c r="C200">
        <v>-14.516</v>
      </c>
      <c r="D200" s="6">
        <v>-19.38</v>
      </c>
      <c r="E200" s="6">
        <v>-12.425000000000001</v>
      </c>
      <c r="F200" s="32">
        <v>-17.937600249999999</v>
      </c>
      <c r="G200" s="32">
        <f t="shared" si="24"/>
        <v>-17.937600249999999</v>
      </c>
      <c r="H200" s="68">
        <f t="shared" si="25"/>
        <v>-15.467227181818187</v>
      </c>
      <c r="I200" s="67">
        <f t="shared" si="19"/>
        <v>0.96174863387978238</v>
      </c>
      <c r="J200" s="68">
        <f t="shared" si="22"/>
        <v>-11.748331028812718</v>
      </c>
      <c r="AF200" s="32">
        <v>-9</v>
      </c>
    </row>
    <row r="201" spans="1:32" x14ac:dyDescent="0.35">
      <c r="A201" s="33">
        <v>42638</v>
      </c>
      <c r="B201" s="6">
        <v>-37.443542000000001</v>
      </c>
      <c r="C201">
        <v>-15.734</v>
      </c>
      <c r="D201" s="6">
        <v>-28.02</v>
      </c>
      <c r="E201" s="6">
        <v>-12.866</v>
      </c>
      <c r="F201" s="32">
        <v>-23.5158855</v>
      </c>
      <c r="G201" s="32">
        <f t="shared" si="24"/>
        <v>-23.5158855</v>
      </c>
      <c r="H201" s="68">
        <f t="shared" si="25"/>
        <v>-14.992447511904764</v>
      </c>
      <c r="I201" s="67">
        <f t="shared" si="19"/>
        <v>0.96721311475409932</v>
      </c>
      <c r="J201" s="68">
        <f t="shared" si="22"/>
        <v>-11.367224547960575</v>
      </c>
      <c r="AF201" s="32">
        <v>-9</v>
      </c>
    </row>
    <row r="202" spans="1:32" x14ac:dyDescent="0.35">
      <c r="A202" s="33">
        <v>42639</v>
      </c>
      <c r="B202" s="6">
        <v>-41.032713999999999</v>
      </c>
      <c r="C202">
        <v>-19.228000000000002</v>
      </c>
      <c r="D202" s="6">
        <v>-29.925000000000001</v>
      </c>
      <c r="E202" s="6">
        <v>-8.3260000000000005</v>
      </c>
      <c r="F202" s="32">
        <v>-24.627928500000003</v>
      </c>
      <c r="G202" s="32">
        <f t="shared" si="24"/>
        <v>-24.627928500000003</v>
      </c>
      <c r="H202" s="68">
        <f t="shared" si="25"/>
        <v>-14.241275612499999</v>
      </c>
      <c r="I202" s="67">
        <f t="shared" si="19"/>
        <v>0.97267759562841627</v>
      </c>
      <c r="J202" s="68">
        <f>H202+((I202*$L$1)*H202)</f>
        <v>-10.778233182137974</v>
      </c>
      <c r="AF202" s="32">
        <v>-9</v>
      </c>
    </row>
    <row r="203" spans="1:32" x14ac:dyDescent="0.35">
      <c r="A203" s="33">
        <v>42640</v>
      </c>
      <c r="B203" s="6">
        <v>-42.897213999999998</v>
      </c>
      <c r="C203">
        <v>-14.231</v>
      </c>
      <c r="D203" s="6">
        <v>-36.539000000000001</v>
      </c>
      <c r="E203" s="6">
        <v>-9.6810000000000009</v>
      </c>
      <c r="F203" s="32">
        <v>-25.8370535</v>
      </c>
      <c r="G203" s="32">
        <f t="shared" si="24"/>
        <v>-25.8370535</v>
      </c>
      <c r="H203" s="68">
        <f>AVERAGE(AF188:AF202,G203:G217)</f>
        <v>-13.352504407894736</v>
      </c>
      <c r="I203" s="67">
        <f t="shared" si="19"/>
        <v>0.97814207650273322</v>
      </c>
      <c r="J203" s="68">
        <f t="shared" si="22"/>
        <v>-10.087342810882223</v>
      </c>
      <c r="AF203" s="32">
        <v>-9</v>
      </c>
    </row>
    <row r="204" spans="1:32" x14ac:dyDescent="0.35">
      <c r="A204" s="33">
        <v>42641</v>
      </c>
      <c r="B204" s="6">
        <v>-41.814584000000004</v>
      </c>
      <c r="C204">
        <v>-11.27</v>
      </c>
      <c r="D204" s="6">
        <v>-17.062999999999999</v>
      </c>
      <c r="E204" s="6">
        <v>-9.4689999999999994</v>
      </c>
      <c r="F204" s="32">
        <v>-19.904146000000001</v>
      </c>
      <c r="G204" s="32">
        <f t="shared" si="24"/>
        <v>-19.904146000000001</v>
      </c>
      <c r="H204" s="68">
        <f t="shared" si="25"/>
        <v>-12.29780723611111</v>
      </c>
      <c r="I204" s="67">
        <f t="shared" si="19"/>
        <v>0.98360655737705016</v>
      </c>
      <c r="J204" s="68">
        <f t="shared" si="22"/>
        <v>-9.2737562764116532</v>
      </c>
      <c r="AF204" s="32">
        <v>-9</v>
      </c>
    </row>
    <row r="205" spans="1:32" x14ac:dyDescent="0.35">
      <c r="A205" s="33">
        <v>42642</v>
      </c>
      <c r="B205" s="6">
        <v>-26.086534</v>
      </c>
      <c r="C205">
        <v>-10.731999999999999</v>
      </c>
      <c r="D205" s="6">
        <v>-16.285</v>
      </c>
      <c r="E205" s="6">
        <v>-6.1550000000000002</v>
      </c>
      <c r="F205" s="32">
        <v>-14.814633499999999</v>
      </c>
      <c r="G205" s="32">
        <f t="shared" si="24"/>
        <v>-14.814633499999999</v>
      </c>
      <c r="H205" s="68">
        <f t="shared" si="25"/>
        <v>-11.468022602941177</v>
      </c>
      <c r="I205" s="67">
        <f t="shared" si="19"/>
        <v>0.98907103825136711</v>
      </c>
      <c r="J205" s="68">
        <f t="shared" si="22"/>
        <v>-8.6323503472958834</v>
      </c>
      <c r="AF205" s="32">
        <v>-9</v>
      </c>
    </row>
    <row r="206" spans="1:32" x14ac:dyDescent="0.35">
      <c r="A206" s="33">
        <v>42643</v>
      </c>
      <c r="B206" s="6">
        <v>-21.376003000000001</v>
      </c>
      <c r="C206">
        <v>-11.321999999999999</v>
      </c>
      <c r="D206" s="6">
        <v>-8.76</v>
      </c>
      <c r="E206" s="6">
        <v>-5.109</v>
      </c>
      <c r="F206" s="32">
        <v>-11.64175075</v>
      </c>
      <c r="G206" s="32">
        <f t="shared" si="24"/>
        <v>-11.64175075</v>
      </c>
      <c r="H206" s="68">
        <f t="shared" si="25"/>
        <v>-10.852609421875</v>
      </c>
      <c r="I206" s="67">
        <f t="shared" si="19"/>
        <v>0.99453551912568405</v>
      </c>
      <c r="J206" s="68">
        <f t="shared" si="22"/>
        <v>-8.1542830355618143</v>
      </c>
      <c r="AF206" s="32">
        <v>-9</v>
      </c>
    </row>
    <row r="208" spans="1:32" x14ac:dyDescent="0.35">
      <c r="A208" s="2" t="s">
        <v>106</v>
      </c>
      <c r="B208" s="55">
        <f>SUM(B24:B206)</f>
        <v>-7090.8606101947953</v>
      </c>
      <c r="C208" s="55">
        <f t="shared" ref="C208:E208" si="26">SUM(C24:C206)</f>
        <v>-4476.2110000000021</v>
      </c>
      <c r="D208" s="55">
        <f t="shared" si="26"/>
        <v>-4378.9909999999991</v>
      </c>
      <c r="E208" s="55">
        <f t="shared" si="26"/>
        <v>-5200.6850000000022</v>
      </c>
      <c r="G208" s="73"/>
      <c r="H208" s="55">
        <f t="shared" ref="H208:J208" si="27">SUM(H24:H206)</f>
        <v>-4907.1294075762653</v>
      </c>
      <c r="J208" s="55">
        <f t="shared" si="27"/>
        <v>-4340.5981136523924</v>
      </c>
      <c r="AF208" s="55">
        <f>SUM(AF24:AF206)</f>
        <v>-4933.6541029999998</v>
      </c>
    </row>
    <row r="209" spans="1:5" x14ac:dyDescent="0.35">
      <c r="A209" s="2" t="s">
        <v>107</v>
      </c>
      <c r="B209" s="2">
        <f>B208/1000</f>
        <v>-7.0908606101947953</v>
      </c>
      <c r="C209" s="2">
        <f>C208/1000</f>
        <v>-4.4762110000000019</v>
      </c>
      <c r="D209" s="2">
        <f>D208/1000</f>
        <v>-4.3789909999999992</v>
      </c>
      <c r="E209" s="2">
        <f>E208/1000</f>
        <v>-5.2006850000000018</v>
      </c>
    </row>
    <row r="211" spans="1:5" x14ac:dyDescent="0.35">
      <c r="B211" s="2">
        <v>2017</v>
      </c>
      <c r="C211" s="2">
        <v>2018</v>
      </c>
      <c r="D211" s="2">
        <v>2019</v>
      </c>
      <c r="E211" s="2">
        <v>2020</v>
      </c>
    </row>
  </sheetData>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9EE73-51B6-4578-AE53-9BB69754986C}">
  <sheetPr>
    <tabColor rgb="FF00B050"/>
  </sheetPr>
  <dimension ref="A1:AA367"/>
  <sheetViews>
    <sheetView topLeftCell="N1" workbookViewId="0">
      <selection activeCell="S11" sqref="S11"/>
    </sheetView>
  </sheetViews>
  <sheetFormatPr defaultRowHeight="14.5" x14ac:dyDescent="0.35"/>
  <cols>
    <col min="1" max="2" width="19.453125" style="104" customWidth="1"/>
    <col min="3" max="3" width="11" style="104" customWidth="1"/>
    <col min="4" max="4" width="11.26953125" style="104" customWidth="1"/>
    <col min="5" max="5" width="11" style="104" customWidth="1"/>
    <col min="6" max="6" width="10.81640625" style="104" customWidth="1"/>
    <col min="7" max="7" width="10.453125" style="104" customWidth="1"/>
    <col min="8" max="16384" width="8.7265625" style="104"/>
  </cols>
  <sheetData>
    <row r="1" spans="1:27" x14ac:dyDescent="0.35">
      <c r="B1" s="109" t="s">
        <v>179</v>
      </c>
      <c r="R1" s="109" t="s">
        <v>178</v>
      </c>
    </row>
    <row r="2" spans="1:27" x14ac:dyDescent="0.35">
      <c r="B2" s="104" t="s">
        <v>175</v>
      </c>
      <c r="C2" s="108" t="s">
        <v>174</v>
      </c>
      <c r="D2" s="108" t="s">
        <v>173</v>
      </c>
      <c r="E2" s="108" t="s">
        <v>172</v>
      </c>
      <c r="F2" s="108" t="s">
        <v>171</v>
      </c>
      <c r="G2" s="108" t="s">
        <v>170</v>
      </c>
      <c r="H2" s="108" t="s">
        <v>169</v>
      </c>
      <c r="I2" s="108" t="s">
        <v>168</v>
      </c>
      <c r="J2" s="108" t="s">
        <v>167</v>
      </c>
      <c r="K2" s="108" t="s">
        <v>166</v>
      </c>
      <c r="L2" s="108" t="s">
        <v>177</v>
      </c>
      <c r="M2" s="108" t="s">
        <v>176</v>
      </c>
      <c r="R2" s="127" t="s">
        <v>24</v>
      </c>
      <c r="S2" s="126" t="s">
        <v>23</v>
      </c>
      <c r="T2" s="126" t="s">
        <v>22</v>
      </c>
      <c r="U2" s="126" t="s">
        <v>21</v>
      </c>
      <c r="V2" s="126" t="s">
        <v>20</v>
      </c>
      <c r="W2" s="126" t="s">
        <v>19</v>
      </c>
      <c r="X2" s="126" t="s">
        <v>216</v>
      </c>
      <c r="Y2" s="126" t="s">
        <v>215</v>
      </c>
      <c r="Z2" s="126" t="s">
        <v>214</v>
      </c>
      <c r="AA2" s="126" t="s">
        <v>213</v>
      </c>
    </row>
    <row r="3" spans="1:27" x14ac:dyDescent="0.35">
      <c r="A3" s="105">
        <v>43922</v>
      </c>
      <c r="B3" s="107">
        <v>600.26</v>
      </c>
      <c r="C3" s="104">
        <v>446.03399999999999</v>
      </c>
      <c r="D3" s="104">
        <v>193.53479999999999</v>
      </c>
      <c r="E3" s="104">
        <v>286.69830000000002</v>
      </c>
      <c r="F3" s="104">
        <v>373.01819999999998</v>
      </c>
      <c r="G3" s="104">
        <v>281.50900000000001</v>
      </c>
      <c r="H3" s="104">
        <v>443.99740000000003</v>
      </c>
      <c r="I3" s="104">
        <v>223.9562</v>
      </c>
      <c r="J3" s="104">
        <v>351.8963</v>
      </c>
      <c r="K3" s="104">
        <v>287.36959999999999</v>
      </c>
      <c r="M3" s="104">
        <f t="shared" ref="M3:M66" si="0">IF(C3="","",C3-MAX(D3:L3))</f>
        <v>2.0365999999999644</v>
      </c>
      <c r="N3" s="106">
        <f t="shared" ref="N3:N66" si="1">M3/1109.1019</f>
        <v>1.836260491484114E-3</v>
      </c>
      <c r="Q3" s="105">
        <v>43922</v>
      </c>
      <c r="R3" s="104">
        <f t="shared" ref="R3:R66" si="2">B3/11</f>
        <v>54.56909090909091</v>
      </c>
      <c r="S3" s="104">
        <f t="shared" ref="S3:S66" si="3">C3/11</f>
        <v>40.548545454545454</v>
      </c>
      <c r="T3" s="104">
        <f t="shared" ref="T3:T66" si="4">D3/11</f>
        <v>17.594072727272728</v>
      </c>
      <c r="U3" s="104">
        <f t="shared" ref="U3:U66" si="5">E3/11</f>
        <v>26.06348181818182</v>
      </c>
      <c r="V3" s="104">
        <f t="shared" ref="V3:V66" si="6">F3/11</f>
        <v>33.910745454545456</v>
      </c>
      <c r="W3" s="104">
        <f t="shared" ref="W3:W66" si="7">G3/11</f>
        <v>25.591727272727272</v>
      </c>
      <c r="X3" s="104">
        <f t="shared" ref="X3:X66" si="8">H3/11</f>
        <v>40.363400000000006</v>
      </c>
      <c r="Y3" s="104">
        <f t="shared" ref="Y3:Y66" si="9">I3/11</f>
        <v>20.359654545454546</v>
      </c>
      <c r="Z3" s="104">
        <f t="shared" ref="Z3:Z66" si="10">J3/11</f>
        <v>31.990572727272728</v>
      </c>
      <c r="AA3" s="104">
        <f t="shared" ref="AA3:AA66" si="11">K3/11</f>
        <v>26.12450909090909</v>
      </c>
    </row>
    <row r="4" spans="1:27" x14ac:dyDescent="0.35">
      <c r="A4" s="105">
        <v>43923</v>
      </c>
      <c r="B4" s="107">
        <v>599.48</v>
      </c>
      <c r="C4" s="104">
        <v>448.59890000000001</v>
      </c>
      <c r="D4" s="104">
        <v>193.80699999999999</v>
      </c>
      <c r="E4" s="104">
        <v>289.03039999999999</v>
      </c>
      <c r="F4" s="104">
        <v>374.4658</v>
      </c>
      <c r="G4" s="104">
        <v>279.69049999999999</v>
      </c>
      <c r="H4" s="104">
        <v>445.14150000000001</v>
      </c>
      <c r="I4" s="104">
        <v>220.75970000000001</v>
      </c>
      <c r="J4" s="104">
        <v>352.07659999999998</v>
      </c>
      <c r="K4" s="104">
        <v>288.65530000000001</v>
      </c>
      <c r="M4" s="104">
        <f t="shared" si="0"/>
        <v>3.4574000000000069</v>
      </c>
      <c r="N4" s="106">
        <f t="shared" si="1"/>
        <v>3.1172969769504562E-3</v>
      </c>
      <c r="Q4" s="105">
        <v>43923</v>
      </c>
      <c r="R4" s="104">
        <f t="shared" si="2"/>
        <v>54.49818181818182</v>
      </c>
      <c r="S4" s="104">
        <f t="shared" si="3"/>
        <v>40.781718181818185</v>
      </c>
      <c r="T4" s="104">
        <f t="shared" si="4"/>
        <v>17.618818181818181</v>
      </c>
      <c r="U4" s="104">
        <f t="shared" si="5"/>
        <v>26.275490909090909</v>
      </c>
      <c r="V4" s="104">
        <f t="shared" si="6"/>
        <v>34.042345454545455</v>
      </c>
      <c r="W4" s="104">
        <f t="shared" si="7"/>
        <v>25.42640909090909</v>
      </c>
      <c r="X4" s="104">
        <f t="shared" si="8"/>
        <v>40.467409090909094</v>
      </c>
      <c r="Y4" s="104">
        <f t="shared" si="9"/>
        <v>20.069063636363637</v>
      </c>
      <c r="Z4" s="104">
        <f t="shared" si="10"/>
        <v>32.006963636363636</v>
      </c>
      <c r="AA4" s="104">
        <f t="shared" si="11"/>
        <v>26.24139090909091</v>
      </c>
    </row>
    <row r="5" spans="1:27" x14ac:dyDescent="0.35">
      <c r="A5" s="105">
        <v>43924</v>
      </c>
      <c r="B5" s="107">
        <v>599.52</v>
      </c>
      <c r="C5" s="104">
        <v>450.96820000000002</v>
      </c>
      <c r="D5" s="104">
        <v>194.2637</v>
      </c>
      <c r="E5" s="104">
        <v>290.50380000000001</v>
      </c>
      <c r="F5" s="104">
        <v>376.7475</v>
      </c>
      <c r="G5" s="104">
        <v>278.762</v>
      </c>
      <c r="H5" s="104">
        <v>446.52760000000001</v>
      </c>
      <c r="I5" s="104">
        <v>218.35839999999999</v>
      </c>
      <c r="J5" s="104">
        <v>352.6832</v>
      </c>
      <c r="K5" s="104">
        <v>290.24720000000002</v>
      </c>
      <c r="M5" s="104">
        <f t="shared" si="0"/>
        <v>4.4406000000000176</v>
      </c>
      <c r="N5" s="106">
        <f t="shared" si="1"/>
        <v>4.003779995327768E-3</v>
      </c>
      <c r="Q5" s="105">
        <v>43924</v>
      </c>
      <c r="R5" s="104">
        <f t="shared" si="2"/>
        <v>54.50181818181818</v>
      </c>
      <c r="S5" s="104">
        <f t="shared" si="3"/>
        <v>40.997109090909092</v>
      </c>
      <c r="T5" s="104">
        <f t="shared" si="4"/>
        <v>17.660336363636365</v>
      </c>
      <c r="U5" s="104">
        <f t="shared" si="5"/>
        <v>26.409436363636363</v>
      </c>
      <c r="V5" s="104">
        <f t="shared" si="6"/>
        <v>34.249772727272727</v>
      </c>
      <c r="W5" s="104">
        <f t="shared" si="7"/>
        <v>25.341999999999999</v>
      </c>
      <c r="X5" s="104">
        <f t="shared" si="8"/>
        <v>40.59341818181818</v>
      </c>
      <c r="Y5" s="104">
        <f t="shared" si="9"/>
        <v>19.850763636363634</v>
      </c>
      <c r="Z5" s="104">
        <f t="shared" si="10"/>
        <v>32.06210909090909</v>
      </c>
      <c r="AA5" s="104">
        <f t="shared" si="11"/>
        <v>26.386109090909091</v>
      </c>
    </row>
    <row r="6" spans="1:27" x14ac:dyDescent="0.35">
      <c r="A6" s="105">
        <v>43925</v>
      </c>
      <c r="B6" s="107">
        <v>601.25</v>
      </c>
      <c r="C6" s="104">
        <v>465.6422</v>
      </c>
      <c r="D6" s="104">
        <v>195.12569999999999</v>
      </c>
      <c r="E6" s="104">
        <v>292.10399999999998</v>
      </c>
      <c r="F6" s="104">
        <v>378.31659999999999</v>
      </c>
      <c r="G6" s="104">
        <v>278.38630000000001</v>
      </c>
      <c r="H6" s="104">
        <v>447.61130000000003</v>
      </c>
      <c r="I6" s="104">
        <v>215.76089999999999</v>
      </c>
      <c r="J6" s="104">
        <v>353.46780000000001</v>
      </c>
      <c r="K6" s="104">
        <v>291.4828</v>
      </c>
      <c r="M6" s="104">
        <f t="shared" si="0"/>
        <v>18.030899999999974</v>
      </c>
      <c r="N6" s="106">
        <f t="shared" si="1"/>
        <v>1.6257207746195344E-2</v>
      </c>
      <c r="Q6" s="105">
        <v>43925</v>
      </c>
      <c r="R6" s="104">
        <f t="shared" si="2"/>
        <v>54.659090909090907</v>
      </c>
      <c r="S6" s="104">
        <f t="shared" si="3"/>
        <v>42.331109090909088</v>
      </c>
      <c r="T6" s="104">
        <f t="shared" si="4"/>
        <v>17.738699999999998</v>
      </c>
      <c r="U6" s="104">
        <f t="shared" si="5"/>
        <v>26.554909090909089</v>
      </c>
      <c r="V6" s="104">
        <f t="shared" si="6"/>
        <v>34.392418181818179</v>
      </c>
      <c r="W6" s="104">
        <f t="shared" si="7"/>
        <v>25.307845454545454</v>
      </c>
      <c r="X6" s="104">
        <f t="shared" si="8"/>
        <v>40.691936363636366</v>
      </c>
      <c r="Y6" s="104">
        <f t="shared" si="9"/>
        <v>19.614627272727272</v>
      </c>
      <c r="Z6" s="104">
        <f t="shared" si="10"/>
        <v>32.133436363636363</v>
      </c>
      <c r="AA6" s="104">
        <f t="shared" si="11"/>
        <v>26.498436363636362</v>
      </c>
    </row>
    <row r="7" spans="1:27" x14ac:dyDescent="0.35">
      <c r="A7" s="105">
        <v>43926</v>
      </c>
      <c r="B7" s="107">
        <v>603.73</v>
      </c>
      <c r="C7" s="104">
        <v>450.17759999999998</v>
      </c>
      <c r="D7" s="104">
        <v>195.262</v>
      </c>
      <c r="E7" s="104">
        <v>293.74509999999998</v>
      </c>
      <c r="F7" s="104">
        <v>369.68830000000003</v>
      </c>
      <c r="G7" s="104">
        <v>278.18549999999999</v>
      </c>
      <c r="H7" s="104">
        <v>449.53179999999998</v>
      </c>
      <c r="I7" s="104">
        <v>213.5224</v>
      </c>
      <c r="J7" s="104">
        <v>354.2022</v>
      </c>
      <c r="K7" s="104">
        <v>292.7432</v>
      </c>
      <c r="M7" s="104">
        <f t="shared" si="0"/>
        <v>0.64580000000000837</v>
      </c>
      <c r="N7" s="106">
        <f t="shared" si="1"/>
        <v>5.8227291829543199E-4</v>
      </c>
      <c r="Q7" s="105">
        <v>43926</v>
      </c>
      <c r="R7" s="104">
        <f t="shared" si="2"/>
        <v>54.884545454545453</v>
      </c>
      <c r="S7" s="104">
        <f t="shared" si="3"/>
        <v>40.925236363636365</v>
      </c>
      <c r="T7" s="104">
        <f t="shared" si="4"/>
        <v>17.751090909090909</v>
      </c>
      <c r="U7" s="104">
        <f t="shared" si="5"/>
        <v>26.704099999999997</v>
      </c>
      <c r="V7" s="104">
        <f t="shared" si="6"/>
        <v>33.608027272727277</v>
      </c>
      <c r="W7" s="104">
        <f t="shared" si="7"/>
        <v>25.289590909090908</v>
      </c>
      <c r="X7" s="104">
        <f t="shared" si="8"/>
        <v>40.866527272727268</v>
      </c>
      <c r="Y7" s="104">
        <f t="shared" si="9"/>
        <v>19.411127272727274</v>
      </c>
      <c r="Z7" s="104">
        <f t="shared" si="10"/>
        <v>32.200200000000002</v>
      </c>
      <c r="AA7" s="104">
        <f t="shared" si="11"/>
        <v>26.61301818181818</v>
      </c>
    </row>
    <row r="8" spans="1:27" x14ac:dyDescent="0.35">
      <c r="A8" s="105">
        <v>43927</v>
      </c>
      <c r="B8" s="107">
        <v>605.92999999999995</v>
      </c>
      <c r="C8" s="104">
        <v>452.64859999999999</v>
      </c>
      <c r="D8" s="104">
        <v>196.3348</v>
      </c>
      <c r="E8" s="104">
        <v>294.44970000000001</v>
      </c>
      <c r="F8" s="104">
        <v>381.99950000000001</v>
      </c>
      <c r="G8" s="104">
        <v>277.93729999999999</v>
      </c>
      <c r="H8" s="104">
        <v>451.6549</v>
      </c>
      <c r="I8" s="104">
        <v>212.31780000000001</v>
      </c>
      <c r="J8" s="104">
        <v>355.39339999999999</v>
      </c>
      <c r="K8" s="104">
        <v>294.19959999999998</v>
      </c>
      <c r="M8" s="104">
        <f t="shared" si="0"/>
        <v>0.99369999999998981</v>
      </c>
      <c r="N8" s="106">
        <f t="shared" si="1"/>
        <v>8.9595013767444624E-4</v>
      </c>
      <c r="Q8" s="105">
        <v>43927</v>
      </c>
      <c r="R8" s="104">
        <f t="shared" si="2"/>
        <v>55.084545454545449</v>
      </c>
      <c r="S8" s="104">
        <f t="shared" si="3"/>
        <v>41.149872727272729</v>
      </c>
      <c r="T8" s="104">
        <f t="shared" si="4"/>
        <v>17.848618181818182</v>
      </c>
      <c r="U8" s="104">
        <f t="shared" si="5"/>
        <v>26.768154545454546</v>
      </c>
      <c r="V8" s="104">
        <f t="shared" si="6"/>
        <v>34.727227272727276</v>
      </c>
      <c r="W8" s="104">
        <f t="shared" si="7"/>
        <v>25.267027272727272</v>
      </c>
      <c r="X8" s="104">
        <f t="shared" si="8"/>
        <v>41.059536363636362</v>
      </c>
      <c r="Y8" s="104">
        <f t="shared" si="9"/>
        <v>19.301618181818181</v>
      </c>
      <c r="Z8" s="104">
        <f t="shared" si="10"/>
        <v>32.308490909090906</v>
      </c>
      <c r="AA8" s="104">
        <f t="shared" si="11"/>
        <v>26.745418181818181</v>
      </c>
    </row>
    <row r="9" spans="1:27" x14ac:dyDescent="0.35">
      <c r="A9" s="105">
        <v>43928</v>
      </c>
      <c r="B9" s="107">
        <v>608.38</v>
      </c>
      <c r="C9" s="104">
        <v>455.69459999999998</v>
      </c>
      <c r="D9" s="104">
        <v>198.84729999999999</v>
      </c>
      <c r="E9" s="104">
        <v>295.77780000000001</v>
      </c>
      <c r="F9" s="104">
        <v>387.06689999999998</v>
      </c>
      <c r="G9" s="104">
        <v>276.5401</v>
      </c>
      <c r="H9" s="104">
        <v>461.96879999999999</v>
      </c>
      <c r="I9" s="104">
        <v>211.54349999999999</v>
      </c>
      <c r="J9" s="104">
        <v>356.65530000000001</v>
      </c>
      <c r="K9" s="104">
        <v>295.68920000000003</v>
      </c>
      <c r="M9" s="104">
        <f t="shared" si="0"/>
        <v>-6.2742000000000075</v>
      </c>
      <c r="N9" s="106">
        <f t="shared" si="1"/>
        <v>-5.6570095137335966E-3</v>
      </c>
      <c r="Q9" s="105">
        <v>43928</v>
      </c>
      <c r="R9" s="104">
        <f t="shared" si="2"/>
        <v>55.307272727272725</v>
      </c>
      <c r="S9" s="104">
        <f t="shared" si="3"/>
        <v>41.426781818181816</v>
      </c>
      <c r="T9" s="104">
        <f t="shared" si="4"/>
        <v>18.077027272727271</v>
      </c>
      <c r="U9" s="104">
        <f t="shared" si="5"/>
        <v>26.888890909090911</v>
      </c>
      <c r="V9" s="104">
        <f t="shared" si="6"/>
        <v>35.187899999999999</v>
      </c>
      <c r="W9" s="104">
        <f t="shared" si="7"/>
        <v>25.140009090909089</v>
      </c>
      <c r="X9" s="104">
        <f t="shared" si="8"/>
        <v>41.997163636363638</v>
      </c>
      <c r="Y9" s="104">
        <f t="shared" si="9"/>
        <v>19.231227272727271</v>
      </c>
      <c r="Z9" s="104">
        <f t="shared" si="10"/>
        <v>32.42320909090909</v>
      </c>
      <c r="AA9" s="104">
        <f t="shared" si="11"/>
        <v>26.880836363636366</v>
      </c>
    </row>
    <row r="10" spans="1:27" x14ac:dyDescent="0.35">
      <c r="A10" s="105">
        <v>43929</v>
      </c>
      <c r="B10" s="107">
        <v>611.4</v>
      </c>
      <c r="C10" s="104">
        <v>457.40140000000002</v>
      </c>
      <c r="D10" s="104">
        <v>201.92429999999999</v>
      </c>
      <c r="E10" s="104">
        <v>298.08089999999999</v>
      </c>
      <c r="F10" s="104">
        <v>387.81659999999999</v>
      </c>
      <c r="G10" s="104">
        <v>275.48570000000001</v>
      </c>
      <c r="H10" s="104">
        <v>463.40469999999999</v>
      </c>
      <c r="I10" s="104">
        <v>209.52699999999999</v>
      </c>
      <c r="J10" s="104">
        <v>357.74380000000002</v>
      </c>
      <c r="K10" s="104">
        <v>297.5204</v>
      </c>
      <c r="M10" s="104">
        <f t="shared" si="0"/>
        <v>-6.0032999999999674</v>
      </c>
      <c r="N10" s="106">
        <f t="shared" si="1"/>
        <v>-5.4127578358669909E-3</v>
      </c>
      <c r="Q10" s="105">
        <v>43929</v>
      </c>
      <c r="R10" s="104">
        <f t="shared" si="2"/>
        <v>55.581818181818178</v>
      </c>
      <c r="S10" s="104">
        <f t="shared" si="3"/>
        <v>41.581945454545455</v>
      </c>
      <c r="T10" s="104">
        <f t="shared" si="4"/>
        <v>18.356754545454546</v>
      </c>
      <c r="U10" s="104">
        <f t="shared" si="5"/>
        <v>27.098263636363637</v>
      </c>
      <c r="V10" s="104">
        <f t="shared" si="6"/>
        <v>35.256054545454546</v>
      </c>
      <c r="W10" s="104">
        <f t="shared" si="7"/>
        <v>25.044154545454546</v>
      </c>
      <c r="X10" s="104">
        <f t="shared" si="8"/>
        <v>42.127699999999997</v>
      </c>
      <c r="Y10" s="104">
        <f t="shared" si="9"/>
        <v>19.047909090909091</v>
      </c>
      <c r="Z10" s="104">
        <f t="shared" si="10"/>
        <v>32.522163636363636</v>
      </c>
      <c r="AA10" s="104">
        <f t="shared" si="11"/>
        <v>27.047309090909092</v>
      </c>
    </row>
    <row r="11" spans="1:27" x14ac:dyDescent="0.35">
      <c r="A11" s="105">
        <v>43930</v>
      </c>
      <c r="B11" s="107">
        <v>615.01</v>
      </c>
      <c r="C11" s="104">
        <v>458.73230000000001</v>
      </c>
      <c r="D11" s="104">
        <v>203.749</v>
      </c>
      <c r="E11" s="104">
        <v>301.46539999999999</v>
      </c>
      <c r="F11" s="104">
        <v>389.53800000000001</v>
      </c>
      <c r="G11" s="104">
        <v>275.4083</v>
      </c>
      <c r="H11" s="104">
        <v>464.53969999999998</v>
      </c>
      <c r="I11" s="104">
        <v>208.21950000000001</v>
      </c>
      <c r="J11" s="104">
        <v>358.62029999999999</v>
      </c>
      <c r="K11" s="104">
        <v>299.38490000000002</v>
      </c>
      <c r="M11" s="104">
        <f t="shared" si="0"/>
        <v>-5.8073999999999728</v>
      </c>
      <c r="N11" s="106">
        <f t="shared" si="1"/>
        <v>-5.2361284386943825E-3</v>
      </c>
      <c r="Q11" s="105">
        <v>43930</v>
      </c>
      <c r="R11" s="104">
        <f t="shared" si="2"/>
        <v>55.91</v>
      </c>
      <c r="S11" s="104">
        <f t="shared" si="3"/>
        <v>41.702936363636361</v>
      </c>
      <c r="T11" s="104">
        <f t="shared" si="4"/>
        <v>18.522636363636362</v>
      </c>
      <c r="U11" s="104">
        <f t="shared" si="5"/>
        <v>27.405945454545453</v>
      </c>
      <c r="V11" s="104">
        <f t="shared" si="6"/>
        <v>35.412545454545459</v>
      </c>
      <c r="W11" s="104">
        <f t="shared" si="7"/>
        <v>25.037118181818183</v>
      </c>
      <c r="X11" s="104">
        <f t="shared" si="8"/>
        <v>42.230881818181814</v>
      </c>
      <c r="Y11" s="104">
        <f t="shared" si="9"/>
        <v>18.929045454545456</v>
      </c>
      <c r="Z11" s="104">
        <f t="shared" si="10"/>
        <v>32.601845454545455</v>
      </c>
      <c r="AA11" s="104">
        <f t="shared" si="11"/>
        <v>27.216809090909091</v>
      </c>
    </row>
    <row r="12" spans="1:27" x14ac:dyDescent="0.35">
      <c r="A12" s="105">
        <v>43931</v>
      </c>
      <c r="B12" s="107">
        <v>618.70000000000005</v>
      </c>
      <c r="C12" s="104">
        <v>459.53640000000001</v>
      </c>
      <c r="D12" s="104">
        <v>205.02860000000001</v>
      </c>
      <c r="E12" s="104">
        <v>303.66950000000003</v>
      </c>
      <c r="F12" s="104">
        <v>391.8886</v>
      </c>
      <c r="G12" s="104">
        <v>275.53980000000001</v>
      </c>
      <c r="H12" s="104">
        <v>465.4941</v>
      </c>
      <c r="I12" s="104">
        <v>207.2011</v>
      </c>
      <c r="J12" s="104">
        <v>358.93869999999998</v>
      </c>
      <c r="K12" s="104">
        <v>301.30939999999998</v>
      </c>
      <c r="M12" s="104">
        <f t="shared" si="0"/>
        <v>-5.9576999999999884</v>
      </c>
      <c r="N12" s="106">
        <f t="shared" si="1"/>
        <v>-5.371643489205085E-3</v>
      </c>
      <c r="Q12" s="105">
        <v>43931</v>
      </c>
      <c r="R12" s="104">
        <f t="shared" si="2"/>
        <v>56.24545454545455</v>
      </c>
      <c r="S12" s="104">
        <f t="shared" si="3"/>
        <v>41.776036363636365</v>
      </c>
      <c r="T12" s="104">
        <f t="shared" si="4"/>
        <v>18.638963636363638</v>
      </c>
      <c r="U12" s="104">
        <f t="shared" si="5"/>
        <v>27.606318181818185</v>
      </c>
      <c r="V12" s="104">
        <f t="shared" si="6"/>
        <v>35.626236363636366</v>
      </c>
      <c r="W12" s="104">
        <f t="shared" si="7"/>
        <v>25.04907272727273</v>
      </c>
      <c r="X12" s="104">
        <f t="shared" si="8"/>
        <v>42.317645454545456</v>
      </c>
      <c r="Y12" s="104">
        <f t="shared" si="9"/>
        <v>18.836463636363636</v>
      </c>
      <c r="Z12" s="104">
        <f t="shared" si="10"/>
        <v>32.630790909090905</v>
      </c>
      <c r="AA12" s="104">
        <f t="shared" si="11"/>
        <v>27.391763636363635</v>
      </c>
    </row>
    <row r="13" spans="1:27" x14ac:dyDescent="0.35">
      <c r="A13" s="105">
        <v>43932</v>
      </c>
      <c r="B13" s="107">
        <v>622.79</v>
      </c>
      <c r="C13" s="104">
        <v>459.85419999999999</v>
      </c>
      <c r="D13" s="104">
        <v>205.9907</v>
      </c>
      <c r="E13" s="104">
        <v>305.68459999999999</v>
      </c>
      <c r="F13" s="104">
        <v>393.59800000000001</v>
      </c>
      <c r="G13" s="104">
        <v>276.12959999999998</v>
      </c>
      <c r="H13" s="104">
        <v>466.54070000000002</v>
      </c>
      <c r="I13" s="104">
        <v>207.19560000000001</v>
      </c>
      <c r="J13" s="104">
        <v>358.92239999999998</v>
      </c>
      <c r="K13" s="104">
        <v>303.02980000000002</v>
      </c>
      <c r="M13" s="104">
        <f t="shared" si="0"/>
        <v>-6.6865000000000236</v>
      </c>
      <c r="N13" s="106">
        <f t="shared" si="1"/>
        <v>-6.0287517314685192E-3</v>
      </c>
      <c r="Q13" s="105">
        <v>43932</v>
      </c>
      <c r="R13" s="104">
        <f t="shared" si="2"/>
        <v>56.617272727272727</v>
      </c>
      <c r="S13" s="104">
        <f t="shared" si="3"/>
        <v>41.804927272727269</v>
      </c>
      <c r="T13" s="104">
        <f t="shared" si="4"/>
        <v>18.726427272727275</v>
      </c>
      <c r="U13" s="104">
        <f t="shared" si="5"/>
        <v>27.789509090909089</v>
      </c>
      <c r="V13" s="104">
        <f t="shared" si="6"/>
        <v>35.781636363636366</v>
      </c>
      <c r="W13" s="104">
        <f t="shared" si="7"/>
        <v>25.102690909090907</v>
      </c>
      <c r="X13" s="104">
        <f t="shared" si="8"/>
        <v>42.412790909090909</v>
      </c>
      <c r="Y13" s="104">
        <f t="shared" si="9"/>
        <v>18.835963636363637</v>
      </c>
      <c r="Z13" s="104">
        <f t="shared" si="10"/>
        <v>32.629309090909089</v>
      </c>
      <c r="AA13" s="104">
        <f t="shared" si="11"/>
        <v>27.54816363636364</v>
      </c>
    </row>
    <row r="14" spans="1:27" x14ac:dyDescent="0.35">
      <c r="A14" s="105">
        <v>43933</v>
      </c>
      <c r="B14" s="107">
        <v>628.02</v>
      </c>
      <c r="C14" s="104">
        <v>459.64859999999999</v>
      </c>
      <c r="D14" s="104">
        <v>206.66749999999999</v>
      </c>
      <c r="E14" s="104">
        <v>307.55889999999999</v>
      </c>
      <c r="F14" s="104">
        <v>394.75099999999998</v>
      </c>
      <c r="G14" s="104">
        <v>276.88869999999997</v>
      </c>
      <c r="H14" s="104">
        <v>468.39370000000002</v>
      </c>
      <c r="I14" s="104">
        <v>207.06620000000001</v>
      </c>
      <c r="J14" s="104">
        <v>359.23570000000001</v>
      </c>
      <c r="K14" s="104">
        <v>304.66989999999998</v>
      </c>
      <c r="M14" s="104">
        <f t="shared" si="0"/>
        <v>-8.7451000000000363</v>
      </c>
      <c r="N14" s="106">
        <f t="shared" si="1"/>
        <v>-7.8848480919562376E-3</v>
      </c>
      <c r="Q14" s="105">
        <v>43933</v>
      </c>
      <c r="R14" s="104">
        <f t="shared" si="2"/>
        <v>57.092727272727274</v>
      </c>
      <c r="S14" s="104">
        <f t="shared" si="3"/>
        <v>41.786236363636363</v>
      </c>
      <c r="T14" s="104">
        <f t="shared" si="4"/>
        <v>18.787954545454543</v>
      </c>
      <c r="U14" s="104">
        <f t="shared" si="5"/>
        <v>27.959900000000001</v>
      </c>
      <c r="V14" s="104">
        <f t="shared" si="6"/>
        <v>35.886454545454541</v>
      </c>
      <c r="W14" s="104">
        <f t="shared" si="7"/>
        <v>25.171699999999998</v>
      </c>
      <c r="X14" s="104">
        <f t="shared" si="8"/>
        <v>42.58124545454546</v>
      </c>
      <c r="Y14" s="104">
        <f t="shared" si="9"/>
        <v>18.824200000000001</v>
      </c>
      <c r="Z14" s="104">
        <f t="shared" si="10"/>
        <v>32.657790909090913</v>
      </c>
      <c r="AA14" s="104">
        <f t="shared" si="11"/>
        <v>27.697263636363633</v>
      </c>
    </row>
    <row r="15" spans="1:27" x14ac:dyDescent="0.35">
      <c r="A15" s="105">
        <v>43934</v>
      </c>
      <c r="B15" s="107">
        <v>631.03</v>
      </c>
      <c r="C15" s="104">
        <v>460.60939999999999</v>
      </c>
      <c r="D15" s="104">
        <v>208.036</v>
      </c>
      <c r="E15" s="104">
        <v>309.27289999999999</v>
      </c>
      <c r="F15" s="104">
        <v>396.2201</v>
      </c>
      <c r="G15" s="104">
        <v>276.99689999999998</v>
      </c>
      <c r="H15" s="104">
        <v>470.38440000000003</v>
      </c>
      <c r="I15" s="104">
        <v>208.3691</v>
      </c>
      <c r="J15" s="104">
        <v>359.66199999999998</v>
      </c>
      <c r="K15" s="104">
        <v>307.16329999999999</v>
      </c>
      <c r="M15" s="104">
        <f t="shared" si="0"/>
        <v>-9.7750000000000341</v>
      </c>
      <c r="N15" s="106">
        <f t="shared" si="1"/>
        <v>-8.8134372504456403E-3</v>
      </c>
      <c r="Q15" s="105">
        <v>43934</v>
      </c>
      <c r="R15" s="104">
        <f t="shared" si="2"/>
        <v>57.366363636363637</v>
      </c>
      <c r="S15" s="104">
        <f t="shared" si="3"/>
        <v>41.873581818181819</v>
      </c>
      <c r="T15" s="104">
        <f t="shared" si="4"/>
        <v>18.912363636363636</v>
      </c>
      <c r="U15" s="104">
        <f t="shared" si="5"/>
        <v>28.115718181818181</v>
      </c>
      <c r="V15" s="104">
        <f t="shared" si="6"/>
        <v>36.020009090909092</v>
      </c>
      <c r="W15" s="104">
        <f t="shared" si="7"/>
        <v>25.181536363636361</v>
      </c>
      <c r="X15" s="104">
        <f t="shared" si="8"/>
        <v>42.762218181818184</v>
      </c>
      <c r="Y15" s="104">
        <f t="shared" si="9"/>
        <v>18.942645454545456</v>
      </c>
      <c r="Z15" s="104">
        <f t="shared" si="10"/>
        <v>32.696545454545451</v>
      </c>
      <c r="AA15" s="104">
        <f t="shared" si="11"/>
        <v>27.923936363636361</v>
      </c>
    </row>
    <row r="16" spans="1:27" x14ac:dyDescent="0.35">
      <c r="A16" s="105">
        <v>43935</v>
      </c>
      <c r="B16" s="107">
        <v>634.07000000000005</v>
      </c>
      <c r="C16" s="104">
        <v>448.69760000000002</v>
      </c>
      <c r="D16" s="104">
        <v>210.7971</v>
      </c>
      <c r="E16" s="104">
        <v>311.51670000000001</v>
      </c>
      <c r="F16" s="104">
        <v>397.51130000000001</v>
      </c>
      <c r="G16" s="104">
        <v>277.79059999999998</v>
      </c>
      <c r="H16" s="104">
        <v>471.8272</v>
      </c>
      <c r="I16" s="104">
        <v>210.48480000000001</v>
      </c>
      <c r="J16" s="104">
        <v>360.59620000000001</v>
      </c>
      <c r="K16" s="104">
        <v>308.46809999999999</v>
      </c>
      <c r="M16" s="104">
        <f t="shared" si="0"/>
        <v>-23.129599999999982</v>
      </c>
      <c r="N16" s="106">
        <f t="shared" si="1"/>
        <v>-2.0854350713852339E-2</v>
      </c>
      <c r="Q16" s="105">
        <v>43935</v>
      </c>
      <c r="R16" s="104">
        <f t="shared" si="2"/>
        <v>57.642727272727278</v>
      </c>
      <c r="S16" s="104">
        <f t="shared" si="3"/>
        <v>40.790690909090912</v>
      </c>
      <c r="T16" s="104">
        <f t="shared" si="4"/>
        <v>19.163372727272726</v>
      </c>
      <c r="U16" s="104">
        <f t="shared" si="5"/>
        <v>28.319700000000001</v>
      </c>
      <c r="V16" s="104">
        <f t="shared" si="6"/>
        <v>36.137390909090911</v>
      </c>
      <c r="W16" s="104">
        <f t="shared" si="7"/>
        <v>25.253690909090906</v>
      </c>
      <c r="X16" s="104">
        <f t="shared" si="8"/>
        <v>42.893381818181815</v>
      </c>
      <c r="Y16" s="104">
        <f t="shared" si="9"/>
        <v>19.134981818181817</v>
      </c>
      <c r="Z16" s="104">
        <f t="shared" si="10"/>
        <v>32.781472727272728</v>
      </c>
      <c r="AA16" s="104">
        <f t="shared" si="11"/>
        <v>28.042554545454546</v>
      </c>
    </row>
    <row r="17" spans="1:27" x14ac:dyDescent="0.35">
      <c r="A17" s="105">
        <v>43936</v>
      </c>
      <c r="B17" s="107">
        <v>636.5</v>
      </c>
      <c r="C17" s="104">
        <v>463.3415</v>
      </c>
      <c r="D17" s="104">
        <v>214.9299</v>
      </c>
      <c r="E17" s="104">
        <v>314.53719999999998</v>
      </c>
      <c r="F17" s="104">
        <v>409.59730000000002</v>
      </c>
      <c r="G17" s="104">
        <v>278.86430000000001</v>
      </c>
      <c r="H17" s="104">
        <v>472.5059</v>
      </c>
      <c r="I17" s="104">
        <v>211.98390000000001</v>
      </c>
      <c r="J17" s="104">
        <v>361.54829999999998</v>
      </c>
      <c r="K17" s="104">
        <v>309.49419999999998</v>
      </c>
      <c r="M17" s="104">
        <f t="shared" si="0"/>
        <v>-9.1644000000000005</v>
      </c>
      <c r="N17" s="106">
        <f t="shared" si="1"/>
        <v>-8.2629017225558828E-3</v>
      </c>
      <c r="Q17" s="105">
        <v>43936</v>
      </c>
      <c r="R17" s="104">
        <f t="shared" si="2"/>
        <v>57.863636363636367</v>
      </c>
      <c r="S17" s="104">
        <f t="shared" si="3"/>
        <v>42.121954545454543</v>
      </c>
      <c r="T17" s="104">
        <f t="shared" si="4"/>
        <v>19.539081818181817</v>
      </c>
      <c r="U17" s="104">
        <f t="shared" si="5"/>
        <v>28.594290909090908</v>
      </c>
      <c r="V17" s="104">
        <f t="shared" si="6"/>
        <v>37.236118181818185</v>
      </c>
      <c r="W17" s="104">
        <f t="shared" si="7"/>
        <v>25.351300000000002</v>
      </c>
      <c r="X17" s="104">
        <f t="shared" si="8"/>
        <v>42.955081818181817</v>
      </c>
      <c r="Y17" s="104">
        <f t="shared" si="9"/>
        <v>19.271263636363638</v>
      </c>
      <c r="Z17" s="104">
        <f t="shared" si="10"/>
        <v>32.868027272727268</v>
      </c>
      <c r="AA17" s="104">
        <f t="shared" si="11"/>
        <v>28.135836363636361</v>
      </c>
    </row>
    <row r="18" spans="1:27" x14ac:dyDescent="0.35">
      <c r="A18" s="105">
        <v>43937</v>
      </c>
      <c r="B18" s="107">
        <v>639.67999999999995</v>
      </c>
      <c r="C18" s="104">
        <v>465.35390000000001</v>
      </c>
      <c r="D18" s="104">
        <v>217.31700000000001</v>
      </c>
      <c r="E18" s="104">
        <v>317.13319999999999</v>
      </c>
      <c r="F18" s="104">
        <v>411.8297</v>
      </c>
      <c r="G18" s="104">
        <v>280.06</v>
      </c>
      <c r="H18" s="104">
        <v>473.37479999999999</v>
      </c>
      <c r="I18" s="104">
        <v>213.7715</v>
      </c>
      <c r="J18" s="104">
        <v>361.59230000000002</v>
      </c>
      <c r="K18" s="104">
        <v>311.08190000000002</v>
      </c>
      <c r="M18" s="104">
        <f t="shared" si="0"/>
        <v>-8.0208999999999833</v>
      </c>
      <c r="N18" s="106">
        <f t="shared" si="1"/>
        <v>-7.2318873495753489E-3</v>
      </c>
      <c r="Q18" s="105">
        <v>43937</v>
      </c>
      <c r="R18" s="104">
        <f t="shared" si="2"/>
        <v>58.152727272727269</v>
      </c>
      <c r="S18" s="104">
        <f t="shared" si="3"/>
        <v>42.304900000000004</v>
      </c>
      <c r="T18" s="104">
        <f t="shared" si="4"/>
        <v>19.756090909090911</v>
      </c>
      <c r="U18" s="104">
        <f t="shared" si="5"/>
        <v>28.830290909090909</v>
      </c>
      <c r="V18" s="104">
        <f t="shared" si="6"/>
        <v>37.439063636363635</v>
      </c>
      <c r="W18" s="104">
        <f t="shared" si="7"/>
        <v>25.46</v>
      </c>
      <c r="X18" s="104">
        <f t="shared" si="8"/>
        <v>43.034072727272729</v>
      </c>
      <c r="Y18" s="104">
        <f t="shared" si="9"/>
        <v>19.433772727272729</v>
      </c>
      <c r="Z18" s="104">
        <f t="shared" si="10"/>
        <v>32.872027272727273</v>
      </c>
      <c r="AA18" s="104">
        <f t="shared" si="11"/>
        <v>28.280172727272728</v>
      </c>
    </row>
    <row r="19" spans="1:27" x14ac:dyDescent="0.35">
      <c r="A19" s="105">
        <v>43938</v>
      </c>
      <c r="B19" s="107">
        <v>643.08000000000004</v>
      </c>
      <c r="C19" s="104">
        <v>468.11099999999999</v>
      </c>
      <c r="D19" s="104">
        <v>219.95910000000001</v>
      </c>
      <c r="E19" s="104">
        <v>319.50110000000001</v>
      </c>
      <c r="F19" s="104">
        <v>413.79640000000001</v>
      </c>
      <c r="G19" s="104">
        <v>281.0677</v>
      </c>
      <c r="H19" s="104">
        <v>474.57209999999998</v>
      </c>
      <c r="I19" s="104">
        <v>215.93950000000001</v>
      </c>
      <c r="J19" s="104">
        <v>361.4393</v>
      </c>
      <c r="K19" s="104">
        <v>313.05160000000001</v>
      </c>
      <c r="M19" s="104">
        <f t="shared" si="0"/>
        <v>-6.4610999999999876</v>
      </c>
      <c r="N19" s="106">
        <f t="shared" si="1"/>
        <v>-5.825524237222917E-3</v>
      </c>
      <c r="Q19" s="105">
        <v>43938</v>
      </c>
      <c r="R19" s="104">
        <f t="shared" si="2"/>
        <v>58.461818181818188</v>
      </c>
      <c r="S19" s="104">
        <f t="shared" si="3"/>
        <v>42.555545454545452</v>
      </c>
      <c r="T19" s="104">
        <f t="shared" si="4"/>
        <v>19.996281818181817</v>
      </c>
      <c r="U19" s="104">
        <f t="shared" si="5"/>
        <v>29.045554545454547</v>
      </c>
      <c r="V19" s="104">
        <f t="shared" si="6"/>
        <v>37.617854545454549</v>
      </c>
      <c r="W19" s="104">
        <f t="shared" si="7"/>
        <v>25.551609090909093</v>
      </c>
      <c r="X19" s="104">
        <f t="shared" si="8"/>
        <v>43.142918181818182</v>
      </c>
      <c r="Y19" s="104">
        <f t="shared" si="9"/>
        <v>19.630863636363639</v>
      </c>
      <c r="Z19" s="104">
        <f t="shared" si="10"/>
        <v>32.858118181818185</v>
      </c>
      <c r="AA19" s="104">
        <f t="shared" si="11"/>
        <v>28.459236363636364</v>
      </c>
    </row>
    <row r="20" spans="1:27" x14ac:dyDescent="0.35">
      <c r="A20" s="105">
        <v>43939</v>
      </c>
      <c r="B20" s="107">
        <v>646.95000000000005</v>
      </c>
      <c r="C20" s="104">
        <v>472.1936</v>
      </c>
      <c r="D20" s="104">
        <v>224.27879999999999</v>
      </c>
      <c r="E20" s="104">
        <v>320.48869999999999</v>
      </c>
      <c r="F20" s="104">
        <v>414.959</v>
      </c>
      <c r="G20" s="104">
        <v>282.45269999999999</v>
      </c>
      <c r="H20" s="104">
        <v>476.18889999999999</v>
      </c>
      <c r="I20" s="104">
        <v>218.12280000000001</v>
      </c>
      <c r="J20" s="104">
        <v>361.3134</v>
      </c>
      <c r="K20" s="104">
        <v>314.7647</v>
      </c>
      <c r="M20" s="104">
        <f t="shared" si="0"/>
        <v>-3.9952999999999861</v>
      </c>
      <c r="N20" s="106">
        <f t="shared" si="1"/>
        <v>-3.6022839740874903E-3</v>
      </c>
      <c r="Q20" s="105">
        <v>43939</v>
      </c>
      <c r="R20" s="104">
        <f t="shared" si="2"/>
        <v>58.81363636363637</v>
      </c>
      <c r="S20" s="104">
        <f t="shared" si="3"/>
        <v>42.926690909090908</v>
      </c>
      <c r="T20" s="104">
        <f t="shared" si="4"/>
        <v>20.388981818181819</v>
      </c>
      <c r="U20" s="104">
        <f t="shared" si="5"/>
        <v>29.135336363636362</v>
      </c>
      <c r="V20" s="104">
        <f t="shared" si="6"/>
        <v>37.723545454545452</v>
      </c>
      <c r="W20" s="104">
        <f t="shared" si="7"/>
        <v>25.677518181818183</v>
      </c>
      <c r="X20" s="104">
        <f t="shared" si="8"/>
        <v>43.289899999999996</v>
      </c>
      <c r="Y20" s="104">
        <f t="shared" si="9"/>
        <v>19.829345454545457</v>
      </c>
      <c r="Z20" s="104">
        <f t="shared" si="10"/>
        <v>32.846672727272725</v>
      </c>
      <c r="AA20" s="104">
        <f t="shared" si="11"/>
        <v>28.614972727272729</v>
      </c>
    </row>
    <row r="21" spans="1:27" x14ac:dyDescent="0.35">
      <c r="A21" s="105">
        <v>43940</v>
      </c>
      <c r="B21" s="107">
        <v>651.66999999999996</v>
      </c>
      <c r="C21" s="104">
        <v>477.3802</v>
      </c>
      <c r="D21" s="104">
        <v>228.364</v>
      </c>
      <c r="E21" s="104">
        <v>319.60469999999998</v>
      </c>
      <c r="F21" s="104">
        <v>416.58510000000001</v>
      </c>
      <c r="G21" s="104">
        <v>283.65879999999999</v>
      </c>
      <c r="H21" s="104">
        <v>478.40980000000002</v>
      </c>
      <c r="I21" s="104">
        <v>219.90459999999999</v>
      </c>
      <c r="J21" s="104">
        <v>361.28190000000001</v>
      </c>
      <c r="K21" s="104">
        <v>316.58190000000002</v>
      </c>
      <c r="M21" s="104">
        <f t="shared" si="0"/>
        <v>-1.0296000000000163</v>
      </c>
      <c r="N21" s="106">
        <f t="shared" si="1"/>
        <v>-9.2831866936664374E-4</v>
      </c>
      <c r="Q21" s="105">
        <v>43940</v>
      </c>
      <c r="R21" s="104">
        <f t="shared" si="2"/>
        <v>59.242727272727272</v>
      </c>
      <c r="S21" s="104">
        <f t="shared" si="3"/>
        <v>43.398200000000003</v>
      </c>
      <c r="T21" s="104">
        <f t="shared" si="4"/>
        <v>20.760363636363635</v>
      </c>
      <c r="U21" s="104">
        <f t="shared" si="5"/>
        <v>29.054972727272727</v>
      </c>
      <c r="V21" s="104">
        <f t="shared" si="6"/>
        <v>37.871372727272728</v>
      </c>
      <c r="W21" s="104">
        <f t="shared" si="7"/>
        <v>25.787163636363633</v>
      </c>
      <c r="X21" s="104">
        <f t="shared" si="8"/>
        <v>43.491800000000005</v>
      </c>
      <c r="Y21" s="104">
        <f t="shared" si="9"/>
        <v>19.991327272727272</v>
      </c>
      <c r="Z21" s="104">
        <f t="shared" si="10"/>
        <v>32.84380909090909</v>
      </c>
      <c r="AA21" s="104">
        <f t="shared" si="11"/>
        <v>28.780172727272728</v>
      </c>
    </row>
    <row r="22" spans="1:27" x14ac:dyDescent="0.35">
      <c r="A22" s="105">
        <v>43941</v>
      </c>
      <c r="B22" s="107">
        <v>654.66</v>
      </c>
      <c r="C22" s="104">
        <v>483.14960000000002</v>
      </c>
      <c r="D22" s="104">
        <v>232.61600000000001</v>
      </c>
      <c r="E22" s="104">
        <v>318.79070000000002</v>
      </c>
      <c r="F22" s="104">
        <v>418.23349999999999</v>
      </c>
      <c r="G22" s="104">
        <v>284.5401</v>
      </c>
      <c r="H22" s="104">
        <v>481.26859999999999</v>
      </c>
      <c r="I22" s="104">
        <v>221.75290000000001</v>
      </c>
      <c r="J22" s="104">
        <v>361.68520000000001</v>
      </c>
      <c r="K22" s="104">
        <v>318.5385</v>
      </c>
      <c r="M22" s="104">
        <f t="shared" si="0"/>
        <v>1.8810000000000286</v>
      </c>
      <c r="N22" s="106">
        <f t="shared" si="1"/>
        <v>1.6959667998044444E-3</v>
      </c>
      <c r="Q22" s="105">
        <v>43941</v>
      </c>
      <c r="R22" s="104">
        <f t="shared" si="2"/>
        <v>59.514545454545448</v>
      </c>
      <c r="S22" s="104">
        <f t="shared" si="3"/>
        <v>43.92269090909091</v>
      </c>
      <c r="T22" s="104">
        <f t="shared" si="4"/>
        <v>21.146909090909091</v>
      </c>
      <c r="U22" s="104">
        <f t="shared" si="5"/>
        <v>28.980972727272729</v>
      </c>
      <c r="V22" s="104">
        <f t="shared" si="6"/>
        <v>38.021227272727273</v>
      </c>
      <c r="W22" s="104">
        <f t="shared" si="7"/>
        <v>25.867281818181819</v>
      </c>
      <c r="X22" s="104">
        <f t="shared" si="8"/>
        <v>43.751690909090911</v>
      </c>
      <c r="Y22" s="104">
        <f t="shared" si="9"/>
        <v>20.159354545454548</v>
      </c>
      <c r="Z22" s="104">
        <f t="shared" si="10"/>
        <v>32.880472727272725</v>
      </c>
      <c r="AA22" s="104">
        <f t="shared" si="11"/>
        <v>28.958045454545456</v>
      </c>
    </row>
    <row r="23" spans="1:27" x14ac:dyDescent="0.35">
      <c r="A23" s="105">
        <v>43942</v>
      </c>
      <c r="B23" s="107">
        <v>658.45</v>
      </c>
      <c r="C23" s="104">
        <v>489.53559999999999</v>
      </c>
      <c r="D23" s="104">
        <v>237.83420000000001</v>
      </c>
      <c r="E23" s="104">
        <v>319.09129999999999</v>
      </c>
      <c r="F23" s="104">
        <v>420.13159999999999</v>
      </c>
      <c r="G23" s="104">
        <v>285.68759999999997</v>
      </c>
      <c r="H23" s="104">
        <v>484.25080000000003</v>
      </c>
      <c r="I23" s="104">
        <v>223.60310000000001</v>
      </c>
      <c r="J23" s="104">
        <v>362.8655</v>
      </c>
      <c r="K23" s="104">
        <v>320.63</v>
      </c>
      <c r="M23" s="104">
        <f t="shared" si="0"/>
        <v>5.2847999999999615</v>
      </c>
      <c r="N23" s="106">
        <f t="shared" si="1"/>
        <v>4.7649363868188868E-3</v>
      </c>
      <c r="Q23" s="105">
        <v>43942</v>
      </c>
      <c r="R23" s="104">
        <f t="shared" si="2"/>
        <v>59.859090909090916</v>
      </c>
      <c r="S23" s="104">
        <f t="shared" si="3"/>
        <v>44.503236363636361</v>
      </c>
      <c r="T23" s="104">
        <f t="shared" si="4"/>
        <v>21.621290909090909</v>
      </c>
      <c r="U23" s="104">
        <f t="shared" si="5"/>
        <v>29.008299999999998</v>
      </c>
      <c r="V23" s="104">
        <f t="shared" si="6"/>
        <v>38.193781818181819</v>
      </c>
      <c r="W23" s="104">
        <f t="shared" si="7"/>
        <v>25.971599999999999</v>
      </c>
      <c r="X23" s="104">
        <f t="shared" si="8"/>
        <v>44.022800000000004</v>
      </c>
      <c r="Y23" s="104">
        <f t="shared" si="9"/>
        <v>20.327554545454547</v>
      </c>
      <c r="Z23" s="104">
        <f t="shared" si="10"/>
        <v>32.987772727272727</v>
      </c>
      <c r="AA23" s="104">
        <f t="shared" si="11"/>
        <v>29.148181818181818</v>
      </c>
    </row>
    <row r="24" spans="1:27" x14ac:dyDescent="0.35">
      <c r="A24" s="105">
        <v>43943</v>
      </c>
      <c r="B24" s="107">
        <v>655.53</v>
      </c>
      <c r="C24" s="104">
        <v>495.90469999999999</v>
      </c>
      <c r="D24" s="104">
        <v>243.67250000000001</v>
      </c>
      <c r="E24" s="104">
        <v>321.12060000000002</v>
      </c>
      <c r="F24" s="104">
        <v>422.1046</v>
      </c>
      <c r="G24" s="104">
        <v>286.78390000000002</v>
      </c>
      <c r="H24" s="104">
        <v>486.1379</v>
      </c>
      <c r="I24" s="104">
        <v>225.14009999999999</v>
      </c>
      <c r="J24" s="104">
        <v>364.2756</v>
      </c>
      <c r="K24" s="104">
        <v>323.01330000000002</v>
      </c>
      <c r="M24" s="104">
        <f t="shared" si="0"/>
        <v>9.7667999999999893</v>
      </c>
      <c r="N24" s="106">
        <f t="shared" si="1"/>
        <v>8.8060438810897267E-3</v>
      </c>
      <c r="Q24" s="105">
        <v>43943</v>
      </c>
      <c r="R24" s="104">
        <f t="shared" si="2"/>
        <v>59.593636363636364</v>
      </c>
      <c r="S24" s="104">
        <f t="shared" si="3"/>
        <v>45.082245454545451</v>
      </c>
      <c r="T24" s="104">
        <f t="shared" si="4"/>
        <v>22.152045454545455</v>
      </c>
      <c r="U24" s="104">
        <f t="shared" si="5"/>
        <v>29.192781818181821</v>
      </c>
      <c r="V24" s="104">
        <f t="shared" si="6"/>
        <v>38.373145454545458</v>
      </c>
      <c r="W24" s="104">
        <f t="shared" si="7"/>
        <v>26.071263636363639</v>
      </c>
      <c r="X24" s="104">
        <f t="shared" si="8"/>
        <v>44.194354545454544</v>
      </c>
      <c r="Y24" s="104">
        <f t="shared" si="9"/>
        <v>20.467281818181817</v>
      </c>
      <c r="Z24" s="104">
        <f t="shared" si="10"/>
        <v>33.115963636363638</v>
      </c>
      <c r="AA24" s="104">
        <f t="shared" si="11"/>
        <v>29.364845454545456</v>
      </c>
    </row>
    <row r="25" spans="1:27" x14ac:dyDescent="0.35">
      <c r="A25" s="105">
        <v>43944</v>
      </c>
      <c r="B25" s="107">
        <v>665.78</v>
      </c>
      <c r="C25" s="104">
        <v>500.8449</v>
      </c>
      <c r="D25" s="104">
        <v>247.9804</v>
      </c>
      <c r="E25" s="104">
        <v>323.25380000000001</v>
      </c>
      <c r="F25" s="104">
        <v>424.26620000000003</v>
      </c>
      <c r="G25" s="104">
        <v>287.93939999999998</v>
      </c>
      <c r="H25" s="104">
        <v>488.40730000000002</v>
      </c>
      <c r="I25" s="104">
        <v>226.9528</v>
      </c>
      <c r="J25" s="104">
        <v>365.12419999999997</v>
      </c>
      <c r="K25" s="104">
        <v>325.44209999999998</v>
      </c>
      <c r="M25" s="104">
        <f t="shared" si="0"/>
        <v>12.437599999999975</v>
      </c>
      <c r="N25" s="106">
        <f t="shared" si="1"/>
        <v>1.1214118378121953E-2</v>
      </c>
      <c r="Q25" s="105">
        <v>43944</v>
      </c>
      <c r="R25" s="104">
        <f t="shared" si="2"/>
        <v>60.525454545454544</v>
      </c>
      <c r="S25" s="104">
        <f t="shared" si="3"/>
        <v>45.531354545454548</v>
      </c>
      <c r="T25" s="104">
        <f t="shared" si="4"/>
        <v>22.543672727272728</v>
      </c>
      <c r="U25" s="104">
        <f t="shared" si="5"/>
        <v>29.386709090909093</v>
      </c>
      <c r="V25" s="104">
        <f t="shared" si="6"/>
        <v>38.569654545454547</v>
      </c>
      <c r="W25" s="104">
        <f t="shared" si="7"/>
        <v>26.17630909090909</v>
      </c>
      <c r="X25" s="104">
        <f t="shared" si="8"/>
        <v>44.400663636363639</v>
      </c>
      <c r="Y25" s="104">
        <f t="shared" si="9"/>
        <v>20.632072727272728</v>
      </c>
      <c r="Z25" s="104">
        <f t="shared" si="10"/>
        <v>33.19310909090909</v>
      </c>
      <c r="AA25" s="104">
        <f t="shared" si="11"/>
        <v>29.585645454545453</v>
      </c>
    </row>
    <row r="26" spans="1:27" x14ac:dyDescent="0.35">
      <c r="A26" s="105">
        <v>43945</v>
      </c>
      <c r="B26" s="107">
        <v>669.76</v>
      </c>
      <c r="C26" s="104">
        <v>505.8836</v>
      </c>
      <c r="D26" s="104">
        <v>251.30760000000001</v>
      </c>
      <c r="E26" s="104">
        <v>324.7004</v>
      </c>
      <c r="F26" s="104">
        <v>426.02499999999998</v>
      </c>
      <c r="G26" s="104">
        <v>289.38099999999997</v>
      </c>
      <c r="H26" s="104">
        <v>490.40050000000002</v>
      </c>
      <c r="I26" s="104">
        <v>229.1396</v>
      </c>
      <c r="J26" s="104">
        <v>365.96</v>
      </c>
      <c r="K26" s="104">
        <v>328.08260000000001</v>
      </c>
      <c r="M26" s="104">
        <f t="shared" si="0"/>
        <v>15.483099999999979</v>
      </c>
      <c r="N26" s="106">
        <f t="shared" si="1"/>
        <v>1.3960033789501199E-2</v>
      </c>
      <c r="Q26" s="105">
        <v>43945</v>
      </c>
      <c r="R26" s="104">
        <f t="shared" si="2"/>
        <v>60.887272727272723</v>
      </c>
      <c r="S26" s="104">
        <f t="shared" si="3"/>
        <v>45.989418181818181</v>
      </c>
      <c r="T26" s="104">
        <f t="shared" si="4"/>
        <v>22.846145454545454</v>
      </c>
      <c r="U26" s="104">
        <f t="shared" si="5"/>
        <v>29.518218181818181</v>
      </c>
      <c r="V26" s="104">
        <f t="shared" si="6"/>
        <v>38.729545454545452</v>
      </c>
      <c r="W26" s="104">
        <f t="shared" si="7"/>
        <v>26.307363636363633</v>
      </c>
      <c r="X26" s="104">
        <f t="shared" si="8"/>
        <v>44.581863636363636</v>
      </c>
      <c r="Y26" s="104">
        <f t="shared" si="9"/>
        <v>20.830872727272727</v>
      </c>
      <c r="Z26" s="104">
        <f t="shared" si="10"/>
        <v>33.269090909090906</v>
      </c>
      <c r="AA26" s="104">
        <f t="shared" si="11"/>
        <v>29.825690909090909</v>
      </c>
    </row>
    <row r="27" spans="1:27" x14ac:dyDescent="0.35">
      <c r="A27" s="105">
        <v>43946</v>
      </c>
      <c r="B27" s="107">
        <v>673.25</v>
      </c>
      <c r="C27" s="104">
        <v>510.6</v>
      </c>
      <c r="D27" s="104">
        <v>254.9308</v>
      </c>
      <c r="E27" s="104">
        <v>320.27080000000001</v>
      </c>
      <c r="F27" s="104">
        <v>426.38529999999997</v>
      </c>
      <c r="G27" s="104">
        <v>291.39550000000003</v>
      </c>
      <c r="H27" s="104">
        <v>493.20240000000001</v>
      </c>
      <c r="I27" s="104">
        <v>231.4632</v>
      </c>
      <c r="J27" s="104">
        <v>367.38729999999998</v>
      </c>
      <c r="K27" s="104">
        <v>330.76909999999998</v>
      </c>
      <c r="M27" s="104">
        <f t="shared" si="0"/>
        <v>17.397600000000011</v>
      </c>
      <c r="N27" s="106">
        <f t="shared" si="1"/>
        <v>1.5686205208015613E-2</v>
      </c>
      <c r="Q27" s="105">
        <v>43946</v>
      </c>
      <c r="R27" s="104">
        <f t="shared" si="2"/>
        <v>61.204545454545453</v>
      </c>
      <c r="S27" s="104">
        <f t="shared" si="3"/>
        <v>46.418181818181822</v>
      </c>
      <c r="T27" s="104">
        <f t="shared" si="4"/>
        <v>23.175527272727273</v>
      </c>
      <c r="U27" s="104">
        <f t="shared" si="5"/>
        <v>29.115527272727274</v>
      </c>
      <c r="V27" s="104">
        <f t="shared" si="6"/>
        <v>38.762299999999996</v>
      </c>
      <c r="W27" s="104">
        <f t="shared" si="7"/>
        <v>26.490500000000001</v>
      </c>
      <c r="X27" s="104">
        <f t="shared" si="8"/>
        <v>44.83658181818182</v>
      </c>
      <c r="Y27" s="104">
        <f t="shared" si="9"/>
        <v>21.04210909090909</v>
      </c>
      <c r="Z27" s="104">
        <f t="shared" si="10"/>
        <v>33.398845454545452</v>
      </c>
      <c r="AA27" s="104">
        <f t="shared" si="11"/>
        <v>30.069918181818181</v>
      </c>
    </row>
    <row r="28" spans="1:27" x14ac:dyDescent="0.35">
      <c r="A28" s="105">
        <v>43947</v>
      </c>
      <c r="B28" s="107">
        <v>677.94</v>
      </c>
      <c r="C28" s="104">
        <v>515.33219999999994</v>
      </c>
      <c r="D28" s="104">
        <v>258.59350000000001</v>
      </c>
      <c r="E28" s="104">
        <v>325.75760000000002</v>
      </c>
      <c r="F28" s="104">
        <v>425.6773</v>
      </c>
      <c r="G28" s="104">
        <v>293.59350000000001</v>
      </c>
      <c r="H28" s="104">
        <v>495.50900000000001</v>
      </c>
      <c r="I28" s="104">
        <v>233.93289999999999</v>
      </c>
      <c r="J28" s="104">
        <v>368.78829999999999</v>
      </c>
      <c r="K28" s="104">
        <v>332.8109</v>
      </c>
      <c r="M28" s="104">
        <f t="shared" si="0"/>
        <v>19.823199999999929</v>
      </c>
      <c r="N28" s="106">
        <f t="shared" si="1"/>
        <v>1.7873199928699006E-2</v>
      </c>
      <c r="Q28" s="105">
        <v>43947</v>
      </c>
      <c r="R28" s="104">
        <f t="shared" si="2"/>
        <v>61.630909090909093</v>
      </c>
      <c r="S28" s="104">
        <f t="shared" si="3"/>
        <v>46.848381818181814</v>
      </c>
      <c r="T28" s="104">
        <f t="shared" si="4"/>
        <v>23.508500000000002</v>
      </c>
      <c r="U28" s="104">
        <f t="shared" si="5"/>
        <v>29.614327272727277</v>
      </c>
      <c r="V28" s="104">
        <f t="shared" si="6"/>
        <v>38.697936363636366</v>
      </c>
      <c r="W28" s="104">
        <f t="shared" si="7"/>
        <v>26.690318181818181</v>
      </c>
      <c r="X28" s="104">
        <f t="shared" si="8"/>
        <v>45.046272727272729</v>
      </c>
      <c r="Y28" s="104">
        <f t="shared" si="9"/>
        <v>21.266627272727273</v>
      </c>
      <c r="Z28" s="104">
        <f t="shared" si="10"/>
        <v>33.526209090909092</v>
      </c>
      <c r="AA28" s="104">
        <f t="shared" si="11"/>
        <v>30.255536363636363</v>
      </c>
    </row>
    <row r="29" spans="1:27" x14ac:dyDescent="0.35">
      <c r="A29" s="105">
        <v>43948</v>
      </c>
      <c r="B29" s="107">
        <v>681.27</v>
      </c>
      <c r="C29" s="104">
        <v>519.81799999999998</v>
      </c>
      <c r="D29" s="104">
        <v>262.048</v>
      </c>
      <c r="E29" s="104">
        <v>325.9529</v>
      </c>
      <c r="F29" s="104">
        <v>424.86930000000001</v>
      </c>
      <c r="G29" s="104">
        <v>294.45819999999998</v>
      </c>
      <c r="H29" s="104">
        <v>497.83909999999997</v>
      </c>
      <c r="I29" s="104">
        <v>236.05109999999999</v>
      </c>
      <c r="J29" s="104">
        <v>370.51369999999997</v>
      </c>
      <c r="K29" s="104">
        <v>334.90539999999999</v>
      </c>
      <c r="M29" s="104">
        <f t="shared" si="0"/>
        <v>21.97890000000001</v>
      </c>
      <c r="N29" s="106">
        <f t="shared" si="1"/>
        <v>1.9816844601925225E-2</v>
      </c>
      <c r="Q29" s="105">
        <v>43948</v>
      </c>
      <c r="R29" s="104">
        <f t="shared" si="2"/>
        <v>61.93363636363636</v>
      </c>
      <c r="S29" s="104">
        <f t="shared" si="3"/>
        <v>47.256181818181815</v>
      </c>
      <c r="T29" s="104">
        <f t="shared" si="4"/>
        <v>23.822545454545455</v>
      </c>
      <c r="U29" s="104">
        <f t="shared" si="5"/>
        <v>29.632081818181817</v>
      </c>
      <c r="V29" s="104">
        <f t="shared" si="6"/>
        <v>38.62448181818182</v>
      </c>
      <c r="W29" s="104">
        <f t="shared" si="7"/>
        <v>26.768927272727272</v>
      </c>
      <c r="X29" s="104">
        <f t="shared" si="8"/>
        <v>45.258099999999999</v>
      </c>
      <c r="Y29" s="104">
        <f t="shared" si="9"/>
        <v>21.459190909090907</v>
      </c>
      <c r="Z29" s="104">
        <f t="shared" si="10"/>
        <v>33.683063636363634</v>
      </c>
      <c r="AA29" s="104">
        <f t="shared" si="11"/>
        <v>30.445945454545452</v>
      </c>
    </row>
    <row r="30" spans="1:27" x14ac:dyDescent="0.35">
      <c r="A30" s="105">
        <v>43949</v>
      </c>
      <c r="B30" s="107">
        <v>684.22</v>
      </c>
      <c r="C30" s="104">
        <v>524.03030000000001</v>
      </c>
      <c r="D30" s="104">
        <v>266.39409999999998</v>
      </c>
      <c r="E30" s="104">
        <v>326.51940000000002</v>
      </c>
      <c r="F30" s="104">
        <v>424.14909999999998</v>
      </c>
      <c r="G30" s="104">
        <v>295.17489999999998</v>
      </c>
      <c r="H30" s="104">
        <v>498.96379999999999</v>
      </c>
      <c r="I30" s="104">
        <v>238.0728</v>
      </c>
      <c r="J30" s="104">
        <v>373.12709999999998</v>
      </c>
      <c r="K30" s="104">
        <v>336.6848</v>
      </c>
      <c r="M30" s="104">
        <f t="shared" si="0"/>
        <v>25.066500000000019</v>
      </c>
      <c r="N30" s="106">
        <f t="shared" si="1"/>
        <v>2.2600718653534017E-2</v>
      </c>
      <c r="Q30" s="105">
        <v>43949</v>
      </c>
      <c r="R30" s="104">
        <f t="shared" si="2"/>
        <v>62.201818181818183</v>
      </c>
      <c r="S30" s="104">
        <f t="shared" si="3"/>
        <v>47.639118181818183</v>
      </c>
      <c r="T30" s="104">
        <f t="shared" si="4"/>
        <v>24.217645454545451</v>
      </c>
      <c r="U30" s="104">
        <f t="shared" si="5"/>
        <v>29.683581818181821</v>
      </c>
      <c r="V30" s="104">
        <f t="shared" si="6"/>
        <v>38.559009090909086</v>
      </c>
      <c r="W30" s="104">
        <f t="shared" si="7"/>
        <v>26.834081818181815</v>
      </c>
      <c r="X30" s="104">
        <f t="shared" si="8"/>
        <v>45.360345454545453</v>
      </c>
      <c r="Y30" s="104">
        <f t="shared" si="9"/>
        <v>21.64298181818182</v>
      </c>
      <c r="Z30" s="104">
        <f t="shared" si="10"/>
        <v>33.920645454545451</v>
      </c>
      <c r="AA30" s="104">
        <f t="shared" si="11"/>
        <v>30.60770909090909</v>
      </c>
    </row>
    <row r="31" spans="1:27" x14ac:dyDescent="0.35">
      <c r="A31" s="105">
        <v>43950</v>
      </c>
      <c r="B31" s="107">
        <v>687.69</v>
      </c>
      <c r="C31" s="104">
        <v>526.85599999999999</v>
      </c>
      <c r="D31" s="104">
        <v>270.90390000000002</v>
      </c>
      <c r="E31" s="104">
        <v>328.57150000000001</v>
      </c>
      <c r="F31" s="104">
        <v>424.16390000000001</v>
      </c>
      <c r="G31" s="104">
        <v>295.81270000000001</v>
      </c>
      <c r="H31" s="104">
        <v>500.64210000000003</v>
      </c>
      <c r="I31" s="104">
        <v>239.39150000000001</v>
      </c>
      <c r="J31" s="104">
        <v>376.03609999999998</v>
      </c>
      <c r="K31" s="104">
        <v>338.67149999999998</v>
      </c>
      <c r="M31" s="104">
        <f t="shared" si="0"/>
        <v>26.213899999999967</v>
      </c>
      <c r="N31" s="106">
        <f t="shared" si="1"/>
        <v>2.3635249385110576E-2</v>
      </c>
      <c r="Q31" s="105">
        <v>43950</v>
      </c>
      <c r="R31" s="104">
        <f t="shared" si="2"/>
        <v>62.517272727272733</v>
      </c>
      <c r="S31" s="104">
        <f t="shared" si="3"/>
        <v>47.896000000000001</v>
      </c>
      <c r="T31" s="104">
        <f t="shared" si="4"/>
        <v>24.627627272727274</v>
      </c>
      <c r="U31" s="104">
        <f t="shared" si="5"/>
        <v>29.870136363636366</v>
      </c>
      <c r="V31" s="104">
        <f t="shared" si="6"/>
        <v>38.560354545454544</v>
      </c>
      <c r="W31" s="104">
        <f t="shared" si="7"/>
        <v>26.892063636363638</v>
      </c>
      <c r="X31" s="104">
        <f t="shared" si="8"/>
        <v>45.512918181818186</v>
      </c>
      <c r="Y31" s="104">
        <f t="shared" si="9"/>
        <v>21.762863636363637</v>
      </c>
      <c r="Z31" s="104">
        <f t="shared" si="10"/>
        <v>34.185099999999998</v>
      </c>
      <c r="AA31" s="104">
        <f t="shared" si="11"/>
        <v>30.78831818181818</v>
      </c>
    </row>
    <row r="32" spans="1:27" x14ac:dyDescent="0.35">
      <c r="A32" s="105">
        <v>43951</v>
      </c>
      <c r="B32" s="107">
        <v>691.22</v>
      </c>
      <c r="C32" s="104">
        <v>530.05079999999998</v>
      </c>
      <c r="D32" s="104">
        <v>274.01889999999997</v>
      </c>
      <c r="E32" s="104">
        <v>331.89330000000001</v>
      </c>
      <c r="F32" s="104">
        <v>425.82190000000003</v>
      </c>
      <c r="G32" s="104">
        <v>297.16550000000001</v>
      </c>
      <c r="H32" s="104">
        <v>502.83909999999997</v>
      </c>
      <c r="I32" s="104">
        <v>241.91669999999999</v>
      </c>
      <c r="J32" s="104">
        <v>378.11470000000003</v>
      </c>
      <c r="K32" s="104">
        <v>340.9914</v>
      </c>
      <c r="M32" s="104">
        <f t="shared" si="0"/>
        <v>27.211700000000008</v>
      </c>
      <c r="N32" s="106">
        <f t="shared" si="1"/>
        <v>2.4534896207463002E-2</v>
      </c>
      <c r="Q32" s="105">
        <v>43951</v>
      </c>
      <c r="R32" s="104">
        <f t="shared" si="2"/>
        <v>62.838181818181823</v>
      </c>
      <c r="S32" s="104">
        <f t="shared" si="3"/>
        <v>48.186436363636361</v>
      </c>
      <c r="T32" s="104">
        <f t="shared" si="4"/>
        <v>24.910809090909087</v>
      </c>
      <c r="U32" s="104">
        <f t="shared" si="5"/>
        <v>30.172118181818181</v>
      </c>
      <c r="V32" s="104">
        <f t="shared" si="6"/>
        <v>38.711081818181817</v>
      </c>
      <c r="W32" s="104">
        <f t="shared" si="7"/>
        <v>27.015045454545454</v>
      </c>
      <c r="X32" s="104">
        <f t="shared" si="8"/>
        <v>45.712645454545452</v>
      </c>
      <c r="Y32" s="104">
        <f t="shared" si="9"/>
        <v>21.992427272727273</v>
      </c>
      <c r="Z32" s="104">
        <f t="shared" si="10"/>
        <v>34.374063636363637</v>
      </c>
      <c r="AA32" s="104">
        <f t="shared" si="11"/>
        <v>30.999218181818183</v>
      </c>
    </row>
    <row r="33" spans="1:27" x14ac:dyDescent="0.35">
      <c r="A33" s="105">
        <v>43952</v>
      </c>
      <c r="B33" s="107">
        <v>697.44</v>
      </c>
      <c r="C33" s="104">
        <v>534.93759999999997</v>
      </c>
      <c r="D33" s="104">
        <v>279.06540000000001</v>
      </c>
      <c r="E33" s="104">
        <v>334.67430000000002</v>
      </c>
      <c r="F33" s="104">
        <v>426.80889999999999</v>
      </c>
      <c r="G33" s="104">
        <v>299.59870000000001</v>
      </c>
      <c r="H33" s="104">
        <v>505.09059999999999</v>
      </c>
      <c r="I33" s="104">
        <v>245.8032</v>
      </c>
      <c r="J33" s="104">
        <v>380.7824</v>
      </c>
      <c r="K33" s="104">
        <v>343.08390000000003</v>
      </c>
      <c r="M33" s="104">
        <f t="shared" si="0"/>
        <v>29.84699999999998</v>
      </c>
      <c r="N33" s="106">
        <f t="shared" si="1"/>
        <v>2.6910962824966744E-2</v>
      </c>
      <c r="Q33" s="105">
        <v>43952</v>
      </c>
      <c r="R33" s="104">
        <f t="shared" si="2"/>
        <v>63.403636363636366</v>
      </c>
      <c r="S33" s="104">
        <f t="shared" si="3"/>
        <v>48.630690909090909</v>
      </c>
      <c r="T33" s="104">
        <f t="shared" si="4"/>
        <v>25.369581818181818</v>
      </c>
      <c r="U33" s="104">
        <f t="shared" si="5"/>
        <v>30.424936363636366</v>
      </c>
      <c r="V33" s="104">
        <f t="shared" si="6"/>
        <v>38.800809090909091</v>
      </c>
      <c r="W33" s="104">
        <f t="shared" si="7"/>
        <v>27.236245454545454</v>
      </c>
      <c r="X33" s="104">
        <f t="shared" si="8"/>
        <v>45.91732727272727</v>
      </c>
      <c r="Y33" s="104">
        <f t="shared" si="9"/>
        <v>22.345745454545455</v>
      </c>
      <c r="Z33" s="104">
        <f t="shared" si="10"/>
        <v>34.616581818181821</v>
      </c>
      <c r="AA33" s="104">
        <f t="shared" si="11"/>
        <v>31.189445454545456</v>
      </c>
    </row>
    <row r="34" spans="1:27" x14ac:dyDescent="0.35">
      <c r="A34" s="105">
        <v>43953</v>
      </c>
      <c r="B34" s="107">
        <v>701.36</v>
      </c>
      <c r="C34" s="104">
        <v>538.92150000000004</v>
      </c>
      <c r="D34" s="104">
        <v>281.37169999999998</v>
      </c>
      <c r="E34" s="104">
        <v>336.24790000000002</v>
      </c>
      <c r="F34" s="104">
        <v>428.85329999999999</v>
      </c>
      <c r="G34" s="104">
        <v>302.5729</v>
      </c>
      <c r="H34" s="104">
        <v>508.46179999999998</v>
      </c>
      <c r="I34" s="104">
        <v>247.83869999999999</v>
      </c>
      <c r="J34" s="104">
        <v>382.8202</v>
      </c>
      <c r="K34" s="104">
        <v>345.3039</v>
      </c>
      <c r="M34" s="104">
        <f t="shared" si="0"/>
        <v>30.459700000000055</v>
      </c>
      <c r="N34" s="106">
        <f t="shared" si="1"/>
        <v>2.746339177671597E-2</v>
      </c>
      <c r="Q34" s="105">
        <v>43953</v>
      </c>
      <c r="R34" s="104">
        <f t="shared" si="2"/>
        <v>63.76</v>
      </c>
      <c r="S34" s="104">
        <f t="shared" si="3"/>
        <v>48.992863636363637</v>
      </c>
      <c r="T34" s="104">
        <f t="shared" si="4"/>
        <v>25.579245454545454</v>
      </c>
      <c r="U34" s="104">
        <f t="shared" si="5"/>
        <v>30.567990909090909</v>
      </c>
      <c r="V34" s="104">
        <f t="shared" si="6"/>
        <v>38.986663636363637</v>
      </c>
      <c r="W34" s="104">
        <f t="shared" si="7"/>
        <v>27.506627272727272</v>
      </c>
      <c r="X34" s="104">
        <f t="shared" si="8"/>
        <v>46.223799999999997</v>
      </c>
      <c r="Y34" s="104">
        <f t="shared" si="9"/>
        <v>22.530790909090907</v>
      </c>
      <c r="Z34" s="104">
        <f t="shared" si="10"/>
        <v>34.801836363636362</v>
      </c>
      <c r="AA34" s="104">
        <f t="shared" si="11"/>
        <v>31.391263636363636</v>
      </c>
    </row>
    <row r="35" spans="1:27" x14ac:dyDescent="0.35">
      <c r="A35" s="105">
        <v>43954</v>
      </c>
      <c r="B35" s="107">
        <v>705.22</v>
      </c>
      <c r="C35" s="104">
        <v>542.7903</v>
      </c>
      <c r="D35" s="104">
        <v>283.31169999999997</v>
      </c>
      <c r="E35" s="104">
        <v>338.30759999999998</v>
      </c>
      <c r="F35" s="104">
        <v>431.49459999999999</v>
      </c>
      <c r="G35" s="104">
        <v>305.75990000000002</v>
      </c>
      <c r="H35" s="104">
        <v>511.2133</v>
      </c>
      <c r="I35" s="104">
        <v>250.24459999999999</v>
      </c>
      <c r="J35" s="104">
        <v>384.79349999999999</v>
      </c>
      <c r="K35" s="104">
        <v>346.93180000000001</v>
      </c>
      <c r="M35" s="104">
        <f t="shared" si="0"/>
        <v>31.576999999999998</v>
      </c>
      <c r="N35" s="106">
        <f t="shared" si="1"/>
        <v>2.8470783432974014E-2</v>
      </c>
      <c r="Q35" s="105">
        <v>43954</v>
      </c>
      <c r="R35" s="104">
        <f t="shared" si="2"/>
        <v>64.11090909090909</v>
      </c>
      <c r="S35" s="104">
        <f t="shared" si="3"/>
        <v>49.344572727272727</v>
      </c>
      <c r="T35" s="104">
        <f t="shared" si="4"/>
        <v>25.75560909090909</v>
      </c>
      <c r="U35" s="104">
        <f t="shared" si="5"/>
        <v>30.75523636363636</v>
      </c>
      <c r="V35" s="104">
        <f t="shared" si="6"/>
        <v>39.22678181818182</v>
      </c>
      <c r="W35" s="104">
        <f t="shared" si="7"/>
        <v>27.796354545454548</v>
      </c>
      <c r="X35" s="104">
        <f t="shared" si="8"/>
        <v>46.473936363636362</v>
      </c>
      <c r="Y35" s="104">
        <f t="shared" si="9"/>
        <v>22.74950909090909</v>
      </c>
      <c r="Z35" s="104">
        <f t="shared" si="10"/>
        <v>34.981227272727274</v>
      </c>
      <c r="AA35" s="104">
        <f t="shared" si="11"/>
        <v>31.539254545454547</v>
      </c>
    </row>
    <row r="36" spans="1:27" x14ac:dyDescent="0.35">
      <c r="A36" s="105">
        <v>43955</v>
      </c>
      <c r="B36" s="107">
        <v>708.72</v>
      </c>
      <c r="C36" s="104">
        <v>546.80870000000004</v>
      </c>
      <c r="D36" s="104">
        <v>286.6268</v>
      </c>
      <c r="E36" s="104">
        <v>339.94240000000002</v>
      </c>
      <c r="F36" s="104">
        <v>435.54840000000002</v>
      </c>
      <c r="G36" s="104">
        <v>308.63260000000002</v>
      </c>
      <c r="H36" s="104">
        <v>513.84640000000002</v>
      </c>
      <c r="I36" s="104">
        <v>253.2483</v>
      </c>
      <c r="J36" s="104">
        <v>387.15460000000002</v>
      </c>
      <c r="K36" s="104">
        <v>348.50940000000003</v>
      </c>
      <c r="M36" s="104">
        <f t="shared" si="0"/>
        <v>32.962300000000027</v>
      </c>
      <c r="N36" s="106">
        <f t="shared" si="1"/>
        <v>2.9719812038911872E-2</v>
      </c>
      <c r="Q36" s="105">
        <v>43955</v>
      </c>
      <c r="R36" s="104">
        <f t="shared" si="2"/>
        <v>64.429090909090917</v>
      </c>
      <c r="S36" s="104">
        <f t="shared" si="3"/>
        <v>49.70988181818182</v>
      </c>
      <c r="T36" s="104">
        <f t="shared" si="4"/>
        <v>26.056981818181818</v>
      </c>
      <c r="U36" s="104">
        <f t="shared" si="5"/>
        <v>30.903854545454546</v>
      </c>
      <c r="V36" s="104">
        <f t="shared" si="6"/>
        <v>39.59530909090909</v>
      </c>
      <c r="W36" s="104">
        <f t="shared" si="7"/>
        <v>28.057509090909093</v>
      </c>
      <c r="X36" s="104">
        <f t="shared" si="8"/>
        <v>46.713309090909092</v>
      </c>
      <c r="Y36" s="104">
        <f t="shared" si="9"/>
        <v>23.022572727272728</v>
      </c>
      <c r="Z36" s="104">
        <f t="shared" si="10"/>
        <v>35.195872727272729</v>
      </c>
      <c r="AA36" s="104">
        <f t="shared" si="11"/>
        <v>31.682672727272731</v>
      </c>
    </row>
    <row r="37" spans="1:27" x14ac:dyDescent="0.35">
      <c r="A37" s="105">
        <v>43956</v>
      </c>
      <c r="B37" s="107">
        <v>711.96</v>
      </c>
      <c r="C37" s="104">
        <v>550.32360000000006</v>
      </c>
      <c r="D37" s="104">
        <v>290.851</v>
      </c>
      <c r="E37" s="104">
        <v>342.81110000000001</v>
      </c>
      <c r="F37" s="104">
        <v>438.37959999999998</v>
      </c>
      <c r="G37" s="104">
        <v>311.71629999999999</v>
      </c>
      <c r="H37" s="104">
        <v>516.21690000000001</v>
      </c>
      <c r="I37" s="104">
        <v>256.37950000000001</v>
      </c>
      <c r="J37" s="104">
        <v>389.6404</v>
      </c>
      <c r="K37" s="104">
        <v>350.01560000000001</v>
      </c>
      <c r="M37" s="104">
        <f t="shared" si="0"/>
        <v>34.106700000000046</v>
      </c>
      <c r="N37" s="106">
        <f t="shared" si="1"/>
        <v>3.0751637879260732E-2</v>
      </c>
      <c r="Q37" s="105">
        <v>43956</v>
      </c>
      <c r="R37" s="104">
        <f t="shared" si="2"/>
        <v>64.723636363636373</v>
      </c>
      <c r="S37" s="104">
        <f t="shared" si="3"/>
        <v>50.029418181818187</v>
      </c>
      <c r="T37" s="104">
        <f t="shared" si="4"/>
        <v>26.440999999999999</v>
      </c>
      <c r="U37" s="104">
        <f t="shared" si="5"/>
        <v>31.164645454545454</v>
      </c>
      <c r="V37" s="104">
        <f t="shared" si="6"/>
        <v>39.85269090909091</v>
      </c>
      <c r="W37" s="104">
        <f t="shared" si="7"/>
        <v>28.337845454545455</v>
      </c>
      <c r="X37" s="104">
        <f t="shared" si="8"/>
        <v>46.928809090909091</v>
      </c>
      <c r="Y37" s="104">
        <f t="shared" si="9"/>
        <v>23.307227272727275</v>
      </c>
      <c r="Z37" s="104">
        <f t="shared" si="10"/>
        <v>35.421854545454543</v>
      </c>
      <c r="AA37" s="104">
        <f t="shared" si="11"/>
        <v>31.819600000000001</v>
      </c>
    </row>
    <row r="38" spans="1:27" x14ac:dyDescent="0.35">
      <c r="A38" s="105">
        <v>43957</v>
      </c>
      <c r="B38" s="107">
        <v>715.15</v>
      </c>
      <c r="C38" s="104">
        <v>552.23820000000001</v>
      </c>
      <c r="D38" s="104">
        <v>295.04399999999998</v>
      </c>
      <c r="E38" s="104">
        <v>345.71210000000002</v>
      </c>
      <c r="F38" s="104">
        <v>442.43490000000003</v>
      </c>
      <c r="G38" s="104">
        <v>314.55700000000002</v>
      </c>
      <c r="H38" s="104">
        <v>518.76589999999999</v>
      </c>
      <c r="I38" s="104">
        <v>259.27100000000002</v>
      </c>
      <c r="J38" s="104">
        <v>391.90269999999998</v>
      </c>
      <c r="K38" s="104">
        <v>352.06209999999999</v>
      </c>
      <c r="M38" s="104">
        <f t="shared" si="0"/>
        <v>33.472300000000018</v>
      </c>
      <c r="N38" s="106">
        <f t="shared" si="1"/>
        <v>3.0179643547630766E-2</v>
      </c>
      <c r="Q38" s="105">
        <v>43957</v>
      </c>
      <c r="R38" s="104">
        <f t="shared" si="2"/>
        <v>65.013636363636365</v>
      </c>
      <c r="S38" s="104">
        <f t="shared" si="3"/>
        <v>50.203472727272725</v>
      </c>
      <c r="T38" s="104">
        <f t="shared" si="4"/>
        <v>26.822181818181818</v>
      </c>
      <c r="U38" s="104">
        <f t="shared" si="5"/>
        <v>31.42837272727273</v>
      </c>
      <c r="V38" s="104">
        <f t="shared" si="6"/>
        <v>40.221354545454545</v>
      </c>
      <c r="W38" s="104">
        <f t="shared" si="7"/>
        <v>28.596090909090911</v>
      </c>
      <c r="X38" s="104">
        <f t="shared" si="8"/>
        <v>47.160536363636361</v>
      </c>
      <c r="Y38" s="104">
        <f t="shared" si="9"/>
        <v>23.570090909090911</v>
      </c>
      <c r="Z38" s="104">
        <f t="shared" si="10"/>
        <v>35.627518181818182</v>
      </c>
      <c r="AA38" s="104">
        <f t="shared" si="11"/>
        <v>32.005645454545451</v>
      </c>
    </row>
    <row r="39" spans="1:27" x14ac:dyDescent="0.35">
      <c r="A39" s="105">
        <v>43958</v>
      </c>
      <c r="B39" s="107">
        <v>718.82</v>
      </c>
      <c r="C39" s="104">
        <v>554.71889999999996</v>
      </c>
      <c r="D39" s="104">
        <v>299.69150000000002</v>
      </c>
      <c r="E39" s="104">
        <v>348.9923</v>
      </c>
      <c r="F39" s="104">
        <v>447.26240000000001</v>
      </c>
      <c r="G39" s="104">
        <v>317.04669999999999</v>
      </c>
      <c r="H39" s="104">
        <v>521.23170000000005</v>
      </c>
      <c r="I39" s="104">
        <v>262.16719999999998</v>
      </c>
      <c r="J39" s="104">
        <v>393.73039999999997</v>
      </c>
      <c r="K39" s="104">
        <v>354.6651</v>
      </c>
      <c r="M39" s="104">
        <f t="shared" si="0"/>
        <v>33.487199999999916</v>
      </c>
      <c r="N39" s="106">
        <f t="shared" si="1"/>
        <v>3.0193077840728538E-2</v>
      </c>
      <c r="Q39" s="105">
        <v>43958</v>
      </c>
      <c r="R39" s="104">
        <f t="shared" si="2"/>
        <v>65.347272727272738</v>
      </c>
      <c r="S39" s="104">
        <f t="shared" si="3"/>
        <v>50.428990909090906</v>
      </c>
      <c r="T39" s="104">
        <f t="shared" si="4"/>
        <v>27.244681818181821</v>
      </c>
      <c r="U39" s="104">
        <f t="shared" si="5"/>
        <v>31.726572727272728</v>
      </c>
      <c r="V39" s="104">
        <f t="shared" si="6"/>
        <v>40.66021818181818</v>
      </c>
      <c r="W39" s="104">
        <f t="shared" si="7"/>
        <v>28.822427272727271</v>
      </c>
      <c r="X39" s="104">
        <f t="shared" si="8"/>
        <v>47.384700000000002</v>
      </c>
      <c r="Y39" s="104">
        <f t="shared" si="9"/>
        <v>23.833381818181817</v>
      </c>
      <c r="Z39" s="104">
        <f t="shared" si="10"/>
        <v>35.793672727272728</v>
      </c>
      <c r="AA39" s="104">
        <f t="shared" si="11"/>
        <v>32.242281818181816</v>
      </c>
    </row>
    <row r="40" spans="1:27" x14ac:dyDescent="0.35">
      <c r="A40" s="105">
        <v>43959</v>
      </c>
      <c r="B40" s="107">
        <v>723.28</v>
      </c>
      <c r="C40" s="104">
        <v>557.76940000000002</v>
      </c>
      <c r="D40" s="104">
        <v>304.21030000000002</v>
      </c>
      <c r="E40" s="104">
        <v>350.70209999999997</v>
      </c>
      <c r="F40" s="104">
        <v>452.20359999999999</v>
      </c>
      <c r="G40" s="104">
        <v>319.74290000000002</v>
      </c>
      <c r="H40" s="104">
        <v>523.70270000000005</v>
      </c>
      <c r="I40" s="104">
        <v>264.81270000000001</v>
      </c>
      <c r="J40" s="104">
        <v>395.8877</v>
      </c>
      <c r="K40" s="104">
        <v>357.41019999999997</v>
      </c>
      <c r="M40" s="104">
        <f t="shared" si="0"/>
        <v>34.066699999999969</v>
      </c>
      <c r="N40" s="106">
        <f t="shared" si="1"/>
        <v>3.0715572662890555E-2</v>
      </c>
      <c r="Q40" s="105">
        <v>43959</v>
      </c>
      <c r="R40" s="104">
        <f t="shared" si="2"/>
        <v>65.75272727272727</v>
      </c>
      <c r="S40" s="104">
        <f t="shared" si="3"/>
        <v>50.706309090909095</v>
      </c>
      <c r="T40" s="104">
        <f t="shared" si="4"/>
        <v>27.655481818181819</v>
      </c>
      <c r="U40" s="104">
        <f t="shared" si="5"/>
        <v>31.88200909090909</v>
      </c>
      <c r="V40" s="104">
        <f t="shared" si="6"/>
        <v>41.109418181818178</v>
      </c>
      <c r="W40" s="104">
        <f t="shared" si="7"/>
        <v>29.067536363636364</v>
      </c>
      <c r="X40" s="104">
        <f t="shared" si="8"/>
        <v>47.609336363636366</v>
      </c>
      <c r="Y40" s="104">
        <f t="shared" si="9"/>
        <v>24.073881818181817</v>
      </c>
      <c r="Z40" s="104">
        <f t="shared" si="10"/>
        <v>35.989790909090907</v>
      </c>
      <c r="AA40" s="104">
        <f t="shared" si="11"/>
        <v>32.491836363636359</v>
      </c>
    </row>
    <row r="41" spans="1:27" x14ac:dyDescent="0.35">
      <c r="A41" s="105">
        <v>43960</v>
      </c>
      <c r="B41" s="107">
        <v>728.68</v>
      </c>
      <c r="C41" s="104">
        <v>560.60469999999998</v>
      </c>
      <c r="D41" s="104">
        <v>308.52800000000002</v>
      </c>
      <c r="E41" s="104">
        <v>351.5256</v>
      </c>
      <c r="F41" s="104">
        <v>456.39249999999998</v>
      </c>
      <c r="G41" s="104">
        <v>323.49079999999998</v>
      </c>
      <c r="H41" s="104">
        <v>526.50340000000006</v>
      </c>
      <c r="I41" s="104">
        <v>268.01979999999998</v>
      </c>
      <c r="J41" s="104">
        <v>398.27249999999998</v>
      </c>
      <c r="K41" s="104">
        <v>359.74540000000002</v>
      </c>
      <c r="M41" s="104">
        <f t="shared" si="0"/>
        <v>34.101299999999924</v>
      </c>
      <c r="N41" s="106">
        <f t="shared" si="1"/>
        <v>3.0746769075050657E-2</v>
      </c>
      <c r="Q41" s="105">
        <v>43960</v>
      </c>
      <c r="R41" s="104">
        <f t="shared" si="2"/>
        <v>66.243636363636355</v>
      </c>
      <c r="S41" s="104">
        <f t="shared" si="3"/>
        <v>50.964063636363633</v>
      </c>
      <c r="T41" s="104">
        <f t="shared" si="4"/>
        <v>28.048000000000002</v>
      </c>
      <c r="U41" s="104">
        <f t="shared" si="5"/>
        <v>31.956872727272728</v>
      </c>
      <c r="V41" s="104">
        <f t="shared" si="6"/>
        <v>41.490227272727275</v>
      </c>
      <c r="W41" s="104">
        <f t="shared" si="7"/>
        <v>29.408254545454543</v>
      </c>
      <c r="X41" s="104">
        <f t="shared" si="8"/>
        <v>47.863945454545458</v>
      </c>
      <c r="Y41" s="104">
        <f t="shared" si="9"/>
        <v>24.365436363636363</v>
      </c>
      <c r="Z41" s="104">
        <f t="shared" si="10"/>
        <v>36.206590909090906</v>
      </c>
      <c r="AA41" s="104">
        <f t="shared" si="11"/>
        <v>32.704127272727277</v>
      </c>
    </row>
    <row r="42" spans="1:27" x14ac:dyDescent="0.35">
      <c r="A42" s="105">
        <v>43961</v>
      </c>
      <c r="B42" s="107">
        <v>733.15</v>
      </c>
      <c r="C42" s="104">
        <v>563.68989999999997</v>
      </c>
      <c r="D42" s="104">
        <v>313.15030000000002</v>
      </c>
      <c r="E42" s="104">
        <v>352.87209999999999</v>
      </c>
      <c r="F42" s="104">
        <v>460.61369999999999</v>
      </c>
      <c r="G42" s="104">
        <v>339.84449999999998</v>
      </c>
      <c r="H42" s="104">
        <v>529.49279999999999</v>
      </c>
      <c r="I42" s="104">
        <v>271.08330000000001</v>
      </c>
      <c r="J42" s="104">
        <v>400.82760000000002</v>
      </c>
      <c r="K42" s="104">
        <v>362.16680000000002</v>
      </c>
      <c r="M42" s="104">
        <f t="shared" si="0"/>
        <v>34.197099999999978</v>
      </c>
      <c r="N42" s="106">
        <f t="shared" si="1"/>
        <v>3.0833145268257121E-2</v>
      </c>
      <c r="Q42" s="105">
        <v>43961</v>
      </c>
      <c r="R42" s="104">
        <f t="shared" si="2"/>
        <v>66.649999999999991</v>
      </c>
      <c r="S42" s="104">
        <f t="shared" si="3"/>
        <v>51.244536363636364</v>
      </c>
      <c r="T42" s="104">
        <f t="shared" si="4"/>
        <v>28.468209090909092</v>
      </c>
      <c r="U42" s="104">
        <f t="shared" si="5"/>
        <v>32.079281818181819</v>
      </c>
      <c r="V42" s="104">
        <f t="shared" si="6"/>
        <v>41.873972727272729</v>
      </c>
      <c r="W42" s="104">
        <f t="shared" si="7"/>
        <v>30.894954545454542</v>
      </c>
      <c r="X42" s="104">
        <f t="shared" si="8"/>
        <v>48.135709090909089</v>
      </c>
      <c r="Y42" s="104">
        <f t="shared" si="9"/>
        <v>24.643936363636364</v>
      </c>
      <c r="Z42" s="104">
        <f t="shared" si="10"/>
        <v>36.438872727272731</v>
      </c>
      <c r="AA42" s="104">
        <f t="shared" si="11"/>
        <v>32.924254545454545</v>
      </c>
    </row>
    <row r="43" spans="1:27" x14ac:dyDescent="0.35">
      <c r="A43" s="105">
        <v>43962</v>
      </c>
      <c r="B43" s="107">
        <v>736.76</v>
      </c>
      <c r="C43" s="104">
        <v>567.68050000000005</v>
      </c>
      <c r="D43" s="104">
        <v>318.01369999999997</v>
      </c>
      <c r="E43" s="104">
        <v>354.91820000000001</v>
      </c>
      <c r="F43" s="104">
        <v>464.68860000000001</v>
      </c>
      <c r="G43" s="104">
        <v>343.19049999999999</v>
      </c>
      <c r="H43" s="104">
        <v>532.40150000000006</v>
      </c>
      <c r="I43" s="104">
        <v>274.1848</v>
      </c>
      <c r="J43" s="104">
        <v>403.36829999999998</v>
      </c>
      <c r="K43" s="104">
        <v>364.5018</v>
      </c>
      <c r="M43" s="104">
        <f t="shared" si="0"/>
        <v>35.278999999999996</v>
      </c>
      <c r="N43" s="106">
        <f t="shared" si="1"/>
        <v>3.1808619208027682E-2</v>
      </c>
      <c r="Q43" s="105">
        <v>43962</v>
      </c>
      <c r="R43" s="104">
        <f t="shared" si="2"/>
        <v>66.978181818181824</v>
      </c>
      <c r="S43" s="104">
        <f t="shared" si="3"/>
        <v>51.607318181818187</v>
      </c>
      <c r="T43" s="104">
        <f t="shared" si="4"/>
        <v>28.910336363636361</v>
      </c>
      <c r="U43" s="104">
        <f t="shared" si="5"/>
        <v>32.265290909090908</v>
      </c>
      <c r="V43" s="104">
        <f t="shared" si="6"/>
        <v>42.244418181818183</v>
      </c>
      <c r="W43" s="104">
        <f t="shared" si="7"/>
        <v>31.199136363636363</v>
      </c>
      <c r="X43" s="104">
        <f t="shared" si="8"/>
        <v>48.400136363636371</v>
      </c>
      <c r="Y43" s="104">
        <f t="shared" si="9"/>
        <v>24.92589090909091</v>
      </c>
      <c r="Z43" s="104">
        <f t="shared" si="10"/>
        <v>36.669845454545452</v>
      </c>
      <c r="AA43" s="104">
        <f t="shared" si="11"/>
        <v>33.136527272727271</v>
      </c>
    </row>
    <row r="44" spans="1:27" x14ac:dyDescent="0.35">
      <c r="A44" s="105">
        <v>43963</v>
      </c>
      <c r="B44" s="107">
        <v>738.35</v>
      </c>
      <c r="C44" s="104">
        <v>571.67330000000004</v>
      </c>
      <c r="D44" s="104">
        <v>323.2473</v>
      </c>
      <c r="E44" s="104">
        <v>357.61739999999998</v>
      </c>
      <c r="F44" s="104">
        <v>468.7099</v>
      </c>
      <c r="G44" s="104">
        <v>346.48329999999999</v>
      </c>
      <c r="H44" s="104">
        <v>534.61500000000001</v>
      </c>
      <c r="I44" s="104">
        <v>277.08550000000002</v>
      </c>
      <c r="J44" s="104">
        <v>405.7783</v>
      </c>
      <c r="K44" s="104">
        <v>366.51049999999998</v>
      </c>
      <c r="M44" s="104">
        <f t="shared" si="0"/>
        <v>37.058300000000031</v>
      </c>
      <c r="N44" s="106">
        <f t="shared" si="1"/>
        <v>3.3412890195211133E-2</v>
      </c>
      <c r="Q44" s="105">
        <v>43963</v>
      </c>
      <c r="R44" s="104">
        <f t="shared" si="2"/>
        <v>67.122727272727275</v>
      </c>
      <c r="S44" s="104">
        <f t="shared" si="3"/>
        <v>51.970300000000002</v>
      </c>
      <c r="T44" s="104">
        <f t="shared" si="4"/>
        <v>29.38611818181818</v>
      </c>
      <c r="U44" s="104">
        <f t="shared" si="5"/>
        <v>32.510672727272727</v>
      </c>
      <c r="V44" s="104">
        <f t="shared" si="6"/>
        <v>42.609990909090911</v>
      </c>
      <c r="W44" s="104">
        <f t="shared" si="7"/>
        <v>31.498481818181816</v>
      </c>
      <c r="X44" s="104">
        <f t="shared" si="8"/>
        <v>48.601363636363637</v>
      </c>
      <c r="Y44" s="104">
        <f t="shared" si="9"/>
        <v>25.18959090909091</v>
      </c>
      <c r="Z44" s="104">
        <f t="shared" si="10"/>
        <v>36.888936363636361</v>
      </c>
      <c r="AA44" s="104">
        <f t="shared" si="11"/>
        <v>33.31913636363636</v>
      </c>
    </row>
    <row r="45" spans="1:27" x14ac:dyDescent="0.35">
      <c r="A45" s="105">
        <v>43964</v>
      </c>
      <c r="B45" s="107">
        <v>740.45</v>
      </c>
      <c r="C45" s="104">
        <v>574.50879999999995</v>
      </c>
      <c r="D45" s="104">
        <v>327.36130000000003</v>
      </c>
      <c r="E45" s="104">
        <v>361.3313</v>
      </c>
      <c r="F45" s="104">
        <v>472.90570000000002</v>
      </c>
      <c r="G45" s="104">
        <v>349.6619</v>
      </c>
      <c r="H45" s="104">
        <v>536.56060000000002</v>
      </c>
      <c r="I45" s="104">
        <v>279.64069999999998</v>
      </c>
      <c r="J45" s="104">
        <v>408.2912</v>
      </c>
      <c r="K45" s="104">
        <v>368.88200000000001</v>
      </c>
      <c r="M45" s="104">
        <f t="shared" si="0"/>
        <v>37.948199999999929</v>
      </c>
      <c r="N45" s="106">
        <f t="shared" si="1"/>
        <v>3.421525109640506E-2</v>
      </c>
      <c r="Q45" s="105">
        <v>43964</v>
      </c>
      <c r="R45" s="104">
        <f t="shared" si="2"/>
        <v>67.313636363636363</v>
      </c>
      <c r="S45" s="104">
        <f t="shared" si="3"/>
        <v>52.228072727272725</v>
      </c>
      <c r="T45" s="104">
        <f t="shared" si="4"/>
        <v>29.760118181818186</v>
      </c>
      <c r="U45" s="104">
        <f t="shared" si="5"/>
        <v>32.848300000000002</v>
      </c>
      <c r="V45" s="104">
        <f t="shared" si="6"/>
        <v>42.991427272727272</v>
      </c>
      <c r="W45" s="104">
        <f t="shared" si="7"/>
        <v>31.787445454545455</v>
      </c>
      <c r="X45" s="104">
        <f t="shared" si="8"/>
        <v>48.778236363636367</v>
      </c>
      <c r="Y45" s="104">
        <f t="shared" si="9"/>
        <v>25.421881818181816</v>
      </c>
      <c r="Z45" s="104">
        <f t="shared" si="10"/>
        <v>37.117381818181819</v>
      </c>
      <c r="AA45" s="104">
        <f t="shared" si="11"/>
        <v>33.534727272727274</v>
      </c>
    </row>
    <row r="46" spans="1:27" x14ac:dyDescent="0.35">
      <c r="A46" s="105">
        <v>43965</v>
      </c>
      <c r="B46" s="107">
        <v>742.78</v>
      </c>
      <c r="C46" s="104">
        <v>577.29780000000005</v>
      </c>
      <c r="D46" s="104">
        <v>332.60759999999999</v>
      </c>
      <c r="E46" s="104">
        <v>364.98020000000002</v>
      </c>
      <c r="F46" s="104">
        <v>477.39519999999999</v>
      </c>
      <c r="G46" s="104">
        <v>353.10539999999997</v>
      </c>
      <c r="H46" s="104">
        <v>538.35500000000002</v>
      </c>
      <c r="I46" s="104">
        <v>281.83049999999997</v>
      </c>
      <c r="J46" s="104">
        <v>410.1918</v>
      </c>
      <c r="K46" s="104">
        <v>371.697</v>
      </c>
      <c r="M46" s="104">
        <f t="shared" si="0"/>
        <v>38.942800000000034</v>
      </c>
      <c r="N46" s="106">
        <f t="shared" si="1"/>
        <v>3.5112012701447932E-2</v>
      </c>
      <c r="Q46" s="105">
        <v>43965</v>
      </c>
      <c r="R46" s="104">
        <f t="shared" si="2"/>
        <v>67.525454545454537</v>
      </c>
      <c r="S46" s="104">
        <f t="shared" si="3"/>
        <v>52.481618181818185</v>
      </c>
      <c r="T46" s="104">
        <f t="shared" si="4"/>
        <v>30.237054545454544</v>
      </c>
      <c r="U46" s="104">
        <f t="shared" si="5"/>
        <v>33.180018181818184</v>
      </c>
      <c r="V46" s="104">
        <f t="shared" si="6"/>
        <v>43.399563636363638</v>
      </c>
      <c r="W46" s="104">
        <f t="shared" si="7"/>
        <v>32.100490909090908</v>
      </c>
      <c r="X46" s="104">
        <f t="shared" si="8"/>
        <v>48.94136363636364</v>
      </c>
      <c r="Y46" s="104">
        <f t="shared" si="9"/>
        <v>25.620954545454541</v>
      </c>
      <c r="Z46" s="104">
        <f t="shared" si="10"/>
        <v>37.290163636363637</v>
      </c>
      <c r="AA46" s="104">
        <f t="shared" si="11"/>
        <v>33.790636363636366</v>
      </c>
    </row>
    <row r="47" spans="1:27" x14ac:dyDescent="0.35">
      <c r="A47" s="105">
        <v>43966</v>
      </c>
      <c r="B47" s="107">
        <v>745.46</v>
      </c>
      <c r="C47" s="104">
        <v>579.71659999999997</v>
      </c>
      <c r="D47" s="104">
        <v>336.65</v>
      </c>
      <c r="E47" s="104">
        <v>368.27929999999998</v>
      </c>
      <c r="F47" s="104">
        <v>481.3383</v>
      </c>
      <c r="G47" s="104">
        <v>356.42129999999997</v>
      </c>
      <c r="H47" s="104">
        <v>540.33090000000004</v>
      </c>
      <c r="I47" s="104">
        <v>284.23129999999998</v>
      </c>
      <c r="J47" s="104">
        <v>411.82260000000002</v>
      </c>
      <c r="K47" s="104">
        <v>374.60669999999999</v>
      </c>
      <c r="M47" s="104">
        <f t="shared" si="0"/>
        <v>39.385699999999929</v>
      </c>
      <c r="N47" s="106">
        <f t="shared" si="1"/>
        <v>3.5511344809705886E-2</v>
      </c>
      <c r="Q47" s="105">
        <v>43966</v>
      </c>
      <c r="R47" s="104">
        <f t="shared" si="2"/>
        <v>67.769090909090906</v>
      </c>
      <c r="S47" s="104">
        <f t="shared" si="3"/>
        <v>52.701509090909092</v>
      </c>
      <c r="T47" s="104">
        <f t="shared" si="4"/>
        <v>30.604545454545452</v>
      </c>
      <c r="U47" s="104">
        <f t="shared" si="5"/>
        <v>33.479936363636362</v>
      </c>
      <c r="V47" s="104">
        <f t="shared" si="6"/>
        <v>43.758027272727276</v>
      </c>
      <c r="W47" s="104">
        <f t="shared" si="7"/>
        <v>32.401936363636359</v>
      </c>
      <c r="X47" s="104">
        <f t="shared" si="8"/>
        <v>49.120990909090914</v>
      </c>
      <c r="Y47" s="104">
        <f t="shared" si="9"/>
        <v>25.83920909090909</v>
      </c>
      <c r="Z47" s="104">
        <f t="shared" si="10"/>
        <v>37.438418181818186</v>
      </c>
      <c r="AA47" s="104">
        <f t="shared" si="11"/>
        <v>34.055154545454542</v>
      </c>
    </row>
    <row r="48" spans="1:27" x14ac:dyDescent="0.35">
      <c r="A48" s="105">
        <v>43967</v>
      </c>
      <c r="B48" s="107">
        <v>749.46</v>
      </c>
      <c r="C48" s="104">
        <v>582.40309999999999</v>
      </c>
      <c r="D48" s="104">
        <v>340.71800000000002</v>
      </c>
      <c r="E48" s="104">
        <v>371.505</v>
      </c>
      <c r="F48" s="104">
        <v>484.82490000000001</v>
      </c>
      <c r="G48" s="104">
        <v>360.20310000000001</v>
      </c>
      <c r="H48" s="104">
        <v>542.84429999999998</v>
      </c>
      <c r="I48" s="104">
        <v>286.48829999999998</v>
      </c>
      <c r="J48" s="104">
        <v>414.5231</v>
      </c>
      <c r="K48" s="104">
        <v>376.81290000000001</v>
      </c>
      <c r="M48" s="104">
        <f t="shared" si="0"/>
        <v>39.558800000000019</v>
      </c>
      <c r="N48" s="106">
        <f t="shared" si="1"/>
        <v>3.5667417033547616E-2</v>
      </c>
      <c r="Q48" s="105">
        <v>43967</v>
      </c>
      <c r="R48" s="104">
        <f t="shared" si="2"/>
        <v>68.13272727272728</v>
      </c>
      <c r="S48" s="104">
        <f t="shared" si="3"/>
        <v>52.945736363636364</v>
      </c>
      <c r="T48" s="104">
        <f t="shared" si="4"/>
        <v>30.974363636363638</v>
      </c>
      <c r="U48" s="104">
        <f t="shared" si="5"/>
        <v>33.773181818181818</v>
      </c>
      <c r="V48" s="104">
        <f t="shared" si="6"/>
        <v>44.074990909090907</v>
      </c>
      <c r="W48" s="104">
        <f t="shared" si="7"/>
        <v>32.745736363636361</v>
      </c>
      <c r="X48" s="104">
        <f t="shared" si="8"/>
        <v>49.349481818181815</v>
      </c>
      <c r="Y48" s="104">
        <f t="shared" si="9"/>
        <v>26.044390909090907</v>
      </c>
      <c r="Z48" s="104">
        <f t="shared" si="10"/>
        <v>37.683918181818179</v>
      </c>
      <c r="AA48" s="104">
        <f t="shared" si="11"/>
        <v>34.255718181818182</v>
      </c>
    </row>
    <row r="49" spans="1:27" x14ac:dyDescent="0.35">
      <c r="A49" s="105">
        <v>43968</v>
      </c>
      <c r="B49" s="107">
        <v>753.76</v>
      </c>
      <c r="C49" s="104">
        <v>585.77300000000002</v>
      </c>
      <c r="D49" s="104">
        <v>344.73989999999998</v>
      </c>
      <c r="E49" s="104">
        <v>375.07560000000001</v>
      </c>
      <c r="F49" s="104">
        <v>487.7081</v>
      </c>
      <c r="G49" s="104">
        <v>364.22230000000002</v>
      </c>
      <c r="H49" s="104">
        <v>545.74590000000001</v>
      </c>
      <c r="I49" s="104">
        <v>288.79500000000002</v>
      </c>
      <c r="J49" s="104">
        <v>416.63339999999999</v>
      </c>
      <c r="K49" s="104">
        <v>379.03980000000001</v>
      </c>
      <c r="M49" s="104">
        <f t="shared" si="0"/>
        <v>40.027100000000019</v>
      </c>
      <c r="N49" s="106">
        <f t="shared" si="1"/>
        <v>3.6089650554200679E-2</v>
      </c>
      <c r="Q49" s="105">
        <v>43968</v>
      </c>
      <c r="R49" s="104">
        <f t="shared" si="2"/>
        <v>68.523636363636356</v>
      </c>
      <c r="S49" s="104">
        <f t="shared" si="3"/>
        <v>53.25209090909091</v>
      </c>
      <c r="T49" s="104">
        <f t="shared" si="4"/>
        <v>31.339990909090908</v>
      </c>
      <c r="U49" s="104">
        <f t="shared" si="5"/>
        <v>34.097781818181822</v>
      </c>
      <c r="V49" s="104">
        <f t="shared" si="6"/>
        <v>44.3371</v>
      </c>
      <c r="W49" s="104">
        <f t="shared" si="7"/>
        <v>33.111118181818185</v>
      </c>
      <c r="X49" s="104">
        <f t="shared" si="8"/>
        <v>49.613263636363634</v>
      </c>
      <c r="Y49" s="104">
        <f t="shared" si="9"/>
        <v>26.254090909090909</v>
      </c>
      <c r="Z49" s="104">
        <f t="shared" si="10"/>
        <v>37.875763636363637</v>
      </c>
      <c r="AA49" s="104">
        <f t="shared" si="11"/>
        <v>34.458163636363636</v>
      </c>
    </row>
    <row r="50" spans="1:27" x14ac:dyDescent="0.35">
      <c r="A50" s="105">
        <v>43969</v>
      </c>
      <c r="B50" s="107">
        <v>757.52</v>
      </c>
      <c r="C50" s="104">
        <v>590.55899999999997</v>
      </c>
      <c r="D50" s="104">
        <v>348.51280000000003</v>
      </c>
      <c r="E50" s="104">
        <v>378.584</v>
      </c>
      <c r="F50" s="104">
        <v>490.97489999999999</v>
      </c>
      <c r="G50" s="104">
        <v>367.50299999999999</v>
      </c>
      <c r="H50" s="104">
        <v>548.85889999999995</v>
      </c>
      <c r="I50" s="104">
        <v>291.92</v>
      </c>
      <c r="J50" s="104">
        <v>419.03019999999998</v>
      </c>
      <c r="K50" s="104">
        <v>381.16579999999999</v>
      </c>
      <c r="M50" s="104">
        <f t="shared" si="0"/>
        <v>41.70010000000002</v>
      </c>
      <c r="N50" s="106">
        <f t="shared" si="1"/>
        <v>3.7598078228880526E-2</v>
      </c>
      <c r="Q50" s="105">
        <v>43969</v>
      </c>
      <c r="R50" s="104">
        <f t="shared" si="2"/>
        <v>68.86545454545454</v>
      </c>
      <c r="S50" s="104">
        <f t="shared" si="3"/>
        <v>53.687181818181813</v>
      </c>
      <c r="T50" s="104">
        <f t="shared" si="4"/>
        <v>31.682981818181819</v>
      </c>
      <c r="U50" s="104">
        <f t="shared" si="5"/>
        <v>34.416727272727272</v>
      </c>
      <c r="V50" s="104">
        <f t="shared" si="6"/>
        <v>44.634081818181819</v>
      </c>
      <c r="W50" s="104">
        <f t="shared" si="7"/>
        <v>33.409363636363636</v>
      </c>
      <c r="X50" s="104">
        <f t="shared" si="8"/>
        <v>49.896263636363635</v>
      </c>
      <c r="Y50" s="104">
        <f t="shared" si="9"/>
        <v>26.538181818181819</v>
      </c>
      <c r="Z50" s="104">
        <f t="shared" si="10"/>
        <v>38.093654545454541</v>
      </c>
      <c r="AA50" s="104">
        <f t="shared" si="11"/>
        <v>34.651436363636364</v>
      </c>
    </row>
    <row r="51" spans="1:27" x14ac:dyDescent="0.35">
      <c r="A51" s="105">
        <v>43970</v>
      </c>
      <c r="B51" s="107">
        <v>760.84</v>
      </c>
      <c r="C51" s="104">
        <v>595.43230000000005</v>
      </c>
      <c r="D51" s="104">
        <v>353.29669999999999</v>
      </c>
      <c r="E51" s="104">
        <v>382.12979999999999</v>
      </c>
      <c r="F51" s="104">
        <v>494.37439999999998</v>
      </c>
      <c r="G51" s="104">
        <v>370.23270000000002</v>
      </c>
      <c r="H51" s="104">
        <v>551.37639999999999</v>
      </c>
      <c r="I51" s="104">
        <v>295.04730000000001</v>
      </c>
      <c r="J51" s="104">
        <v>422.08159999999998</v>
      </c>
      <c r="K51" s="104">
        <v>383.55529999999999</v>
      </c>
      <c r="M51" s="104">
        <f t="shared" si="0"/>
        <v>44.055900000000065</v>
      </c>
      <c r="N51" s="106">
        <f t="shared" si="1"/>
        <v>3.9722139146998188E-2</v>
      </c>
      <c r="Q51" s="105">
        <v>43970</v>
      </c>
      <c r="R51" s="104">
        <f t="shared" si="2"/>
        <v>69.167272727272731</v>
      </c>
      <c r="S51" s="104">
        <f t="shared" si="3"/>
        <v>54.130209090909098</v>
      </c>
      <c r="T51" s="104">
        <f t="shared" si="4"/>
        <v>32.117881818181814</v>
      </c>
      <c r="U51" s="104">
        <f t="shared" si="5"/>
        <v>34.739072727272728</v>
      </c>
      <c r="V51" s="104">
        <f t="shared" si="6"/>
        <v>44.943127272727274</v>
      </c>
      <c r="W51" s="104">
        <f t="shared" si="7"/>
        <v>33.657518181818183</v>
      </c>
      <c r="X51" s="104">
        <f t="shared" si="8"/>
        <v>50.125127272727269</v>
      </c>
      <c r="Y51" s="104">
        <f t="shared" si="9"/>
        <v>26.822481818181817</v>
      </c>
      <c r="Z51" s="104">
        <f t="shared" si="10"/>
        <v>38.371054545454541</v>
      </c>
      <c r="AA51" s="104">
        <f t="shared" si="11"/>
        <v>34.868663636363635</v>
      </c>
    </row>
    <row r="52" spans="1:27" x14ac:dyDescent="0.35">
      <c r="A52" s="105">
        <v>43971</v>
      </c>
      <c r="B52" s="107">
        <v>763.98</v>
      </c>
      <c r="C52" s="104">
        <v>599.50810000000001</v>
      </c>
      <c r="D52" s="104">
        <v>358.45510000000002</v>
      </c>
      <c r="E52" s="104">
        <v>386.54880000000003</v>
      </c>
      <c r="F52" s="104">
        <v>498.3426</v>
      </c>
      <c r="G52" s="104">
        <v>372.6567</v>
      </c>
      <c r="H52" s="104">
        <v>554.07839999999999</v>
      </c>
      <c r="I52" s="104">
        <v>297.7921</v>
      </c>
      <c r="J52" s="104">
        <v>424.98739999999998</v>
      </c>
      <c r="K52" s="104">
        <v>386.05799999999999</v>
      </c>
      <c r="M52" s="104">
        <f t="shared" si="0"/>
        <v>45.429700000000025</v>
      </c>
      <c r="N52" s="106">
        <f t="shared" si="1"/>
        <v>4.0960799003229575E-2</v>
      </c>
      <c r="Q52" s="105">
        <v>43971</v>
      </c>
      <c r="R52" s="104">
        <f t="shared" si="2"/>
        <v>69.452727272727273</v>
      </c>
      <c r="S52" s="104">
        <f t="shared" si="3"/>
        <v>54.500736363636364</v>
      </c>
      <c r="T52" s="104">
        <f t="shared" si="4"/>
        <v>32.586827272727277</v>
      </c>
      <c r="U52" s="104">
        <f t="shared" si="5"/>
        <v>35.140800000000006</v>
      </c>
      <c r="V52" s="104">
        <f t="shared" si="6"/>
        <v>45.303872727272726</v>
      </c>
      <c r="W52" s="104">
        <f t="shared" si="7"/>
        <v>33.87788181818182</v>
      </c>
      <c r="X52" s="104">
        <f t="shared" si="8"/>
        <v>50.370763636363634</v>
      </c>
      <c r="Y52" s="104">
        <f t="shared" si="9"/>
        <v>27.072009090909091</v>
      </c>
      <c r="Z52" s="104">
        <f t="shared" si="10"/>
        <v>38.635218181818182</v>
      </c>
      <c r="AA52" s="104">
        <f t="shared" si="11"/>
        <v>35.096181818181819</v>
      </c>
    </row>
    <row r="53" spans="1:27" x14ac:dyDescent="0.35">
      <c r="A53" s="105">
        <v>43972</v>
      </c>
      <c r="B53" s="107">
        <v>768.09</v>
      </c>
      <c r="C53" s="104">
        <v>603.73209999999995</v>
      </c>
      <c r="D53" s="104">
        <v>363.54899999999998</v>
      </c>
      <c r="E53" s="104">
        <v>391.43639999999999</v>
      </c>
      <c r="F53" s="104">
        <v>503.22030000000001</v>
      </c>
      <c r="G53" s="104">
        <v>375.18920000000003</v>
      </c>
      <c r="H53" s="104">
        <v>556.62890000000004</v>
      </c>
      <c r="I53" s="104">
        <v>300.2097</v>
      </c>
      <c r="J53" s="104">
        <v>427.3931</v>
      </c>
      <c r="K53" s="104">
        <v>388.85109999999997</v>
      </c>
      <c r="M53" s="104">
        <f t="shared" si="0"/>
        <v>47.103199999999902</v>
      </c>
      <c r="N53" s="106">
        <f t="shared" si="1"/>
        <v>4.2469677493113936E-2</v>
      </c>
      <c r="Q53" s="105">
        <v>43972</v>
      </c>
      <c r="R53" s="104">
        <f t="shared" si="2"/>
        <v>69.826363636363638</v>
      </c>
      <c r="S53" s="104">
        <f t="shared" si="3"/>
        <v>54.884736363636357</v>
      </c>
      <c r="T53" s="104">
        <f t="shared" si="4"/>
        <v>33.04990909090909</v>
      </c>
      <c r="U53" s="104">
        <f t="shared" si="5"/>
        <v>35.58512727272727</v>
      </c>
      <c r="V53" s="104">
        <f t="shared" si="6"/>
        <v>45.747300000000003</v>
      </c>
      <c r="W53" s="104">
        <f t="shared" si="7"/>
        <v>34.108109090909096</v>
      </c>
      <c r="X53" s="104">
        <f t="shared" si="8"/>
        <v>50.602627272727275</v>
      </c>
      <c r="Y53" s="104">
        <f t="shared" si="9"/>
        <v>27.29179090909091</v>
      </c>
      <c r="Z53" s="104">
        <f t="shared" si="10"/>
        <v>38.85391818181818</v>
      </c>
      <c r="AA53" s="104">
        <f t="shared" si="11"/>
        <v>35.350099999999998</v>
      </c>
    </row>
    <row r="54" spans="1:27" x14ac:dyDescent="0.35">
      <c r="A54" s="105">
        <v>43973</v>
      </c>
      <c r="B54" s="107">
        <v>772.94</v>
      </c>
      <c r="C54" s="104">
        <v>608.08339999999998</v>
      </c>
      <c r="D54" s="104">
        <v>367.97239999999999</v>
      </c>
      <c r="E54" s="104">
        <v>395.4941</v>
      </c>
      <c r="F54" s="104">
        <v>508.2285</v>
      </c>
      <c r="G54" s="104">
        <v>378.3075</v>
      </c>
      <c r="H54" s="104">
        <v>559.1961</v>
      </c>
      <c r="I54" s="104">
        <v>302.37349999999998</v>
      </c>
      <c r="J54" s="104">
        <v>429.94189999999998</v>
      </c>
      <c r="K54" s="104">
        <v>391.69409999999999</v>
      </c>
      <c r="M54" s="104">
        <f t="shared" si="0"/>
        <v>48.887299999999982</v>
      </c>
      <c r="N54" s="106">
        <f t="shared" si="1"/>
        <v>4.4078276306261842E-2</v>
      </c>
      <c r="Q54" s="105">
        <v>43973</v>
      </c>
      <c r="R54" s="104">
        <f t="shared" si="2"/>
        <v>70.267272727272726</v>
      </c>
      <c r="S54" s="104">
        <f t="shared" si="3"/>
        <v>55.280309090909093</v>
      </c>
      <c r="T54" s="104">
        <f t="shared" si="4"/>
        <v>33.45203636363636</v>
      </c>
      <c r="U54" s="104">
        <f t="shared" si="5"/>
        <v>35.954009090909089</v>
      </c>
      <c r="V54" s="104">
        <f t="shared" si="6"/>
        <v>46.202590909090908</v>
      </c>
      <c r="W54" s="104">
        <f t="shared" si="7"/>
        <v>34.391590909090908</v>
      </c>
      <c r="X54" s="104">
        <f t="shared" si="8"/>
        <v>50.836009090909094</v>
      </c>
      <c r="Y54" s="104">
        <f t="shared" si="9"/>
        <v>27.488499999999998</v>
      </c>
      <c r="Z54" s="104">
        <f t="shared" si="10"/>
        <v>39.085627272727272</v>
      </c>
      <c r="AA54" s="104">
        <f t="shared" si="11"/>
        <v>35.608554545454545</v>
      </c>
    </row>
    <row r="55" spans="1:27" x14ac:dyDescent="0.35">
      <c r="A55" s="105">
        <v>43974</v>
      </c>
      <c r="B55" s="107">
        <v>777.76</v>
      </c>
      <c r="C55" s="104">
        <v>612.60040000000004</v>
      </c>
      <c r="D55" s="104">
        <v>372.2398</v>
      </c>
      <c r="E55" s="104">
        <v>399.58589999999998</v>
      </c>
      <c r="F55" s="104">
        <v>512.01969999999994</v>
      </c>
      <c r="G55" s="104">
        <v>382.21969999999999</v>
      </c>
      <c r="H55" s="104">
        <v>562.11450000000002</v>
      </c>
      <c r="I55" s="104">
        <v>303.6619</v>
      </c>
      <c r="J55" s="104">
        <v>432.39359999999999</v>
      </c>
      <c r="K55" s="104">
        <v>394.01780000000002</v>
      </c>
      <c r="M55" s="104">
        <f t="shared" si="0"/>
        <v>50.485900000000015</v>
      </c>
      <c r="N55" s="106">
        <f t="shared" si="1"/>
        <v>4.5519622678493313E-2</v>
      </c>
      <c r="Q55" s="105">
        <v>43974</v>
      </c>
      <c r="R55" s="104">
        <f t="shared" si="2"/>
        <v>70.705454545454543</v>
      </c>
      <c r="S55" s="104">
        <f t="shared" si="3"/>
        <v>55.690945454545457</v>
      </c>
      <c r="T55" s="104">
        <f t="shared" si="4"/>
        <v>33.839981818181819</v>
      </c>
      <c r="U55" s="104">
        <f t="shared" si="5"/>
        <v>36.325990909090905</v>
      </c>
      <c r="V55" s="104">
        <f t="shared" si="6"/>
        <v>46.547245454545447</v>
      </c>
      <c r="W55" s="104">
        <f t="shared" si="7"/>
        <v>34.747245454545457</v>
      </c>
      <c r="X55" s="104">
        <f t="shared" si="8"/>
        <v>51.101318181818186</v>
      </c>
      <c r="Y55" s="104">
        <f t="shared" si="9"/>
        <v>27.605627272727272</v>
      </c>
      <c r="Z55" s="104">
        <f t="shared" si="10"/>
        <v>39.308509090909091</v>
      </c>
      <c r="AA55" s="104">
        <f t="shared" si="11"/>
        <v>35.819800000000001</v>
      </c>
    </row>
    <row r="56" spans="1:27" x14ac:dyDescent="0.35">
      <c r="A56" s="105">
        <v>43975</v>
      </c>
      <c r="B56" s="107">
        <v>782.17</v>
      </c>
      <c r="C56" s="104">
        <v>617.57259999999997</v>
      </c>
      <c r="D56" s="104">
        <v>375.75540000000001</v>
      </c>
      <c r="E56" s="104">
        <v>403.59120000000001</v>
      </c>
      <c r="F56" s="104">
        <v>515.38890000000004</v>
      </c>
      <c r="G56" s="104">
        <v>386.23930000000001</v>
      </c>
      <c r="H56" s="104">
        <v>565.70830000000001</v>
      </c>
      <c r="I56" s="104">
        <v>304.61509999999998</v>
      </c>
      <c r="J56" s="104">
        <v>435.25310000000002</v>
      </c>
      <c r="K56" s="104">
        <v>396.21780000000001</v>
      </c>
      <c r="M56" s="104">
        <f t="shared" si="0"/>
        <v>51.864299999999957</v>
      </c>
      <c r="N56" s="106">
        <f t="shared" si="1"/>
        <v>4.6762430034607248E-2</v>
      </c>
      <c r="Q56" s="105">
        <v>43975</v>
      </c>
      <c r="R56" s="104">
        <f t="shared" si="2"/>
        <v>71.106363636363639</v>
      </c>
      <c r="S56" s="104">
        <f t="shared" si="3"/>
        <v>56.142963636363632</v>
      </c>
      <c r="T56" s="104">
        <f t="shared" si="4"/>
        <v>34.15958181818182</v>
      </c>
      <c r="U56" s="104">
        <f t="shared" si="5"/>
        <v>36.69010909090909</v>
      </c>
      <c r="V56" s="104">
        <f t="shared" si="6"/>
        <v>46.853536363636366</v>
      </c>
      <c r="W56" s="104">
        <f t="shared" si="7"/>
        <v>35.112663636363635</v>
      </c>
      <c r="X56" s="104">
        <f t="shared" si="8"/>
        <v>51.42802727272727</v>
      </c>
      <c r="Y56" s="104">
        <f t="shared" si="9"/>
        <v>27.692281818181815</v>
      </c>
      <c r="Z56" s="104">
        <f t="shared" si="10"/>
        <v>39.568463636363639</v>
      </c>
      <c r="AA56" s="104">
        <f t="shared" si="11"/>
        <v>36.019800000000004</v>
      </c>
    </row>
    <row r="57" spans="1:27" x14ac:dyDescent="0.35">
      <c r="A57" s="105">
        <v>43976</v>
      </c>
      <c r="B57" s="107">
        <v>785.4</v>
      </c>
      <c r="C57" s="104">
        <v>622.62929999999994</v>
      </c>
      <c r="D57" s="104">
        <v>380.33699999999999</v>
      </c>
      <c r="E57" s="104">
        <v>408.20580000000001</v>
      </c>
      <c r="F57" s="104">
        <v>518.89940000000001</v>
      </c>
      <c r="G57" s="104">
        <v>390.12189999999998</v>
      </c>
      <c r="H57" s="104">
        <v>569.41380000000004</v>
      </c>
      <c r="I57" s="104">
        <v>306.66449999999998</v>
      </c>
      <c r="J57" s="104">
        <v>438.13580000000002</v>
      </c>
      <c r="K57" s="104">
        <v>398.39609999999999</v>
      </c>
      <c r="M57" s="104">
        <f t="shared" si="0"/>
        <v>53.215499999999906</v>
      </c>
      <c r="N57" s="106">
        <f t="shared" si="1"/>
        <v>4.7980713043589515E-2</v>
      </c>
      <c r="Q57" s="105">
        <v>43976</v>
      </c>
      <c r="R57" s="104">
        <f t="shared" si="2"/>
        <v>71.399999999999991</v>
      </c>
      <c r="S57" s="104">
        <f t="shared" si="3"/>
        <v>56.60266363636363</v>
      </c>
      <c r="T57" s="104">
        <f t="shared" si="4"/>
        <v>34.576090909090908</v>
      </c>
      <c r="U57" s="104">
        <f t="shared" si="5"/>
        <v>37.109618181818185</v>
      </c>
      <c r="V57" s="104">
        <f t="shared" si="6"/>
        <v>47.172672727272726</v>
      </c>
      <c r="W57" s="104">
        <f t="shared" si="7"/>
        <v>35.465627272727268</v>
      </c>
      <c r="X57" s="104">
        <f t="shared" si="8"/>
        <v>51.764890909090916</v>
      </c>
      <c r="Y57" s="104">
        <f t="shared" si="9"/>
        <v>27.878590909090907</v>
      </c>
      <c r="Z57" s="104">
        <f t="shared" si="10"/>
        <v>39.830527272727274</v>
      </c>
      <c r="AA57" s="104">
        <f t="shared" si="11"/>
        <v>36.21782727272727</v>
      </c>
    </row>
    <row r="58" spans="1:27" x14ac:dyDescent="0.35">
      <c r="A58" s="105">
        <v>43977</v>
      </c>
      <c r="B58" s="107">
        <v>788.84</v>
      </c>
      <c r="C58" s="104">
        <v>628.9307</v>
      </c>
      <c r="D58" s="104">
        <v>385.9255</v>
      </c>
      <c r="E58" s="104">
        <v>412.99029999999999</v>
      </c>
      <c r="F58" s="104">
        <v>522.89869999999996</v>
      </c>
      <c r="G58" s="104">
        <v>393.1207</v>
      </c>
      <c r="H58" s="104">
        <v>572.27179999999998</v>
      </c>
      <c r="I58" s="104">
        <v>308.77850000000001</v>
      </c>
      <c r="J58" s="104">
        <v>441.38549999999998</v>
      </c>
      <c r="K58" s="104">
        <v>400.61619999999999</v>
      </c>
      <c r="M58" s="104">
        <f t="shared" si="0"/>
        <v>56.658900000000017</v>
      </c>
      <c r="N58" s="106">
        <f t="shared" si="1"/>
        <v>5.1085387194810525E-2</v>
      </c>
      <c r="Q58" s="105">
        <v>43977</v>
      </c>
      <c r="R58" s="104">
        <f t="shared" si="2"/>
        <v>71.712727272727278</v>
      </c>
      <c r="S58" s="104">
        <f t="shared" si="3"/>
        <v>57.175518181818184</v>
      </c>
      <c r="T58" s="104">
        <f t="shared" si="4"/>
        <v>35.084136363636361</v>
      </c>
      <c r="U58" s="104">
        <f t="shared" si="5"/>
        <v>37.54457272727273</v>
      </c>
      <c r="V58" s="104">
        <f t="shared" si="6"/>
        <v>47.536245454545451</v>
      </c>
      <c r="W58" s="104">
        <f t="shared" si="7"/>
        <v>35.738245454545456</v>
      </c>
      <c r="X58" s="104">
        <f t="shared" si="8"/>
        <v>52.024709090909091</v>
      </c>
      <c r="Y58" s="104">
        <f t="shared" si="9"/>
        <v>28.070772727272729</v>
      </c>
      <c r="Z58" s="104">
        <f t="shared" si="10"/>
        <v>40.12595454545454</v>
      </c>
      <c r="AA58" s="104">
        <f t="shared" si="11"/>
        <v>36.419654545454542</v>
      </c>
    </row>
    <row r="59" spans="1:27" x14ac:dyDescent="0.35">
      <c r="A59" s="105">
        <v>43978</v>
      </c>
      <c r="B59" s="107">
        <v>791.08</v>
      </c>
      <c r="C59" s="104">
        <v>633.71410000000003</v>
      </c>
      <c r="D59" s="104">
        <v>391.63600000000002</v>
      </c>
      <c r="E59" s="104">
        <v>418.47629999999998</v>
      </c>
      <c r="F59" s="104">
        <v>526.85350000000005</v>
      </c>
      <c r="G59" s="104">
        <v>395.94409999999999</v>
      </c>
      <c r="H59" s="104">
        <v>575.10900000000004</v>
      </c>
      <c r="I59" s="104">
        <v>310.77530000000002</v>
      </c>
      <c r="J59" s="104">
        <v>444.67200000000003</v>
      </c>
      <c r="K59" s="104">
        <v>402.8931</v>
      </c>
      <c r="M59" s="104">
        <f t="shared" si="0"/>
        <v>58.605099999999993</v>
      </c>
      <c r="N59" s="106">
        <f t="shared" si="1"/>
        <v>5.2840140297298201E-2</v>
      </c>
      <c r="Q59" s="105">
        <v>43978</v>
      </c>
      <c r="R59" s="104">
        <f t="shared" si="2"/>
        <v>71.916363636363641</v>
      </c>
      <c r="S59" s="104">
        <f t="shared" si="3"/>
        <v>57.610372727272733</v>
      </c>
      <c r="T59" s="104">
        <f t="shared" si="4"/>
        <v>35.603272727272731</v>
      </c>
      <c r="U59" s="104">
        <f t="shared" si="5"/>
        <v>38.043299999999995</v>
      </c>
      <c r="V59" s="104">
        <f t="shared" si="6"/>
        <v>47.895772727272735</v>
      </c>
      <c r="W59" s="104">
        <f t="shared" si="7"/>
        <v>35.994918181818178</v>
      </c>
      <c r="X59" s="104">
        <f t="shared" si="8"/>
        <v>52.282636363636364</v>
      </c>
      <c r="Y59" s="104">
        <f t="shared" si="9"/>
        <v>28.252300000000002</v>
      </c>
      <c r="Z59" s="104">
        <f t="shared" si="10"/>
        <v>40.424727272727274</v>
      </c>
      <c r="AA59" s="104">
        <f t="shared" si="11"/>
        <v>36.626645454545454</v>
      </c>
    </row>
    <row r="60" spans="1:27" x14ac:dyDescent="0.35">
      <c r="A60" s="105">
        <v>43979</v>
      </c>
      <c r="B60" s="107">
        <v>793.72</v>
      </c>
      <c r="C60" s="104">
        <v>637.40599999999995</v>
      </c>
      <c r="D60" s="104">
        <v>396.2851</v>
      </c>
      <c r="E60" s="104">
        <v>424.03390000000002</v>
      </c>
      <c r="F60" s="104">
        <v>531.00829999999996</v>
      </c>
      <c r="G60" s="104">
        <v>398.82010000000002</v>
      </c>
      <c r="H60" s="104">
        <v>577.34829999999999</v>
      </c>
      <c r="I60" s="104">
        <v>312.75779999999997</v>
      </c>
      <c r="J60" s="104">
        <v>447.7285</v>
      </c>
      <c r="K60" s="104">
        <v>405.67469999999997</v>
      </c>
      <c r="M60" s="104">
        <f t="shared" si="0"/>
        <v>60.057699999999954</v>
      </c>
      <c r="N60" s="106">
        <f t="shared" si="1"/>
        <v>5.4149848629778709E-2</v>
      </c>
      <c r="Q60" s="105">
        <v>43979</v>
      </c>
      <c r="R60" s="104">
        <f t="shared" si="2"/>
        <v>72.156363636363636</v>
      </c>
      <c r="S60" s="104">
        <f t="shared" si="3"/>
        <v>57.945999999999998</v>
      </c>
      <c r="T60" s="104">
        <f t="shared" si="4"/>
        <v>36.025918181818184</v>
      </c>
      <c r="U60" s="104">
        <f t="shared" si="5"/>
        <v>38.548536363636366</v>
      </c>
      <c r="V60" s="104">
        <f t="shared" si="6"/>
        <v>48.273481818181814</v>
      </c>
      <c r="W60" s="104">
        <f t="shared" si="7"/>
        <v>36.256372727272726</v>
      </c>
      <c r="X60" s="104">
        <f t="shared" si="8"/>
        <v>52.486209090909092</v>
      </c>
      <c r="Y60" s="104">
        <f t="shared" si="9"/>
        <v>28.43252727272727</v>
      </c>
      <c r="Z60" s="104">
        <f t="shared" si="10"/>
        <v>40.702590909090908</v>
      </c>
      <c r="AA60" s="104">
        <f t="shared" si="11"/>
        <v>36.879518181818177</v>
      </c>
    </row>
    <row r="61" spans="1:27" x14ac:dyDescent="0.35">
      <c r="A61" s="105">
        <v>43980</v>
      </c>
      <c r="B61" s="107">
        <v>796.53</v>
      </c>
      <c r="C61" s="104">
        <v>641.65750000000003</v>
      </c>
      <c r="D61" s="104">
        <v>400.2747</v>
      </c>
      <c r="E61" s="104">
        <v>428.14159999999998</v>
      </c>
      <c r="F61" s="104">
        <v>535.30690000000004</v>
      </c>
      <c r="G61" s="104">
        <v>402.03460000000001</v>
      </c>
      <c r="H61" s="104">
        <v>580.49860000000001</v>
      </c>
      <c r="I61" s="104">
        <v>314.66129999999998</v>
      </c>
      <c r="J61" s="104">
        <v>450.34969999999998</v>
      </c>
      <c r="K61" s="104">
        <v>408.50220000000002</v>
      </c>
      <c r="M61" s="104">
        <f t="shared" si="0"/>
        <v>61.158900000000017</v>
      </c>
      <c r="N61" s="106">
        <f t="shared" si="1"/>
        <v>5.514272403644789E-2</v>
      </c>
      <c r="Q61" s="105">
        <v>43980</v>
      </c>
      <c r="R61" s="104">
        <f t="shared" si="2"/>
        <v>72.411818181818177</v>
      </c>
      <c r="S61" s="104">
        <f t="shared" si="3"/>
        <v>58.332500000000003</v>
      </c>
      <c r="T61" s="104">
        <f t="shared" si="4"/>
        <v>36.388609090909092</v>
      </c>
      <c r="U61" s="104">
        <f t="shared" si="5"/>
        <v>38.921963636363635</v>
      </c>
      <c r="V61" s="104">
        <f t="shared" si="6"/>
        <v>48.664263636363643</v>
      </c>
      <c r="W61" s="104">
        <f t="shared" si="7"/>
        <v>36.5486</v>
      </c>
      <c r="X61" s="104">
        <f t="shared" si="8"/>
        <v>52.772600000000004</v>
      </c>
      <c r="Y61" s="104">
        <f t="shared" si="9"/>
        <v>28.605572727272726</v>
      </c>
      <c r="Z61" s="104">
        <f t="shared" si="10"/>
        <v>40.940881818181815</v>
      </c>
      <c r="AA61" s="104">
        <f t="shared" si="11"/>
        <v>37.13656363636364</v>
      </c>
    </row>
    <row r="62" spans="1:27" x14ac:dyDescent="0.35">
      <c r="A62" s="105">
        <v>43981</v>
      </c>
      <c r="B62" s="107">
        <v>791.81</v>
      </c>
      <c r="C62" s="104">
        <v>646.69000000000005</v>
      </c>
      <c r="D62" s="104">
        <v>404.16180000000003</v>
      </c>
      <c r="E62" s="104">
        <v>432.25099999999998</v>
      </c>
      <c r="F62" s="104">
        <v>531.78049999999996</v>
      </c>
      <c r="G62" s="104">
        <v>406.08980000000003</v>
      </c>
      <c r="H62" s="104">
        <v>583.60329999999999</v>
      </c>
      <c r="I62" s="104">
        <v>316.81630000000001</v>
      </c>
      <c r="J62" s="104">
        <v>453.15339999999998</v>
      </c>
      <c r="K62" s="104">
        <v>410.84519999999998</v>
      </c>
      <c r="M62" s="104">
        <f t="shared" si="0"/>
        <v>63.086700000000064</v>
      </c>
      <c r="N62" s="106">
        <f t="shared" si="1"/>
        <v>5.6880887139405381E-2</v>
      </c>
      <c r="Q62" s="105">
        <v>43981</v>
      </c>
      <c r="R62" s="104">
        <f t="shared" si="2"/>
        <v>71.982727272727274</v>
      </c>
      <c r="S62" s="104">
        <f t="shared" si="3"/>
        <v>58.790000000000006</v>
      </c>
      <c r="T62" s="104">
        <f t="shared" si="4"/>
        <v>36.74198181818182</v>
      </c>
      <c r="U62" s="104">
        <f t="shared" si="5"/>
        <v>39.295545454545454</v>
      </c>
      <c r="V62" s="104">
        <f t="shared" si="6"/>
        <v>48.343681818181814</v>
      </c>
      <c r="W62" s="104">
        <f t="shared" si="7"/>
        <v>36.917254545454547</v>
      </c>
      <c r="X62" s="104">
        <f t="shared" si="8"/>
        <v>53.05484545454545</v>
      </c>
      <c r="Y62" s="104">
        <f t="shared" si="9"/>
        <v>28.80148181818182</v>
      </c>
      <c r="Z62" s="104">
        <f t="shared" si="10"/>
        <v>41.195763636363637</v>
      </c>
      <c r="AA62" s="104">
        <f t="shared" si="11"/>
        <v>37.349563636363634</v>
      </c>
    </row>
    <row r="63" spans="1:27" x14ac:dyDescent="0.35">
      <c r="A63" s="105">
        <v>43982</v>
      </c>
      <c r="B63" s="107">
        <v>803.84</v>
      </c>
      <c r="C63" s="104">
        <v>652.04079999999999</v>
      </c>
      <c r="D63" s="104">
        <v>407.8193</v>
      </c>
      <c r="E63" s="104">
        <v>436.04050000000001</v>
      </c>
      <c r="F63" s="104">
        <v>536.3646</v>
      </c>
      <c r="G63" s="104">
        <v>410.25130000000001</v>
      </c>
      <c r="H63" s="104">
        <v>587.01559999999995</v>
      </c>
      <c r="I63" s="104">
        <v>319.21690000000001</v>
      </c>
      <c r="J63" s="104">
        <v>455.51179999999999</v>
      </c>
      <c r="K63" s="104">
        <v>413.27030000000002</v>
      </c>
      <c r="M63" s="104">
        <f t="shared" si="0"/>
        <v>65.025200000000041</v>
      </c>
      <c r="N63" s="106">
        <f t="shared" si="1"/>
        <v>5.8628697687741808E-2</v>
      </c>
      <c r="Q63" s="105">
        <v>43982</v>
      </c>
      <c r="R63" s="104">
        <f t="shared" si="2"/>
        <v>73.076363636363638</v>
      </c>
      <c r="S63" s="104">
        <f t="shared" si="3"/>
        <v>59.276436363636364</v>
      </c>
      <c r="T63" s="104">
        <f t="shared" si="4"/>
        <v>37.074481818181816</v>
      </c>
      <c r="U63" s="104">
        <f t="shared" si="5"/>
        <v>39.640045454545458</v>
      </c>
      <c r="V63" s="104">
        <f t="shared" si="6"/>
        <v>48.760418181818181</v>
      </c>
      <c r="W63" s="104">
        <f t="shared" si="7"/>
        <v>37.295572727272727</v>
      </c>
      <c r="X63" s="104">
        <f t="shared" si="8"/>
        <v>53.365054545454541</v>
      </c>
      <c r="Y63" s="104">
        <f t="shared" si="9"/>
        <v>29.019718181818181</v>
      </c>
      <c r="Z63" s="104">
        <f t="shared" si="10"/>
        <v>41.410163636363635</v>
      </c>
      <c r="AA63" s="104">
        <f t="shared" si="11"/>
        <v>37.570027272727273</v>
      </c>
    </row>
    <row r="64" spans="1:27" x14ac:dyDescent="0.35">
      <c r="A64" s="105">
        <v>43983</v>
      </c>
      <c r="B64" s="107">
        <v>807.08</v>
      </c>
      <c r="C64" s="104">
        <v>658.05439999999999</v>
      </c>
      <c r="D64" s="104">
        <v>411.399</v>
      </c>
      <c r="E64" s="104">
        <v>440.59559999999999</v>
      </c>
      <c r="F64" s="104">
        <v>542.99710000000005</v>
      </c>
      <c r="G64" s="104">
        <v>413.7081</v>
      </c>
      <c r="H64" s="104">
        <v>590.47119999999995</v>
      </c>
      <c r="I64" s="104">
        <v>322.26729999999998</v>
      </c>
      <c r="J64" s="104">
        <v>458.9599</v>
      </c>
      <c r="K64" s="104">
        <v>415.49930000000001</v>
      </c>
      <c r="M64" s="104">
        <f t="shared" si="0"/>
        <v>67.583200000000033</v>
      </c>
      <c r="N64" s="106">
        <f t="shared" si="1"/>
        <v>6.0935068274610329E-2</v>
      </c>
      <c r="Q64" s="105">
        <v>43983</v>
      </c>
      <c r="R64" s="104">
        <f t="shared" si="2"/>
        <v>73.370909090909095</v>
      </c>
      <c r="S64" s="104">
        <f t="shared" si="3"/>
        <v>59.82312727272727</v>
      </c>
      <c r="T64" s="104">
        <f t="shared" si="4"/>
        <v>37.399909090909091</v>
      </c>
      <c r="U64" s="104">
        <f t="shared" si="5"/>
        <v>40.054145454545456</v>
      </c>
      <c r="V64" s="104">
        <f t="shared" si="6"/>
        <v>49.363372727272733</v>
      </c>
      <c r="W64" s="104">
        <f t="shared" si="7"/>
        <v>37.609827272727273</v>
      </c>
      <c r="X64" s="104">
        <f t="shared" si="8"/>
        <v>53.679199999999994</v>
      </c>
      <c r="Y64" s="104">
        <f t="shared" si="9"/>
        <v>29.29702727272727</v>
      </c>
      <c r="Z64" s="104">
        <f t="shared" si="10"/>
        <v>41.723627272727271</v>
      </c>
      <c r="AA64" s="104">
        <f t="shared" si="11"/>
        <v>37.772663636363639</v>
      </c>
    </row>
    <row r="65" spans="1:27" x14ac:dyDescent="0.35">
      <c r="A65" s="105">
        <v>43984</v>
      </c>
      <c r="B65" s="107">
        <v>809.86</v>
      </c>
      <c r="C65" s="104">
        <v>664.31550000000004</v>
      </c>
      <c r="D65" s="104">
        <v>416.41590000000002</v>
      </c>
      <c r="E65" s="104">
        <v>445.59589999999997</v>
      </c>
      <c r="F65" s="104">
        <v>545.45680000000004</v>
      </c>
      <c r="G65" s="104">
        <v>416.99860000000001</v>
      </c>
      <c r="H65" s="104">
        <v>593.46489999999994</v>
      </c>
      <c r="I65" s="104">
        <v>325.26119999999997</v>
      </c>
      <c r="J65" s="104">
        <v>462.10700000000003</v>
      </c>
      <c r="K65" s="104">
        <v>418.0557</v>
      </c>
      <c r="M65" s="104">
        <f t="shared" si="0"/>
        <v>70.850600000000099</v>
      </c>
      <c r="N65" s="106">
        <f t="shared" si="1"/>
        <v>6.3881055473802822E-2</v>
      </c>
      <c r="Q65" s="105">
        <v>43984</v>
      </c>
      <c r="R65" s="104">
        <f t="shared" si="2"/>
        <v>73.623636363636365</v>
      </c>
      <c r="S65" s="104">
        <f t="shared" si="3"/>
        <v>60.392318181818183</v>
      </c>
      <c r="T65" s="104">
        <f t="shared" si="4"/>
        <v>37.855990909090913</v>
      </c>
      <c r="U65" s="104">
        <f t="shared" si="5"/>
        <v>40.508718181818182</v>
      </c>
      <c r="V65" s="104">
        <f t="shared" si="6"/>
        <v>49.586981818181819</v>
      </c>
      <c r="W65" s="104">
        <f t="shared" si="7"/>
        <v>37.908963636363637</v>
      </c>
      <c r="X65" s="104">
        <f t="shared" si="8"/>
        <v>53.951354545454542</v>
      </c>
      <c r="Y65" s="104">
        <f t="shared" si="9"/>
        <v>29.569199999999999</v>
      </c>
      <c r="Z65" s="104">
        <f t="shared" si="10"/>
        <v>42.009727272727275</v>
      </c>
      <c r="AA65" s="104">
        <f t="shared" si="11"/>
        <v>38.005063636363637</v>
      </c>
    </row>
    <row r="66" spans="1:27" x14ac:dyDescent="0.35">
      <c r="A66" s="105">
        <v>43985</v>
      </c>
      <c r="B66" s="107">
        <v>812.63</v>
      </c>
      <c r="C66" s="104">
        <v>669.31230000000005</v>
      </c>
      <c r="D66" s="104">
        <v>421.4237</v>
      </c>
      <c r="E66" s="104">
        <v>451.35449999999997</v>
      </c>
      <c r="F66" s="104">
        <v>548.45050000000003</v>
      </c>
      <c r="G66" s="104">
        <v>420.29090000000002</v>
      </c>
      <c r="H66" s="104">
        <v>596.32799999999997</v>
      </c>
      <c r="I66" s="104">
        <v>327.31569999999999</v>
      </c>
      <c r="J66" s="104">
        <v>465.10199999999998</v>
      </c>
      <c r="K66" s="104">
        <v>420.48829999999998</v>
      </c>
      <c r="M66" s="104">
        <f t="shared" si="0"/>
        <v>72.984300000000076</v>
      </c>
      <c r="N66" s="106">
        <f t="shared" si="1"/>
        <v>6.5804864278025385E-2</v>
      </c>
      <c r="Q66" s="105">
        <v>43985</v>
      </c>
      <c r="R66" s="104">
        <f t="shared" si="2"/>
        <v>73.875454545454545</v>
      </c>
      <c r="S66" s="104">
        <f t="shared" si="3"/>
        <v>60.846572727272729</v>
      </c>
      <c r="T66" s="104">
        <f t="shared" si="4"/>
        <v>38.311245454545457</v>
      </c>
      <c r="U66" s="104">
        <f t="shared" si="5"/>
        <v>41.032227272727269</v>
      </c>
      <c r="V66" s="104">
        <f t="shared" si="6"/>
        <v>49.859136363636367</v>
      </c>
      <c r="W66" s="104">
        <f t="shared" si="7"/>
        <v>38.20826363636364</v>
      </c>
      <c r="X66" s="104">
        <f t="shared" si="8"/>
        <v>54.211636363636359</v>
      </c>
      <c r="Y66" s="104">
        <f t="shared" si="9"/>
        <v>29.755972727272727</v>
      </c>
      <c r="Z66" s="104">
        <f t="shared" si="10"/>
        <v>42.281999999999996</v>
      </c>
      <c r="AA66" s="104">
        <f t="shared" si="11"/>
        <v>38.226209090909087</v>
      </c>
    </row>
    <row r="67" spans="1:27" x14ac:dyDescent="0.35">
      <c r="A67" s="105">
        <v>43986</v>
      </c>
      <c r="B67" s="107">
        <v>815.56</v>
      </c>
      <c r="C67" s="104">
        <v>673.88199999999995</v>
      </c>
      <c r="D67" s="104">
        <v>425.42739999999998</v>
      </c>
      <c r="E67" s="104">
        <v>457.22919999999999</v>
      </c>
      <c r="F67" s="104">
        <v>552.42999999999995</v>
      </c>
      <c r="G67" s="104">
        <v>423.73270000000002</v>
      </c>
      <c r="H67" s="104">
        <v>598.65250000000003</v>
      </c>
      <c r="I67" s="104">
        <v>329.87419999999997</v>
      </c>
      <c r="J67" s="104">
        <v>467.74700000000001</v>
      </c>
      <c r="K67" s="104">
        <v>423.03219999999999</v>
      </c>
      <c r="M67" s="104">
        <f t="shared" ref="M67:M130" si="12">IF(C67="","",C67-MAX(D67:L67))</f>
        <v>75.229499999999916</v>
      </c>
      <c r="N67" s="106">
        <f t="shared" ref="N67:N130" si="13">M67/1109.1019</f>
        <v>6.7829204872879509E-2</v>
      </c>
      <c r="Q67" s="105">
        <v>43986</v>
      </c>
      <c r="R67" s="104">
        <f t="shared" ref="R67:R130" si="14">B67/11</f>
        <v>74.141818181818181</v>
      </c>
      <c r="S67" s="104">
        <f t="shared" ref="S67:S130" si="15">C67/11</f>
        <v>61.261999999999993</v>
      </c>
      <c r="T67" s="104">
        <f t="shared" ref="T67:T130" si="16">D67/11</f>
        <v>38.675218181818181</v>
      </c>
      <c r="U67" s="104">
        <f t="shared" ref="U67:U130" si="17">E67/11</f>
        <v>41.56629090909091</v>
      </c>
      <c r="V67" s="104">
        <f t="shared" ref="V67:V130" si="18">F67/11</f>
        <v>50.220909090909089</v>
      </c>
      <c r="W67" s="104">
        <f t="shared" ref="W67:W130" si="19">G67/11</f>
        <v>38.52115454545455</v>
      </c>
      <c r="X67" s="104">
        <f t="shared" ref="X67:X130" si="20">H67/11</f>
        <v>54.422954545454552</v>
      </c>
      <c r="Y67" s="104">
        <f t="shared" ref="Y67:Y130" si="21">I67/11</f>
        <v>29.988563636363633</v>
      </c>
      <c r="Z67" s="104">
        <f t="shared" ref="Z67:Z130" si="22">J67/11</f>
        <v>42.522454545454544</v>
      </c>
      <c r="AA67" s="104">
        <f t="shared" ref="AA67:AA130" si="23">K67/11</f>
        <v>38.457472727272723</v>
      </c>
    </row>
    <row r="68" spans="1:27" x14ac:dyDescent="0.35">
      <c r="A68" s="105">
        <v>43987</v>
      </c>
      <c r="B68" s="107">
        <v>818.54</v>
      </c>
      <c r="C68" s="104">
        <v>678.13250000000005</v>
      </c>
      <c r="D68" s="104">
        <v>428.55369999999999</v>
      </c>
      <c r="E68" s="104">
        <v>461.44389999999999</v>
      </c>
      <c r="F68" s="104">
        <v>556.61099999999999</v>
      </c>
      <c r="G68" s="104">
        <v>427.26409999999998</v>
      </c>
      <c r="H68" s="104">
        <v>601.22550000000001</v>
      </c>
      <c r="I68" s="104">
        <v>332.57409999999999</v>
      </c>
      <c r="J68" s="104">
        <v>470.27390000000003</v>
      </c>
      <c r="K68" s="104">
        <v>425.6062</v>
      </c>
      <c r="M68" s="104">
        <f t="shared" si="12"/>
        <v>76.907000000000039</v>
      </c>
      <c r="N68" s="106">
        <f t="shared" si="13"/>
        <v>6.9341689884401106E-2</v>
      </c>
      <c r="Q68" s="105">
        <v>43987</v>
      </c>
      <c r="R68" s="104">
        <f t="shared" si="14"/>
        <v>74.412727272727267</v>
      </c>
      <c r="S68" s="104">
        <f t="shared" si="15"/>
        <v>61.648409090909098</v>
      </c>
      <c r="T68" s="104">
        <f t="shared" si="16"/>
        <v>38.959427272727275</v>
      </c>
      <c r="U68" s="104">
        <f t="shared" si="17"/>
        <v>41.949445454545454</v>
      </c>
      <c r="V68" s="104">
        <f t="shared" si="18"/>
        <v>50.600999999999999</v>
      </c>
      <c r="W68" s="104">
        <f t="shared" si="19"/>
        <v>38.84219090909091</v>
      </c>
      <c r="X68" s="104">
        <f t="shared" si="20"/>
        <v>54.656863636363639</v>
      </c>
      <c r="Y68" s="104">
        <f t="shared" si="21"/>
        <v>30.23400909090909</v>
      </c>
      <c r="Z68" s="104">
        <f t="shared" si="22"/>
        <v>42.752172727272729</v>
      </c>
      <c r="AA68" s="104">
        <f t="shared" si="23"/>
        <v>38.691472727272725</v>
      </c>
    </row>
    <row r="69" spans="1:27" x14ac:dyDescent="0.35">
      <c r="A69" s="105">
        <v>43988</v>
      </c>
      <c r="B69" s="107">
        <v>822.28</v>
      </c>
      <c r="C69" s="104">
        <v>682.82510000000002</v>
      </c>
      <c r="D69" s="104">
        <v>432.03300000000002</v>
      </c>
      <c r="E69" s="104">
        <v>466.59690000000001</v>
      </c>
      <c r="F69" s="104">
        <v>559.87109999999996</v>
      </c>
      <c r="G69" s="104">
        <v>431.41680000000002</v>
      </c>
      <c r="H69" s="104">
        <v>604.45140000000004</v>
      </c>
      <c r="I69" s="104">
        <v>335.64940000000001</v>
      </c>
      <c r="J69" s="104">
        <v>472.64569999999998</v>
      </c>
      <c r="K69" s="104">
        <v>427.88850000000002</v>
      </c>
      <c r="M69" s="104">
        <f t="shared" si="12"/>
        <v>78.373699999999985</v>
      </c>
      <c r="N69" s="106">
        <f t="shared" si="13"/>
        <v>7.0664111205652066E-2</v>
      </c>
      <c r="Q69" s="105">
        <v>43988</v>
      </c>
      <c r="R69" s="104">
        <f t="shared" si="14"/>
        <v>74.75272727272727</v>
      </c>
      <c r="S69" s="104">
        <f t="shared" si="15"/>
        <v>62.075009090909091</v>
      </c>
      <c r="T69" s="104">
        <f t="shared" si="16"/>
        <v>39.275727272727273</v>
      </c>
      <c r="U69" s="104">
        <f t="shared" si="17"/>
        <v>42.417900000000003</v>
      </c>
      <c r="V69" s="104">
        <f t="shared" si="18"/>
        <v>50.897372727272725</v>
      </c>
      <c r="W69" s="104">
        <f t="shared" si="19"/>
        <v>39.219709090909092</v>
      </c>
      <c r="X69" s="104">
        <f t="shared" si="20"/>
        <v>54.950127272727279</v>
      </c>
      <c r="Y69" s="104">
        <f t="shared" si="21"/>
        <v>30.513581818181819</v>
      </c>
      <c r="Z69" s="104">
        <f t="shared" si="22"/>
        <v>42.967790909090908</v>
      </c>
      <c r="AA69" s="104">
        <f t="shared" si="23"/>
        <v>38.898954545454551</v>
      </c>
    </row>
    <row r="70" spans="1:27" x14ac:dyDescent="0.35">
      <c r="A70" s="105">
        <v>43989</v>
      </c>
      <c r="B70" s="107">
        <v>826.03</v>
      </c>
      <c r="C70" s="104">
        <v>687.59950000000003</v>
      </c>
      <c r="D70" s="104">
        <v>435.57</v>
      </c>
      <c r="E70" s="104">
        <v>470.70049999999998</v>
      </c>
      <c r="F70" s="104">
        <v>563.11040000000003</v>
      </c>
      <c r="G70" s="104">
        <v>435.56</v>
      </c>
      <c r="H70" s="104">
        <v>608.00599999999997</v>
      </c>
      <c r="I70" s="104">
        <v>339.17869999999999</v>
      </c>
      <c r="J70" s="104">
        <v>475.2731</v>
      </c>
      <c r="K70" s="104">
        <v>430.01400000000001</v>
      </c>
      <c r="M70" s="104">
        <f t="shared" si="12"/>
        <v>79.593500000000063</v>
      </c>
      <c r="N70" s="106">
        <f t="shared" si="13"/>
        <v>7.1763919978858629E-2</v>
      </c>
      <c r="Q70" s="105">
        <v>43989</v>
      </c>
      <c r="R70" s="104">
        <f t="shared" si="14"/>
        <v>75.093636363636364</v>
      </c>
      <c r="S70" s="104">
        <f t="shared" si="15"/>
        <v>62.509045454545458</v>
      </c>
      <c r="T70" s="104">
        <f t="shared" si="16"/>
        <v>39.597272727272724</v>
      </c>
      <c r="U70" s="104">
        <f t="shared" si="17"/>
        <v>42.790954545454547</v>
      </c>
      <c r="V70" s="104">
        <f t="shared" si="18"/>
        <v>51.191854545454547</v>
      </c>
      <c r="W70" s="104">
        <f t="shared" si="19"/>
        <v>39.596363636363634</v>
      </c>
      <c r="X70" s="104">
        <f t="shared" si="20"/>
        <v>55.273272727272726</v>
      </c>
      <c r="Y70" s="104">
        <f t="shared" si="21"/>
        <v>30.834427272727272</v>
      </c>
      <c r="Z70" s="104">
        <f t="shared" si="22"/>
        <v>43.206645454545452</v>
      </c>
      <c r="AA70" s="104">
        <f t="shared" si="23"/>
        <v>39.092181818181821</v>
      </c>
    </row>
    <row r="71" spans="1:27" x14ac:dyDescent="0.35">
      <c r="A71" s="105">
        <v>43990</v>
      </c>
      <c r="B71" s="107">
        <v>828.42</v>
      </c>
      <c r="C71" s="104">
        <v>692.94039999999995</v>
      </c>
      <c r="D71" s="104">
        <v>439.4314</v>
      </c>
      <c r="E71" s="104">
        <v>474.0111</v>
      </c>
      <c r="F71" s="104">
        <v>568.47640000000001</v>
      </c>
      <c r="G71" s="104">
        <v>438.91899999999998</v>
      </c>
      <c r="H71" s="104">
        <v>611.63909999999998</v>
      </c>
      <c r="I71" s="104">
        <v>343.1182</v>
      </c>
      <c r="J71" s="104">
        <v>478.19920000000002</v>
      </c>
      <c r="K71" s="104">
        <v>432.10059999999999</v>
      </c>
      <c r="M71" s="104">
        <f t="shared" si="12"/>
        <v>81.301299999999969</v>
      </c>
      <c r="N71" s="106">
        <f t="shared" si="13"/>
        <v>7.3303724391780387E-2</v>
      </c>
      <c r="Q71" s="105">
        <v>43990</v>
      </c>
      <c r="R71" s="104">
        <f t="shared" si="14"/>
        <v>75.310909090909092</v>
      </c>
      <c r="S71" s="104">
        <f t="shared" si="15"/>
        <v>62.994581818181814</v>
      </c>
      <c r="T71" s="104">
        <f t="shared" si="16"/>
        <v>39.948309090909092</v>
      </c>
      <c r="U71" s="104">
        <f t="shared" si="17"/>
        <v>43.09191818181818</v>
      </c>
      <c r="V71" s="104">
        <f t="shared" si="18"/>
        <v>51.679672727272731</v>
      </c>
      <c r="W71" s="104">
        <f t="shared" si="19"/>
        <v>39.901727272727271</v>
      </c>
      <c r="X71" s="104">
        <f t="shared" si="20"/>
        <v>55.603554545454543</v>
      </c>
      <c r="Y71" s="104">
        <f t="shared" si="21"/>
        <v>31.192563636363637</v>
      </c>
      <c r="Z71" s="104">
        <f t="shared" si="22"/>
        <v>43.472654545454546</v>
      </c>
      <c r="AA71" s="104">
        <f t="shared" si="23"/>
        <v>39.281872727272727</v>
      </c>
    </row>
    <row r="72" spans="1:27" x14ac:dyDescent="0.35">
      <c r="A72" s="105">
        <v>43991</v>
      </c>
      <c r="B72" s="107">
        <v>830.09</v>
      </c>
      <c r="C72" s="104">
        <v>698.23140000000001</v>
      </c>
      <c r="D72" s="104">
        <v>444.3657</v>
      </c>
      <c r="E72" s="104">
        <v>478.79590000000002</v>
      </c>
      <c r="F72" s="104">
        <v>569.84500000000003</v>
      </c>
      <c r="G72" s="104">
        <v>442.01710000000003</v>
      </c>
      <c r="H72" s="104">
        <v>614.87159999999994</v>
      </c>
      <c r="I72" s="104">
        <v>346.90109999999999</v>
      </c>
      <c r="J72" s="104">
        <v>481.33690000000001</v>
      </c>
      <c r="K72" s="104">
        <v>433.89780000000002</v>
      </c>
      <c r="M72" s="104">
        <f t="shared" si="12"/>
        <v>83.359800000000064</v>
      </c>
      <c r="N72" s="106">
        <f t="shared" si="13"/>
        <v>7.5159730589227258E-2</v>
      </c>
      <c r="Q72" s="105">
        <v>43991</v>
      </c>
      <c r="R72" s="104">
        <f t="shared" si="14"/>
        <v>75.462727272727278</v>
      </c>
      <c r="S72" s="104">
        <f t="shared" si="15"/>
        <v>63.475581818181816</v>
      </c>
      <c r="T72" s="104">
        <f t="shared" si="16"/>
        <v>40.396881818181818</v>
      </c>
      <c r="U72" s="104">
        <f t="shared" si="17"/>
        <v>43.526900000000005</v>
      </c>
      <c r="V72" s="104">
        <f t="shared" si="18"/>
        <v>51.80409090909091</v>
      </c>
      <c r="W72" s="104">
        <f t="shared" si="19"/>
        <v>40.183372727272733</v>
      </c>
      <c r="X72" s="104">
        <f t="shared" si="20"/>
        <v>55.897418181818175</v>
      </c>
      <c r="Y72" s="104">
        <f t="shared" si="21"/>
        <v>31.536463636363635</v>
      </c>
      <c r="Z72" s="104">
        <f t="shared" si="22"/>
        <v>43.757899999999999</v>
      </c>
      <c r="AA72" s="104">
        <f t="shared" si="23"/>
        <v>39.445254545454546</v>
      </c>
    </row>
    <row r="73" spans="1:27" x14ac:dyDescent="0.35">
      <c r="A73" s="105">
        <v>43992</v>
      </c>
      <c r="B73" s="107">
        <v>831.84</v>
      </c>
      <c r="C73" s="104">
        <v>703.08810000000005</v>
      </c>
      <c r="D73" s="104">
        <v>449.55110000000002</v>
      </c>
      <c r="E73" s="104">
        <v>483.83949999999999</v>
      </c>
      <c r="F73" s="104">
        <v>573.57159999999999</v>
      </c>
      <c r="G73" s="104">
        <v>445.1798</v>
      </c>
      <c r="H73" s="104">
        <v>617.84670000000006</v>
      </c>
      <c r="I73" s="104">
        <v>350.06319999999999</v>
      </c>
      <c r="J73" s="104">
        <v>484.54469999999998</v>
      </c>
      <c r="K73" s="104">
        <v>435.86939999999998</v>
      </c>
      <c r="M73" s="104">
        <f t="shared" si="12"/>
        <v>85.241399999999999</v>
      </c>
      <c r="N73" s="106">
        <f t="shared" si="13"/>
        <v>7.6856238367277174E-2</v>
      </c>
      <c r="Q73" s="105">
        <v>43992</v>
      </c>
      <c r="R73" s="104">
        <f t="shared" si="14"/>
        <v>75.621818181818185</v>
      </c>
      <c r="S73" s="104">
        <f t="shared" si="15"/>
        <v>63.917100000000005</v>
      </c>
      <c r="T73" s="104">
        <f t="shared" si="16"/>
        <v>40.868281818181821</v>
      </c>
      <c r="U73" s="104">
        <f t="shared" si="17"/>
        <v>43.985409090909087</v>
      </c>
      <c r="V73" s="104">
        <f t="shared" si="18"/>
        <v>52.142872727272724</v>
      </c>
      <c r="W73" s="104">
        <f t="shared" si="19"/>
        <v>40.470890909090912</v>
      </c>
      <c r="X73" s="104">
        <f t="shared" si="20"/>
        <v>56.167881818181826</v>
      </c>
      <c r="Y73" s="104">
        <f t="shared" si="21"/>
        <v>31.823927272727271</v>
      </c>
      <c r="Z73" s="104">
        <f t="shared" si="22"/>
        <v>44.049518181818179</v>
      </c>
      <c r="AA73" s="104">
        <f t="shared" si="23"/>
        <v>39.624490909090909</v>
      </c>
    </row>
    <row r="74" spans="1:27" x14ac:dyDescent="0.35">
      <c r="A74" s="105">
        <v>43993</v>
      </c>
      <c r="B74" s="107">
        <v>834.42</v>
      </c>
      <c r="C74" s="104">
        <v>707.2713</v>
      </c>
      <c r="D74" s="104">
        <v>453.20440000000002</v>
      </c>
      <c r="E74" s="104">
        <v>489.49520000000001</v>
      </c>
      <c r="F74" s="104">
        <v>578.16070000000002</v>
      </c>
      <c r="G74" s="104">
        <v>448.50549999999998</v>
      </c>
      <c r="H74" s="104">
        <v>620.43520000000001</v>
      </c>
      <c r="I74" s="104">
        <v>353.27510000000001</v>
      </c>
      <c r="J74" s="104">
        <v>487.07470000000001</v>
      </c>
      <c r="K74" s="104">
        <v>438.20589999999999</v>
      </c>
      <c r="M74" s="104">
        <f t="shared" si="12"/>
        <v>86.836099999999988</v>
      </c>
      <c r="N74" s="106">
        <f t="shared" si="13"/>
        <v>7.8294068380912518E-2</v>
      </c>
      <c r="Q74" s="105">
        <v>43993</v>
      </c>
      <c r="R74" s="104">
        <f t="shared" si="14"/>
        <v>75.856363636363639</v>
      </c>
      <c r="S74" s="104">
        <f t="shared" si="15"/>
        <v>64.297390909090907</v>
      </c>
      <c r="T74" s="104">
        <f t="shared" si="16"/>
        <v>41.200400000000002</v>
      </c>
      <c r="U74" s="104">
        <f t="shared" si="17"/>
        <v>44.499563636363639</v>
      </c>
      <c r="V74" s="104">
        <f t="shared" si="18"/>
        <v>52.560063636363637</v>
      </c>
      <c r="W74" s="104">
        <f t="shared" si="19"/>
        <v>40.773227272727269</v>
      </c>
      <c r="X74" s="104">
        <f t="shared" si="20"/>
        <v>56.403199999999998</v>
      </c>
      <c r="Y74" s="104">
        <f t="shared" si="21"/>
        <v>32.115918181818181</v>
      </c>
      <c r="Z74" s="104">
        <f t="shared" si="22"/>
        <v>44.279518181818183</v>
      </c>
      <c r="AA74" s="104">
        <f t="shared" si="23"/>
        <v>39.8369</v>
      </c>
    </row>
    <row r="75" spans="1:27" x14ac:dyDescent="0.35">
      <c r="A75" s="105">
        <v>43994</v>
      </c>
      <c r="B75" s="107">
        <v>837.41</v>
      </c>
      <c r="C75" s="104">
        <v>711.58019999999999</v>
      </c>
      <c r="D75" s="104">
        <v>457.02249999999998</v>
      </c>
      <c r="E75" s="104">
        <v>493.84969999999998</v>
      </c>
      <c r="F75" s="104">
        <v>582.89599999999996</v>
      </c>
      <c r="G75" s="104">
        <v>452.07799999999997</v>
      </c>
      <c r="H75" s="104">
        <v>622.95060000000001</v>
      </c>
      <c r="I75" s="104">
        <v>356.38220000000001</v>
      </c>
      <c r="J75" s="104">
        <v>489.38729999999998</v>
      </c>
      <c r="K75" s="104">
        <v>440.7004</v>
      </c>
      <c r="M75" s="104">
        <f t="shared" si="12"/>
        <v>88.629599999999982</v>
      </c>
      <c r="N75" s="106">
        <f t="shared" si="13"/>
        <v>7.9911142519907316E-2</v>
      </c>
      <c r="Q75" s="105">
        <v>43994</v>
      </c>
      <c r="R75" s="104">
        <f t="shared" si="14"/>
        <v>76.128181818181815</v>
      </c>
      <c r="S75" s="104">
        <f t="shared" si="15"/>
        <v>64.689109090909085</v>
      </c>
      <c r="T75" s="104">
        <f t="shared" si="16"/>
        <v>41.547499999999999</v>
      </c>
      <c r="U75" s="104">
        <f t="shared" si="17"/>
        <v>44.895427272727268</v>
      </c>
      <c r="V75" s="104">
        <f t="shared" si="18"/>
        <v>52.990545454545448</v>
      </c>
      <c r="W75" s="104">
        <f t="shared" si="19"/>
        <v>41.097999999999999</v>
      </c>
      <c r="X75" s="104">
        <f t="shared" si="20"/>
        <v>56.631872727272729</v>
      </c>
      <c r="Y75" s="104">
        <f t="shared" si="21"/>
        <v>32.398381818181818</v>
      </c>
      <c r="Z75" s="104">
        <f t="shared" si="22"/>
        <v>44.489754545454545</v>
      </c>
      <c r="AA75" s="104">
        <f t="shared" si="23"/>
        <v>40.063672727272724</v>
      </c>
    </row>
    <row r="76" spans="1:27" x14ac:dyDescent="0.35">
      <c r="A76" s="105">
        <v>43995</v>
      </c>
      <c r="B76" s="107">
        <v>841.45</v>
      </c>
      <c r="C76" s="104">
        <v>715.98019999999997</v>
      </c>
      <c r="D76" s="104">
        <v>461.25470000000001</v>
      </c>
      <c r="E76" s="104">
        <v>497.6223</v>
      </c>
      <c r="F76" s="104">
        <v>586.9221</v>
      </c>
      <c r="G76" s="104">
        <v>456.10140000000001</v>
      </c>
      <c r="H76" s="104">
        <v>625.69389999999999</v>
      </c>
      <c r="I76" s="104">
        <v>359.69290000000001</v>
      </c>
      <c r="J76" s="104">
        <v>491.416</v>
      </c>
      <c r="K76" s="104">
        <v>443.04489999999998</v>
      </c>
      <c r="M76" s="104">
        <f t="shared" si="12"/>
        <v>90.286299999999983</v>
      </c>
      <c r="N76" s="106">
        <f t="shared" si="13"/>
        <v>8.1404873618916337E-2</v>
      </c>
      <c r="Q76" s="105">
        <v>43995</v>
      </c>
      <c r="R76" s="104">
        <f t="shared" si="14"/>
        <v>76.49545454545455</v>
      </c>
      <c r="S76" s="104">
        <f t="shared" si="15"/>
        <v>65.089109090909091</v>
      </c>
      <c r="T76" s="104">
        <f t="shared" si="16"/>
        <v>41.932245454545459</v>
      </c>
      <c r="U76" s="104">
        <f t="shared" si="17"/>
        <v>45.23839090909091</v>
      </c>
      <c r="V76" s="104">
        <f t="shared" si="18"/>
        <v>53.356554545454543</v>
      </c>
      <c r="W76" s="104">
        <f t="shared" si="19"/>
        <v>41.463763636363637</v>
      </c>
      <c r="X76" s="104">
        <f t="shared" si="20"/>
        <v>56.881263636363634</v>
      </c>
      <c r="Y76" s="104">
        <f t="shared" si="21"/>
        <v>32.699354545454547</v>
      </c>
      <c r="Z76" s="104">
        <f t="shared" si="22"/>
        <v>44.674181818181815</v>
      </c>
      <c r="AA76" s="104">
        <f t="shared" si="23"/>
        <v>40.27680909090909</v>
      </c>
    </row>
    <row r="77" spans="1:27" x14ac:dyDescent="0.35">
      <c r="A77" s="105">
        <v>43996</v>
      </c>
      <c r="B77" s="107">
        <v>845.41</v>
      </c>
      <c r="C77" s="104">
        <v>720.31290000000001</v>
      </c>
      <c r="D77" s="104">
        <v>465.40640000000002</v>
      </c>
      <c r="E77" s="104">
        <v>501.0677</v>
      </c>
      <c r="F77" s="104">
        <v>590.61400000000003</v>
      </c>
      <c r="G77" s="104">
        <v>460.25749999999999</v>
      </c>
      <c r="H77" s="104">
        <v>628.83489999999995</v>
      </c>
      <c r="I77" s="104">
        <v>362.99639999999999</v>
      </c>
      <c r="J77" s="104">
        <v>493.70549999999997</v>
      </c>
      <c r="K77" s="104">
        <v>445.29450000000003</v>
      </c>
      <c r="M77" s="104">
        <f t="shared" si="12"/>
        <v>91.478000000000065</v>
      </c>
      <c r="N77" s="106">
        <f t="shared" si="13"/>
        <v>8.2479346577622917E-2</v>
      </c>
      <c r="Q77" s="105">
        <v>43996</v>
      </c>
      <c r="R77" s="104">
        <f t="shared" si="14"/>
        <v>76.855454545454549</v>
      </c>
      <c r="S77" s="104">
        <f t="shared" si="15"/>
        <v>65.482990909090915</v>
      </c>
      <c r="T77" s="104">
        <f t="shared" si="16"/>
        <v>42.309672727272726</v>
      </c>
      <c r="U77" s="104">
        <f t="shared" si="17"/>
        <v>45.551609090909089</v>
      </c>
      <c r="V77" s="104">
        <f t="shared" si="18"/>
        <v>53.692181818181822</v>
      </c>
      <c r="W77" s="104">
        <f t="shared" si="19"/>
        <v>41.841590909090911</v>
      </c>
      <c r="X77" s="104">
        <f t="shared" si="20"/>
        <v>57.166809090909084</v>
      </c>
      <c r="Y77" s="104">
        <f t="shared" si="21"/>
        <v>32.999672727272724</v>
      </c>
      <c r="Z77" s="104">
        <f t="shared" si="22"/>
        <v>44.882318181818178</v>
      </c>
      <c r="AA77" s="104">
        <f t="shared" si="23"/>
        <v>40.481318181818182</v>
      </c>
    </row>
    <row r="78" spans="1:27" x14ac:dyDescent="0.35">
      <c r="A78" s="105">
        <v>43997</v>
      </c>
      <c r="B78" s="107">
        <v>847.59</v>
      </c>
      <c r="C78" s="104">
        <v>725.67539999999997</v>
      </c>
      <c r="D78" s="104">
        <v>469.25560000000002</v>
      </c>
      <c r="E78" s="104">
        <v>504.52179999999998</v>
      </c>
      <c r="F78" s="104">
        <v>594.61950000000002</v>
      </c>
      <c r="G78" s="104">
        <v>463.35840000000002</v>
      </c>
      <c r="H78" s="104">
        <v>632.12019999999995</v>
      </c>
      <c r="I78" s="104">
        <v>366.57209999999998</v>
      </c>
      <c r="J78" s="104">
        <v>496.1746</v>
      </c>
      <c r="K78" s="104">
        <v>447.39920000000001</v>
      </c>
      <c r="M78" s="104">
        <f t="shared" si="12"/>
        <v>93.555200000000013</v>
      </c>
      <c r="N78" s="106">
        <f t="shared" si="13"/>
        <v>8.4352213263722678E-2</v>
      </c>
      <c r="Q78" s="105">
        <v>43997</v>
      </c>
      <c r="R78" s="104">
        <f t="shared" si="14"/>
        <v>77.053636363636372</v>
      </c>
      <c r="S78" s="104">
        <f t="shared" si="15"/>
        <v>65.970490909090913</v>
      </c>
      <c r="T78" s="104">
        <f t="shared" si="16"/>
        <v>42.659600000000005</v>
      </c>
      <c r="U78" s="104">
        <f t="shared" si="17"/>
        <v>45.865618181818178</v>
      </c>
      <c r="V78" s="104">
        <f t="shared" si="18"/>
        <v>54.056318181818185</v>
      </c>
      <c r="W78" s="104">
        <f t="shared" si="19"/>
        <v>42.123490909090911</v>
      </c>
      <c r="X78" s="104">
        <f t="shared" si="20"/>
        <v>57.465472727272726</v>
      </c>
      <c r="Y78" s="104">
        <f t="shared" si="21"/>
        <v>33.324736363636362</v>
      </c>
      <c r="Z78" s="104">
        <f t="shared" si="22"/>
        <v>45.106781818181815</v>
      </c>
      <c r="AA78" s="104">
        <f t="shared" si="23"/>
        <v>40.672654545454549</v>
      </c>
    </row>
    <row r="79" spans="1:27" x14ac:dyDescent="0.35">
      <c r="A79" s="105">
        <v>43998</v>
      </c>
      <c r="B79" s="107">
        <v>849.65</v>
      </c>
      <c r="C79" s="104">
        <v>730.79650000000004</v>
      </c>
      <c r="D79" s="104">
        <v>475.3322</v>
      </c>
      <c r="E79" s="104">
        <v>508.01389999999998</v>
      </c>
      <c r="F79" s="104">
        <v>598.41769999999997</v>
      </c>
      <c r="G79" s="104">
        <v>466.20409999999998</v>
      </c>
      <c r="H79" s="104">
        <v>634.88199999999995</v>
      </c>
      <c r="I79" s="104">
        <v>370.05779999999999</v>
      </c>
      <c r="J79" s="104">
        <v>498.98739999999998</v>
      </c>
      <c r="K79" s="104">
        <v>449.51780000000002</v>
      </c>
      <c r="M79" s="104">
        <f t="shared" si="12"/>
        <v>95.914500000000089</v>
      </c>
      <c r="N79" s="106">
        <f t="shared" si="13"/>
        <v>8.6479429888272757E-2</v>
      </c>
      <c r="Q79" s="105">
        <v>43998</v>
      </c>
      <c r="R79" s="104">
        <f t="shared" si="14"/>
        <v>77.240909090909085</v>
      </c>
      <c r="S79" s="104">
        <f t="shared" si="15"/>
        <v>66.436045454545464</v>
      </c>
      <c r="T79" s="104">
        <f t="shared" si="16"/>
        <v>43.212018181818181</v>
      </c>
      <c r="U79" s="104">
        <f t="shared" si="17"/>
        <v>46.183081818181819</v>
      </c>
      <c r="V79" s="104">
        <f t="shared" si="18"/>
        <v>54.401609090909091</v>
      </c>
      <c r="W79" s="104">
        <f t="shared" si="19"/>
        <v>42.382190909090909</v>
      </c>
      <c r="X79" s="104">
        <f t="shared" si="20"/>
        <v>57.716545454545447</v>
      </c>
      <c r="Y79" s="104">
        <f t="shared" si="21"/>
        <v>33.641618181818181</v>
      </c>
      <c r="Z79" s="104">
        <f t="shared" si="22"/>
        <v>45.362490909090909</v>
      </c>
      <c r="AA79" s="104">
        <f t="shared" si="23"/>
        <v>40.865254545454547</v>
      </c>
    </row>
    <row r="80" spans="1:27" x14ac:dyDescent="0.35">
      <c r="A80" s="105">
        <v>43999</v>
      </c>
      <c r="B80" s="107">
        <v>851.6</v>
      </c>
      <c r="C80" s="104">
        <v>735.11189999999999</v>
      </c>
      <c r="D80" s="104">
        <v>480.4914</v>
      </c>
      <c r="E80" s="104">
        <v>511.9753</v>
      </c>
      <c r="F80" s="104">
        <v>602.77210000000002</v>
      </c>
      <c r="G80" s="104">
        <v>469.2568</v>
      </c>
      <c r="H80" s="104">
        <v>637.72580000000005</v>
      </c>
      <c r="I80" s="104">
        <v>373.27420000000001</v>
      </c>
      <c r="J80" s="104">
        <v>501.77460000000002</v>
      </c>
      <c r="K80" s="104">
        <v>451.49520000000001</v>
      </c>
      <c r="M80" s="104">
        <f t="shared" si="12"/>
        <v>97.386099999999942</v>
      </c>
      <c r="N80" s="106">
        <f t="shared" si="13"/>
        <v>8.7806269198528963E-2</v>
      </c>
      <c r="Q80" s="105">
        <v>43999</v>
      </c>
      <c r="R80" s="104">
        <f t="shared" si="14"/>
        <v>77.418181818181822</v>
      </c>
      <c r="S80" s="104">
        <f t="shared" si="15"/>
        <v>66.828354545454545</v>
      </c>
      <c r="T80" s="104">
        <f t="shared" si="16"/>
        <v>43.681036363636366</v>
      </c>
      <c r="U80" s="104">
        <f t="shared" si="17"/>
        <v>46.543209090909095</v>
      </c>
      <c r="V80" s="104">
        <f t="shared" si="18"/>
        <v>54.797463636363638</v>
      </c>
      <c r="W80" s="104">
        <f t="shared" si="19"/>
        <v>42.659709090909089</v>
      </c>
      <c r="X80" s="104">
        <f t="shared" si="20"/>
        <v>57.975072727272732</v>
      </c>
      <c r="Y80" s="104">
        <f t="shared" si="21"/>
        <v>33.934018181818182</v>
      </c>
      <c r="Z80" s="104">
        <f t="shared" si="22"/>
        <v>45.61587272727273</v>
      </c>
      <c r="AA80" s="104">
        <f t="shared" si="23"/>
        <v>41.045018181818186</v>
      </c>
    </row>
    <row r="81" spans="1:27" x14ac:dyDescent="0.35">
      <c r="A81" s="105">
        <v>44000</v>
      </c>
      <c r="B81" s="107">
        <v>853.88</v>
      </c>
      <c r="C81" s="104">
        <v>738.88459999999998</v>
      </c>
      <c r="D81" s="104">
        <v>484.55160000000001</v>
      </c>
      <c r="E81" s="104">
        <v>515.77819999999997</v>
      </c>
      <c r="F81" s="104">
        <v>608.44079999999997</v>
      </c>
      <c r="G81" s="104">
        <v>472.61630000000002</v>
      </c>
      <c r="H81" s="104">
        <v>640.38900000000001</v>
      </c>
      <c r="I81" s="104">
        <v>376.45389999999998</v>
      </c>
      <c r="J81" s="104">
        <v>503.93520000000001</v>
      </c>
      <c r="K81" s="104">
        <v>453.84949999999998</v>
      </c>
      <c r="M81" s="104">
        <f t="shared" si="12"/>
        <v>98.495599999999968</v>
      </c>
      <c r="N81" s="106">
        <f t="shared" si="13"/>
        <v>8.8806628137594906E-2</v>
      </c>
      <c r="Q81" s="105">
        <v>44000</v>
      </c>
      <c r="R81" s="104">
        <f t="shared" si="14"/>
        <v>77.625454545454545</v>
      </c>
      <c r="S81" s="104">
        <f t="shared" si="15"/>
        <v>67.171327272727268</v>
      </c>
      <c r="T81" s="104">
        <f t="shared" si="16"/>
        <v>44.050145454545458</v>
      </c>
      <c r="U81" s="104">
        <f t="shared" si="17"/>
        <v>46.888927272727273</v>
      </c>
      <c r="V81" s="104">
        <f t="shared" si="18"/>
        <v>55.312799999999996</v>
      </c>
      <c r="W81" s="104">
        <f t="shared" si="19"/>
        <v>42.965118181818184</v>
      </c>
      <c r="X81" s="104">
        <f t="shared" si="20"/>
        <v>58.217181818181821</v>
      </c>
      <c r="Y81" s="104">
        <f t="shared" si="21"/>
        <v>34.223081818181818</v>
      </c>
      <c r="Z81" s="104">
        <f t="shared" si="22"/>
        <v>45.812290909090912</v>
      </c>
      <c r="AA81" s="104">
        <f t="shared" si="23"/>
        <v>41.259045454545451</v>
      </c>
    </row>
    <row r="82" spans="1:27" x14ac:dyDescent="0.35">
      <c r="A82" s="105">
        <v>44001</v>
      </c>
      <c r="B82" s="107">
        <v>856.41</v>
      </c>
      <c r="C82" s="104">
        <v>743.45249999999999</v>
      </c>
      <c r="D82" s="104">
        <v>488.29070000000002</v>
      </c>
      <c r="E82" s="104">
        <v>518.21259999999995</v>
      </c>
      <c r="F82" s="104">
        <v>613.01490000000001</v>
      </c>
      <c r="G82" s="104">
        <v>475.81169999999997</v>
      </c>
      <c r="H82" s="104">
        <v>643.14930000000004</v>
      </c>
      <c r="I82" s="104">
        <v>379.3005</v>
      </c>
      <c r="J82" s="104">
        <v>505.99560000000002</v>
      </c>
      <c r="K82" s="104">
        <v>456.39760000000001</v>
      </c>
      <c r="M82" s="104">
        <f t="shared" si="12"/>
        <v>100.30319999999995</v>
      </c>
      <c r="N82" s="106">
        <f t="shared" si="13"/>
        <v>9.0436415265360157E-2</v>
      </c>
      <c r="Q82" s="105">
        <v>44001</v>
      </c>
      <c r="R82" s="104">
        <f t="shared" si="14"/>
        <v>77.855454545454549</v>
      </c>
      <c r="S82" s="104">
        <f t="shared" si="15"/>
        <v>67.586590909090901</v>
      </c>
      <c r="T82" s="104">
        <f t="shared" si="16"/>
        <v>44.390063636363635</v>
      </c>
      <c r="U82" s="104">
        <f t="shared" si="17"/>
        <v>47.110236363636361</v>
      </c>
      <c r="V82" s="104">
        <f t="shared" si="18"/>
        <v>55.728627272727273</v>
      </c>
      <c r="W82" s="104">
        <f t="shared" si="19"/>
        <v>43.25560909090909</v>
      </c>
      <c r="X82" s="104">
        <f t="shared" si="20"/>
        <v>58.468118181818184</v>
      </c>
      <c r="Y82" s="104">
        <f t="shared" si="21"/>
        <v>34.481863636363634</v>
      </c>
      <c r="Z82" s="104">
        <f t="shared" si="22"/>
        <v>45.999600000000001</v>
      </c>
      <c r="AA82" s="104">
        <f t="shared" si="23"/>
        <v>41.490690909090908</v>
      </c>
    </row>
    <row r="83" spans="1:27" x14ac:dyDescent="0.35">
      <c r="A83" s="105">
        <v>44002</v>
      </c>
      <c r="B83" s="107">
        <v>860.19</v>
      </c>
      <c r="C83" s="104">
        <v>684.9425</v>
      </c>
      <c r="D83" s="104">
        <v>491.84399999999999</v>
      </c>
      <c r="E83" s="104">
        <v>520.57050000000004</v>
      </c>
      <c r="F83" s="104">
        <v>617.81200000000001</v>
      </c>
      <c r="G83" s="104">
        <v>479.37830000000002</v>
      </c>
      <c r="H83" s="104">
        <v>645.94939999999997</v>
      </c>
      <c r="I83" s="104">
        <v>382.30419999999998</v>
      </c>
      <c r="J83" s="104">
        <v>508.0231</v>
      </c>
      <c r="K83" s="104">
        <v>458.7423</v>
      </c>
      <c r="M83" s="104">
        <f t="shared" si="12"/>
        <v>38.993100000000027</v>
      </c>
      <c r="N83" s="106">
        <f t="shared" si="13"/>
        <v>3.515736471103334E-2</v>
      </c>
      <c r="Q83" s="105">
        <v>44002</v>
      </c>
      <c r="R83" s="104">
        <f t="shared" si="14"/>
        <v>78.199090909090913</v>
      </c>
      <c r="S83" s="104">
        <f t="shared" si="15"/>
        <v>62.267499999999998</v>
      </c>
      <c r="T83" s="104">
        <f t="shared" si="16"/>
        <v>44.713090909090909</v>
      </c>
      <c r="U83" s="104">
        <f t="shared" si="17"/>
        <v>47.324590909090915</v>
      </c>
      <c r="V83" s="104">
        <f t="shared" si="18"/>
        <v>56.164727272727276</v>
      </c>
      <c r="W83" s="104">
        <f t="shared" si="19"/>
        <v>43.579845454545456</v>
      </c>
      <c r="X83" s="104">
        <f t="shared" si="20"/>
        <v>58.722672727272723</v>
      </c>
      <c r="Y83" s="104">
        <f t="shared" si="21"/>
        <v>34.754927272727272</v>
      </c>
      <c r="Z83" s="104">
        <f t="shared" si="22"/>
        <v>46.183918181818179</v>
      </c>
      <c r="AA83" s="104">
        <f t="shared" si="23"/>
        <v>41.703845454545451</v>
      </c>
    </row>
    <row r="84" spans="1:27" x14ac:dyDescent="0.35">
      <c r="A84" s="105">
        <v>44003</v>
      </c>
      <c r="B84" s="107">
        <v>864.27</v>
      </c>
      <c r="C84" s="104">
        <v>751.99789999999996</v>
      </c>
      <c r="D84" s="104">
        <v>495.43090000000001</v>
      </c>
      <c r="E84" s="104">
        <v>522.64760000000001</v>
      </c>
      <c r="F84" s="104">
        <v>622.68089999999995</v>
      </c>
      <c r="G84" s="104">
        <v>483.23250000000002</v>
      </c>
      <c r="H84" s="104">
        <v>649.16750000000002</v>
      </c>
      <c r="I84" s="104">
        <v>385.53250000000003</v>
      </c>
      <c r="J84" s="104">
        <v>510.12540000000001</v>
      </c>
      <c r="K84" s="104">
        <v>460.85910000000001</v>
      </c>
      <c r="M84" s="104">
        <f t="shared" si="12"/>
        <v>102.83039999999994</v>
      </c>
      <c r="N84" s="106">
        <f t="shared" si="13"/>
        <v>9.2715015635623704E-2</v>
      </c>
      <c r="Q84" s="105">
        <v>44003</v>
      </c>
      <c r="R84" s="104">
        <f t="shared" si="14"/>
        <v>78.569999999999993</v>
      </c>
      <c r="S84" s="104">
        <f t="shared" si="15"/>
        <v>68.363445454545456</v>
      </c>
      <c r="T84" s="104">
        <f t="shared" si="16"/>
        <v>45.039172727272728</v>
      </c>
      <c r="U84" s="104">
        <f t="shared" si="17"/>
        <v>47.513418181818182</v>
      </c>
      <c r="V84" s="104">
        <f t="shared" si="18"/>
        <v>56.607354545454541</v>
      </c>
      <c r="W84" s="104">
        <f t="shared" si="19"/>
        <v>43.930227272727272</v>
      </c>
      <c r="X84" s="104">
        <f t="shared" si="20"/>
        <v>59.015227272727273</v>
      </c>
      <c r="Y84" s="104">
        <f t="shared" si="21"/>
        <v>35.048409090909097</v>
      </c>
      <c r="Z84" s="104">
        <f t="shared" si="22"/>
        <v>46.375036363636362</v>
      </c>
      <c r="AA84" s="104">
        <f t="shared" si="23"/>
        <v>41.896281818181819</v>
      </c>
    </row>
    <row r="85" spans="1:27" x14ac:dyDescent="0.35">
      <c r="A85" s="105">
        <v>44004</v>
      </c>
      <c r="B85" s="107">
        <v>867.24</v>
      </c>
      <c r="C85" s="104">
        <v>757.21590000000003</v>
      </c>
      <c r="D85" s="104">
        <v>491.74</v>
      </c>
      <c r="E85" s="104">
        <v>526.22609999999997</v>
      </c>
      <c r="F85" s="104">
        <v>627.15650000000005</v>
      </c>
      <c r="G85" s="104">
        <v>486.21390000000002</v>
      </c>
      <c r="H85" s="104">
        <v>652.45100000000002</v>
      </c>
      <c r="I85" s="104">
        <v>389.35250000000002</v>
      </c>
      <c r="J85" s="104">
        <v>512.36739999999998</v>
      </c>
      <c r="K85" s="104">
        <v>462.93470000000002</v>
      </c>
      <c r="M85" s="104">
        <f t="shared" si="12"/>
        <v>104.76490000000001</v>
      </c>
      <c r="N85" s="106">
        <f t="shared" si="13"/>
        <v>9.4459219662323207E-2</v>
      </c>
      <c r="Q85" s="105">
        <v>44004</v>
      </c>
      <c r="R85" s="104">
        <f t="shared" si="14"/>
        <v>78.84</v>
      </c>
      <c r="S85" s="104">
        <f t="shared" si="15"/>
        <v>68.83780909090909</v>
      </c>
      <c r="T85" s="104">
        <f t="shared" si="16"/>
        <v>44.703636363636363</v>
      </c>
      <c r="U85" s="104">
        <f t="shared" si="17"/>
        <v>47.838736363636365</v>
      </c>
      <c r="V85" s="104">
        <f t="shared" si="18"/>
        <v>57.014227272727275</v>
      </c>
      <c r="W85" s="104">
        <f t="shared" si="19"/>
        <v>44.201263636363642</v>
      </c>
      <c r="X85" s="104">
        <f t="shared" si="20"/>
        <v>59.313727272727277</v>
      </c>
      <c r="Y85" s="104">
        <f t="shared" si="21"/>
        <v>35.395681818181821</v>
      </c>
      <c r="Z85" s="104">
        <f t="shared" si="22"/>
        <v>46.57885454545454</v>
      </c>
      <c r="AA85" s="104">
        <f t="shared" si="23"/>
        <v>42.084972727272728</v>
      </c>
    </row>
    <row r="86" spans="1:27" x14ac:dyDescent="0.35">
      <c r="A86" s="105">
        <v>44005</v>
      </c>
      <c r="B86" s="107">
        <v>869.78</v>
      </c>
      <c r="C86" s="104">
        <v>762.90060000000005</v>
      </c>
      <c r="D86" s="104">
        <v>496.64139999999998</v>
      </c>
      <c r="E86" s="104">
        <v>529.00930000000005</v>
      </c>
      <c r="F86" s="104">
        <v>631.57860000000005</v>
      </c>
      <c r="G86" s="104">
        <v>489.13420000000002</v>
      </c>
      <c r="H86" s="104">
        <v>655.30499999999995</v>
      </c>
      <c r="I86" s="104">
        <v>393.18509999999998</v>
      </c>
      <c r="J86" s="104">
        <v>515.1662</v>
      </c>
      <c r="K86" s="104">
        <v>465.04</v>
      </c>
      <c r="M86" s="104">
        <f t="shared" si="12"/>
        <v>107.5956000000001</v>
      </c>
      <c r="N86" s="106">
        <f t="shared" si="13"/>
        <v>9.7011464861795044E-2</v>
      </c>
      <c r="Q86" s="105">
        <v>44005</v>
      </c>
      <c r="R86" s="104">
        <f t="shared" si="14"/>
        <v>79.070909090909083</v>
      </c>
      <c r="S86" s="104">
        <f t="shared" si="15"/>
        <v>69.354600000000005</v>
      </c>
      <c r="T86" s="104">
        <f t="shared" si="16"/>
        <v>45.149218181818178</v>
      </c>
      <c r="U86" s="104">
        <f t="shared" si="17"/>
        <v>48.091754545454549</v>
      </c>
      <c r="V86" s="104">
        <f t="shared" si="18"/>
        <v>57.416236363636365</v>
      </c>
      <c r="W86" s="104">
        <f t="shared" si="19"/>
        <v>44.466745454545453</v>
      </c>
      <c r="X86" s="104">
        <f t="shared" si="20"/>
        <v>59.573181818181816</v>
      </c>
      <c r="Y86" s="104">
        <f t="shared" si="21"/>
        <v>35.744099999999996</v>
      </c>
      <c r="Z86" s="104">
        <f t="shared" si="22"/>
        <v>46.833290909090913</v>
      </c>
      <c r="AA86" s="104">
        <f t="shared" si="23"/>
        <v>42.276363636363641</v>
      </c>
    </row>
    <row r="87" spans="1:27" x14ac:dyDescent="0.35">
      <c r="A87" s="105">
        <v>44006</v>
      </c>
      <c r="B87" s="107">
        <v>872.15</v>
      </c>
      <c r="C87" s="104">
        <v>767.23119999999994</v>
      </c>
      <c r="D87" s="104">
        <v>501.50779999999997</v>
      </c>
      <c r="E87" s="104">
        <v>533.11789999999996</v>
      </c>
      <c r="F87" s="104">
        <v>636.17510000000004</v>
      </c>
      <c r="G87" s="104">
        <v>491.91460000000001</v>
      </c>
      <c r="H87" s="104">
        <v>657.7056</v>
      </c>
      <c r="I87" s="104">
        <v>396.26209999999998</v>
      </c>
      <c r="J87" s="104">
        <v>518.02160000000003</v>
      </c>
      <c r="K87" s="104">
        <v>467.08019999999999</v>
      </c>
      <c r="M87" s="104">
        <f t="shared" si="12"/>
        <v>109.52559999999994</v>
      </c>
      <c r="N87" s="106">
        <f t="shared" si="13"/>
        <v>9.8751611551652699E-2</v>
      </c>
      <c r="Q87" s="105">
        <v>44006</v>
      </c>
      <c r="R87" s="104">
        <f t="shared" si="14"/>
        <v>79.286363636363632</v>
      </c>
      <c r="S87" s="104">
        <f t="shared" si="15"/>
        <v>69.748290909090898</v>
      </c>
      <c r="T87" s="104">
        <f t="shared" si="16"/>
        <v>45.591618181818177</v>
      </c>
      <c r="U87" s="104">
        <f t="shared" si="17"/>
        <v>48.46526363636363</v>
      </c>
      <c r="V87" s="104">
        <f t="shared" si="18"/>
        <v>57.834100000000007</v>
      </c>
      <c r="W87" s="104">
        <f t="shared" si="19"/>
        <v>44.719509090909092</v>
      </c>
      <c r="X87" s="104">
        <f t="shared" si="20"/>
        <v>59.79141818181818</v>
      </c>
      <c r="Y87" s="104">
        <f t="shared" si="21"/>
        <v>36.023827272727267</v>
      </c>
      <c r="Z87" s="104">
        <f t="shared" si="22"/>
        <v>47.092872727272727</v>
      </c>
      <c r="AA87" s="104">
        <f t="shared" si="23"/>
        <v>42.461836363636365</v>
      </c>
    </row>
    <row r="88" spans="1:27" x14ac:dyDescent="0.35">
      <c r="A88" s="105">
        <v>44007</v>
      </c>
      <c r="B88" s="107">
        <v>874.52</v>
      </c>
      <c r="C88" s="104">
        <v>771.60749999999996</v>
      </c>
      <c r="D88" s="104">
        <v>512.96270000000004</v>
      </c>
      <c r="E88" s="104">
        <v>537.31780000000003</v>
      </c>
      <c r="F88" s="104">
        <v>641.62760000000003</v>
      </c>
      <c r="G88" s="104">
        <v>495.24869999999999</v>
      </c>
      <c r="H88" s="104">
        <v>659.81880000000001</v>
      </c>
      <c r="I88" s="104">
        <v>399.28829999999999</v>
      </c>
      <c r="J88" s="104">
        <v>520.86270000000002</v>
      </c>
      <c r="K88" s="104">
        <v>469.34210000000002</v>
      </c>
      <c r="M88" s="104">
        <f t="shared" si="12"/>
        <v>111.78869999999995</v>
      </c>
      <c r="N88" s="106">
        <f t="shared" si="13"/>
        <v>0.1007920913308326</v>
      </c>
      <c r="Q88" s="105">
        <v>44007</v>
      </c>
      <c r="R88" s="104">
        <f t="shared" si="14"/>
        <v>79.50181818181818</v>
      </c>
      <c r="S88" s="104">
        <f t="shared" si="15"/>
        <v>70.146136363636359</v>
      </c>
      <c r="T88" s="104">
        <f t="shared" si="16"/>
        <v>46.63297272727273</v>
      </c>
      <c r="U88" s="104">
        <f t="shared" si="17"/>
        <v>48.847072727272732</v>
      </c>
      <c r="V88" s="104">
        <f t="shared" si="18"/>
        <v>58.329781818181822</v>
      </c>
      <c r="W88" s="104">
        <f t="shared" si="19"/>
        <v>45.022609090909093</v>
      </c>
      <c r="X88" s="104">
        <f t="shared" si="20"/>
        <v>59.983527272727272</v>
      </c>
      <c r="Y88" s="104">
        <f t="shared" si="21"/>
        <v>36.298936363636365</v>
      </c>
      <c r="Z88" s="104">
        <f t="shared" si="22"/>
        <v>47.351154545454548</v>
      </c>
      <c r="AA88" s="104">
        <f t="shared" si="23"/>
        <v>42.667463636363635</v>
      </c>
    </row>
    <row r="89" spans="1:27" x14ac:dyDescent="0.35">
      <c r="A89" s="105">
        <v>44008</v>
      </c>
      <c r="B89" s="107">
        <v>877.36</v>
      </c>
      <c r="C89" s="104">
        <v>775.97670000000005</v>
      </c>
      <c r="D89" s="104">
        <v>516.32010000000002</v>
      </c>
      <c r="E89" s="104">
        <v>540.75760000000002</v>
      </c>
      <c r="F89" s="104">
        <v>647.00559999999996</v>
      </c>
      <c r="G89" s="104">
        <v>499.09449999999998</v>
      </c>
      <c r="H89" s="104">
        <v>661.92439999999999</v>
      </c>
      <c r="I89" s="104">
        <v>402.327</v>
      </c>
      <c r="J89" s="104">
        <v>522.9896</v>
      </c>
      <c r="K89" s="104">
        <v>471.72570000000002</v>
      </c>
      <c r="M89" s="104">
        <f t="shared" si="12"/>
        <v>114.05230000000006</v>
      </c>
      <c r="N89" s="106">
        <f t="shared" si="13"/>
        <v>0.10283302192521722</v>
      </c>
      <c r="Q89" s="105">
        <v>44008</v>
      </c>
      <c r="R89" s="104">
        <f t="shared" si="14"/>
        <v>79.760000000000005</v>
      </c>
      <c r="S89" s="104">
        <f t="shared" si="15"/>
        <v>70.543336363636371</v>
      </c>
      <c r="T89" s="104">
        <f t="shared" si="16"/>
        <v>46.938190909090913</v>
      </c>
      <c r="U89" s="104">
        <f t="shared" si="17"/>
        <v>49.15978181818182</v>
      </c>
      <c r="V89" s="104">
        <f t="shared" si="18"/>
        <v>58.818690909090904</v>
      </c>
      <c r="W89" s="104">
        <f t="shared" si="19"/>
        <v>45.372227272727272</v>
      </c>
      <c r="X89" s="104">
        <f t="shared" si="20"/>
        <v>60.174945454545451</v>
      </c>
      <c r="Y89" s="104">
        <f t="shared" si="21"/>
        <v>36.575181818181818</v>
      </c>
      <c r="Z89" s="104">
        <f t="shared" si="22"/>
        <v>47.544509090909088</v>
      </c>
      <c r="AA89" s="104">
        <f t="shared" si="23"/>
        <v>42.88415454545455</v>
      </c>
    </row>
    <row r="90" spans="1:27" x14ac:dyDescent="0.35">
      <c r="A90" s="105">
        <v>44009</v>
      </c>
      <c r="B90" s="107">
        <v>881.16</v>
      </c>
      <c r="C90" s="104">
        <v>780.17420000000004</v>
      </c>
      <c r="D90" s="104">
        <v>519.31610000000001</v>
      </c>
      <c r="E90" s="104">
        <v>543.41449999999998</v>
      </c>
      <c r="F90" s="104">
        <v>651.34220000000005</v>
      </c>
      <c r="G90" s="104">
        <v>503.36939999999998</v>
      </c>
      <c r="H90" s="104">
        <v>664.42619999999999</v>
      </c>
      <c r="I90" s="104">
        <v>405.47179999999997</v>
      </c>
      <c r="J90" s="104">
        <v>524.971</v>
      </c>
      <c r="K90" s="104">
        <v>473.46879999999999</v>
      </c>
      <c r="M90" s="104">
        <f t="shared" si="12"/>
        <v>115.74800000000005</v>
      </c>
      <c r="N90" s="106">
        <f t="shared" si="13"/>
        <v>0.10436191661018709</v>
      </c>
      <c r="Q90" s="105">
        <v>44009</v>
      </c>
      <c r="R90" s="104">
        <f t="shared" si="14"/>
        <v>80.105454545454549</v>
      </c>
      <c r="S90" s="104">
        <f t="shared" si="15"/>
        <v>70.924927272727274</v>
      </c>
      <c r="T90" s="104">
        <f t="shared" si="16"/>
        <v>47.210554545454549</v>
      </c>
      <c r="U90" s="104">
        <f t="shared" si="17"/>
        <v>49.401318181818176</v>
      </c>
      <c r="V90" s="104">
        <f t="shared" si="18"/>
        <v>59.212927272727278</v>
      </c>
      <c r="W90" s="104">
        <f t="shared" si="19"/>
        <v>45.760854545454542</v>
      </c>
      <c r="X90" s="104">
        <f t="shared" si="20"/>
        <v>60.402381818181816</v>
      </c>
      <c r="Y90" s="104">
        <f t="shared" si="21"/>
        <v>36.861072727272727</v>
      </c>
      <c r="Z90" s="104">
        <f t="shared" si="22"/>
        <v>47.724636363636364</v>
      </c>
      <c r="AA90" s="104">
        <f t="shared" si="23"/>
        <v>43.042618181818177</v>
      </c>
    </row>
    <row r="91" spans="1:27" x14ac:dyDescent="0.35">
      <c r="A91" s="105">
        <v>44010</v>
      </c>
      <c r="B91" s="107">
        <v>885.21</v>
      </c>
      <c r="C91" s="104">
        <v>784.48059999999998</v>
      </c>
      <c r="D91" s="104">
        <v>523.52639999999997</v>
      </c>
      <c r="E91" s="104">
        <v>546.25289999999995</v>
      </c>
      <c r="F91" s="104">
        <v>655.24839999999995</v>
      </c>
      <c r="G91" s="104">
        <v>507.87819999999999</v>
      </c>
      <c r="H91" s="104">
        <v>667.49530000000004</v>
      </c>
      <c r="I91" s="104">
        <v>408.53339999999997</v>
      </c>
      <c r="J91" s="104">
        <v>526.93219999999997</v>
      </c>
      <c r="K91" s="104">
        <v>475.12110000000001</v>
      </c>
      <c r="M91" s="104">
        <f t="shared" si="12"/>
        <v>116.98529999999994</v>
      </c>
      <c r="N91" s="106">
        <f t="shared" si="13"/>
        <v>0.10547750391555541</v>
      </c>
      <c r="Q91" s="105">
        <v>44010</v>
      </c>
      <c r="R91" s="104">
        <f t="shared" si="14"/>
        <v>80.473636363636373</v>
      </c>
      <c r="S91" s="104">
        <f t="shared" si="15"/>
        <v>71.316418181818179</v>
      </c>
      <c r="T91" s="104">
        <f t="shared" si="16"/>
        <v>47.593309090909088</v>
      </c>
      <c r="U91" s="104">
        <f t="shared" si="17"/>
        <v>49.659354545454541</v>
      </c>
      <c r="V91" s="104">
        <f t="shared" si="18"/>
        <v>59.568036363636359</v>
      </c>
      <c r="W91" s="104">
        <f t="shared" si="19"/>
        <v>46.170745454545454</v>
      </c>
      <c r="X91" s="104">
        <f t="shared" si="20"/>
        <v>60.681390909090915</v>
      </c>
      <c r="Y91" s="104">
        <f t="shared" si="21"/>
        <v>37.139399999999995</v>
      </c>
      <c r="Z91" s="104">
        <f t="shared" si="22"/>
        <v>47.902927272727268</v>
      </c>
      <c r="AA91" s="104">
        <f t="shared" si="23"/>
        <v>43.192827272727271</v>
      </c>
    </row>
    <row r="92" spans="1:27" x14ac:dyDescent="0.35">
      <c r="A92" s="105">
        <v>44011</v>
      </c>
      <c r="B92" s="107">
        <v>888.01</v>
      </c>
      <c r="C92" s="104">
        <v>789.47280000000001</v>
      </c>
      <c r="D92" s="104">
        <v>528.47389999999996</v>
      </c>
      <c r="E92" s="104">
        <v>550.48519999999996</v>
      </c>
      <c r="F92" s="104">
        <v>659.0711</v>
      </c>
      <c r="G92" s="104">
        <v>512.02700000000004</v>
      </c>
      <c r="H92" s="104">
        <v>670.94500000000005</v>
      </c>
      <c r="I92" s="104">
        <v>412.43729999999999</v>
      </c>
      <c r="J92" s="104">
        <v>529.40830000000005</v>
      </c>
      <c r="K92" s="104">
        <v>476.44389999999999</v>
      </c>
      <c r="M92" s="104">
        <f t="shared" si="12"/>
        <v>118.52779999999996</v>
      </c>
      <c r="N92" s="106">
        <f t="shared" si="13"/>
        <v>0.10686826882182779</v>
      </c>
      <c r="Q92" s="105">
        <v>44011</v>
      </c>
      <c r="R92" s="104">
        <f t="shared" si="14"/>
        <v>80.728181818181824</v>
      </c>
      <c r="S92" s="104">
        <f t="shared" si="15"/>
        <v>71.770254545454549</v>
      </c>
      <c r="T92" s="104">
        <f t="shared" si="16"/>
        <v>48.043081818181811</v>
      </c>
      <c r="U92" s="104">
        <f t="shared" si="17"/>
        <v>50.044109090909089</v>
      </c>
      <c r="V92" s="104">
        <f t="shared" si="18"/>
        <v>59.915554545454548</v>
      </c>
      <c r="W92" s="104">
        <f t="shared" si="19"/>
        <v>46.547909090909094</v>
      </c>
      <c r="X92" s="104">
        <f t="shared" si="20"/>
        <v>60.995000000000005</v>
      </c>
      <c r="Y92" s="104">
        <f t="shared" si="21"/>
        <v>37.494300000000003</v>
      </c>
      <c r="Z92" s="104">
        <f t="shared" si="22"/>
        <v>48.12802727272728</v>
      </c>
      <c r="AA92" s="104">
        <f t="shared" si="23"/>
        <v>43.313081818181814</v>
      </c>
    </row>
    <row r="93" spans="1:27" x14ac:dyDescent="0.35">
      <c r="A93" s="105">
        <v>44012</v>
      </c>
      <c r="B93" s="107">
        <v>889.16</v>
      </c>
      <c r="C93" s="104">
        <v>794.38969999999995</v>
      </c>
      <c r="D93" s="104">
        <v>533.31460000000004</v>
      </c>
      <c r="E93" s="104">
        <v>554.16070000000002</v>
      </c>
      <c r="F93" s="104">
        <v>662.88030000000003</v>
      </c>
      <c r="G93" s="104">
        <v>516.05619999999999</v>
      </c>
      <c r="H93" s="104">
        <v>673.45209999999997</v>
      </c>
      <c r="I93" s="104">
        <v>416.34800000000001</v>
      </c>
      <c r="J93" s="104">
        <v>532.52030000000002</v>
      </c>
      <c r="K93" s="104">
        <v>478.74400000000003</v>
      </c>
      <c r="M93" s="104">
        <f t="shared" si="12"/>
        <v>120.93759999999997</v>
      </c>
      <c r="N93" s="106">
        <f t="shared" si="13"/>
        <v>0.10904101778204509</v>
      </c>
      <c r="Q93" s="105">
        <v>44012</v>
      </c>
      <c r="R93" s="104">
        <f t="shared" si="14"/>
        <v>80.832727272727269</v>
      </c>
      <c r="S93" s="104">
        <f t="shared" si="15"/>
        <v>72.217245454545449</v>
      </c>
      <c r="T93" s="104">
        <f t="shared" si="16"/>
        <v>48.483145454545458</v>
      </c>
      <c r="U93" s="104">
        <f t="shared" si="17"/>
        <v>50.378245454545457</v>
      </c>
      <c r="V93" s="104">
        <f t="shared" si="18"/>
        <v>60.261845454545458</v>
      </c>
      <c r="W93" s="104">
        <f t="shared" si="19"/>
        <v>46.914200000000001</v>
      </c>
      <c r="X93" s="104">
        <f t="shared" si="20"/>
        <v>61.22291818181818</v>
      </c>
      <c r="Y93" s="104">
        <f t="shared" si="21"/>
        <v>37.849818181818186</v>
      </c>
      <c r="Z93" s="104">
        <f t="shared" si="22"/>
        <v>48.410936363636367</v>
      </c>
      <c r="AA93" s="104">
        <f t="shared" si="23"/>
        <v>43.522181818181821</v>
      </c>
    </row>
    <row r="94" spans="1:27" x14ac:dyDescent="0.35">
      <c r="A94" s="105">
        <v>44013</v>
      </c>
      <c r="B94" s="107">
        <v>892.62</v>
      </c>
      <c r="C94" s="104">
        <v>798.53430000000003</v>
      </c>
      <c r="D94" s="104">
        <v>538.6123</v>
      </c>
      <c r="E94" s="104">
        <v>558.58029999999997</v>
      </c>
      <c r="F94" s="104">
        <v>667.27750000000003</v>
      </c>
      <c r="G94" s="104">
        <v>520.42169999999999</v>
      </c>
      <c r="H94" s="104">
        <v>675.98749999999995</v>
      </c>
      <c r="I94" s="104">
        <v>419.81420000000003</v>
      </c>
      <c r="J94" s="104">
        <v>535.45320000000004</v>
      </c>
      <c r="K94" s="104">
        <v>480.70749999999998</v>
      </c>
      <c r="M94" s="104">
        <f t="shared" si="12"/>
        <v>122.54680000000008</v>
      </c>
      <c r="N94" s="106">
        <f t="shared" si="13"/>
        <v>0.1104919214366147</v>
      </c>
      <c r="Q94" s="105">
        <v>44013</v>
      </c>
      <c r="R94" s="104">
        <f t="shared" si="14"/>
        <v>81.147272727272721</v>
      </c>
      <c r="S94" s="104">
        <f t="shared" si="15"/>
        <v>72.594027272727274</v>
      </c>
      <c r="T94" s="104">
        <f t="shared" si="16"/>
        <v>48.964754545454547</v>
      </c>
      <c r="U94" s="104">
        <f t="shared" si="17"/>
        <v>50.780027272727267</v>
      </c>
      <c r="V94" s="104">
        <f t="shared" si="18"/>
        <v>60.661590909090911</v>
      </c>
      <c r="W94" s="104">
        <f t="shared" si="19"/>
        <v>47.311063636363635</v>
      </c>
      <c r="X94" s="104">
        <f t="shared" si="20"/>
        <v>61.453409090909084</v>
      </c>
      <c r="Y94" s="104">
        <f t="shared" si="21"/>
        <v>38.164927272727276</v>
      </c>
      <c r="Z94" s="104">
        <f t="shared" si="22"/>
        <v>48.677563636363637</v>
      </c>
      <c r="AA94" s="104">
        <f t="shared" si="23"/>
        <v>43.700681818181813</v>
      </c>
    </row>
    <row r="95" spans="1:27" x14ac:dyDescent="0.35">
      <c r="A95" s="105">
        <v>44014</v>
      </c>
      <c r="B95" s="107">
        <v>894.78</v>
      </c>
      <c r="C95" s="104">
        <v>801.78549999999996</v>
      </c>
      <c r="D95" s="104">
        <v>542.9307</v>
      </c>
      <c r="E95" s="104">
        <v>563.15110000000004</v>
      </c>
      <c r="F95" s="104">
        <v>672.69370000000004</v>
      </c>
      <c r="G95" s="104">
        <v>524.37929999999994</v>
      </c>
      <c r="H95" s="104">
        <v>678.10410000000002</v>
      </c>
      <c r="I95" s="104">
        <v>423.29379999999998</v>
      </c>
      <c r="J95" s="104">
        <v>537.90560000000005</v>
      </c>
      <c r="K95" s="104">
        <v>483.06900000000002</v>
      </c>
      <c r="M95" s="104">
        <f t="shared" si="12"/>
        <v>123.68139999999994</v>
      </c>
      <c r="N95" s="106">
        <f t="shared" si="13"/>
        <v>0.11151491129895275</v>
      </c>
      <c r="Q95" s="105">
        <v>44014</v>
      </c>
      <c r="R95" s="104">
        <f t="shared" si="14"/>
        <v>81.343636363636364</v>
      </c>
      <c r="S95" s="104">
        <f t="shared" si="15"/>
        <v>72.889590909090899</v>
      </c>
      <c r="T95" s="104">
        <f t="shared" si="16"/>
        <v>49.357336363636364</v>
      </c>
      <c r="U95" s="104">
        <f t="shared" si="17"/>
        <v>51.195554545454549</v>
      </c>
      <c r="V95" s="104">
        <f t="shared" si="18"/>
        <v>61.15397272727273</v>
      </c>
      <c r="W95" s="104">
        <f t="shared" si="19"/>
        <v>47.67084545454545</v>
      </c>
      <c r="X95" s="104">
        <f t="shared" si="20"/>
        <v>61.645827272727274</v>
      </c>
      <c r="Y95" s="104">
        <f t="shared" si="21"/>
        <v>38.48125454545454</v>
      </c>
      <c r="Z95" s="104">
        <f t="shared" si="22"/>
        <v>48.900509090909097</v>
      </c>
      <c r="AA95" s="104">
        <f t="shared" si="23"/>
        <v>43.915363636363637</v>
      </c>
    </row>
    <row r="96" spans="1:27" x14ac:dyDescent="0.35">
      <c r="A96" s="105">
        <v>44015</v>
      </c>
      <c r="B96" s="107">
        <v>898.08</v>
      </c>
      <c r="C96" s="104">
        <v>805.19899999999996</v>
      </c>
      <c r="D96" s="104">
        <v>546.97770000000003</v>
      </c>
      <c r="E96" s="104">
        <v>565.80830000000003</v>
      </c>
      <c r="F96" s="104">
        <v>678.00210000000004</v>
      </c>
      <c r="G96" s="104">
        <v>528.67169999999999</v>
      </c>
      <c r="H96" s="104">
        <v>680.96680000000003</v>
      </c>
      <c r="I96" s="104">
        <v>426.26639999999998</v>
      </c>
      <c r="J96" s="104">
        <v>539.95960000000002</v>
      </c>
      <c r="K96" s="104">
        <v>485.49970000000002</v>
      </c>
      <c r="M96" s="104">
        <f t="shared" si="12"/>
        <v>124.23219999999992</v>
      </c>
      <c r="N96" s="106">
        <f t="shared" si="13"/>
        <v>0.11201152932836914</v>
      </c>
      <c r="Q96" s="105">
        <v>44015</v>
      </c>
      <c r="R96" s="104">
        <f t="shared" si="14"/>
        <v>81.643636363636361</v>
      </c>
      <c r="S96" s="104">
        <f t="shared" si="15"/>
        <v>73.199909090909088</v>
      </c>
      <c r="T96" s="104">
        <f t="shared" si="16"/>
        <v>49.725245454545458</v>
      </c>
      <c r="U96" s="104">
        <f t="shared" si="17"/>
        <v>51.437118181818185</v>
      </c>
      <c r="V96" s="104">
        <f t="shared" si="18"/>
        <v>61.636554545454551</v>
      </c>
      <c r="W96" s="104">
        <f t="shared" si="19"/>
        <v>48.061063636363635</v>
      </c>
      <c r="X96" s="104">
        <f t="shared" si="20"/>
        <v>61.906072727272729</v>
      </c>
      <c r="Y96" s="104">
        <f t="shared" si="21"/>
        <v>38.751490909090904</v>
      </c>
      <c r="Z96" s="104">
        <f t="shared" si="22"/>
        <v>49.087236363636364</v>
      </c>
      <c r="AA96" s="104">
        <f t="shared" si="23"/>
        <v>44.136336363636367</v>
      </c>
    </row>
    <row r="97" spans="1:27" x14ac:dyDescent="0.35">
      <c r="A97" s="105">
        <v>44016</v>
      </c>
      <c r="B97" s="107">
        <v>902.28</v>
      </c>
      <c r="C97" s="104">
        <v>808.61350000000004</v>
      </c>
      <c r="D97" s="104">
        <v>551.53920000000005</v>
      </c>
      <c r="E97" s="104">
        <v>573.21569999999997</v>
      </c>
      <c r="F97" s="104">
        <v>683.32759999999996</v>
      </c>
      <c r="G97" s="104">
        <v>533.39649999999995</v>
      </c>
      <c r="H97" s="104">
        <v>683.67150000000004</v>
      </c>
      <c r="I97" s="104">
        <v>429.298</v>
      </c>
      <c r="J97" s="104">
        <v>542.05589999999995</v>
      </c>
      <c r="K97" s="104">
        <v>487.34710000000001</v>
      </c>
      <c r="M97" s="104">
        <f t="shared" si="12"/>
        <v>124.94200000000001</v>
      </c>
      <c r="N97" s="106">
        <f t="shared" si="13"/>
        <v>0.11265150659285682</v>
      </c>
      <c r="Q97" s="105">
        <v>44016</v>
      </c>
      <c r="R97" s="104">
        <f t="shared" si="14"/>
        <v>82.025454545454537</v>
      </c>
      <c r="S97" s="104">
        <f t="shared" si="15"/>
        <v>73.510318181818192</v>
      </c>
      <c r="T97" s="104">
        <f t="shared" si="16"/>
        <v>50.139927272727277</v>
      </c>
      <c r="U97" s="104">
        <f t="shared" si="17"/>
        <v>52.110518181818179</v>
      </c>
      <c r="V97" s="104">
        <f t="shared" si="18"/>
        <v>62.120690909090904</v>
      </c>
      <c r="W97" s="104">
        <f t="shared" si="19"/>
        <v>48.490590909090905</v>
      </c>
      <c r="X97" s="104">
        <f t="shared" si="20"/>
        <v>62.151954545454551</v>
      </c>
      <c r="Y97" s="104">
        <f t="shared" si="21"/>
        <v>39.027090909090909</v>
      </c>
      <c r="Z97" s="104">
        <f t="shared" si="22"/>
        <v>49.277809090909088</v>
      </c>
      <c r="AA97" s="104">
        <f t="shared" si="23"/>
        <v>44.304281818181821</v>
      </c>
    </row>
    <row r="98" spans="1:27" x14ac:dyDescent="0.35">
      <c r="A98" s="105">
        <v>44017</v>
      </c>
      <c r="B98" s="107">
        <v>906.59</v>
      </c>
      <c r="C98" s="104">
        <v>812.20519999999999</v>
      </c>
      <c r="D98" s="104">
        <v>555.58090000000004</v>
      </c>
      <c r="E98" s="104">
        <v>577.70389999999998</v>
      </c>
      <c r="F98" s="104">
        <v>687.7586</v>
      </c>
      <c r="G98" s="104">
        <v>538.31690000000003</v>
      </c>
      <c r="H98" s="104">
        <v>686.85810000000004</v>
      </c>
      <c r="I98" s="104">
        <v>432.78269999999998</v>
      </c>
      <c r="J98" s="104">
        <v>544.17859999999996</v>
      </c>
      <c r="K98" s="104">
        <v>489.23869999999999</v>
      </c>
      <c r="M98" s="104">
        <f t="shared" si="12"/>
        <v>124.44659999999999</v>
      </c>
      <c r="N98" s="106">
        <f t="shared" si="13"/>
        <v>0.11220483888811299</v>
      </c>
      <c r="Q98" s="105">
        <v>44017</v>
      </c>
      <c r="R98" s="104">
        <f t="shared" si="14"/>
        <v>82.417272727272731</v>
      </c>
      <c r="S98" s="104">
        <f t="shared" si="15"/>
        <v>73.836836363636365</v>
      </c>
      <c r="T98" s="104">
        <f t="shared" si="16"/>
        <v>50.507354545454547</v>
      </c>
      <c r="U98" s="104">
        <f t="shared" si="17"/>
        <v>52.518536363636365</v>
      </c>
      <c r="V98" s="104">
        <f t="shared" si="18"/>
        <v>62.523509090909094</v>
      </c>
      <c r="W98" s="104">
        <f t="shared" si="19"/>
        <v>48.937900000000006</v>
      </c>
      <c r="X98" s="104">
        <f t="shared" si="20"/>
        <v>62.441645454545458</v>
      </c>
      <c r="Y98" s="104">
        <f t="shared" si="21"/>
        <v>39.343881818181814</v>
      </c>
      <c r="Z98" s="104">
        <f t="shared" si="22"/>
        <v>49.470781818181813</v>
      </c>
      <c r="AA98" s="104">
        <f t="shared" si="23"/>
        <v>44.476245454545456</v>
      </c>
    </row>
    <row r="99" spans="1:27" x14ac:dyDescent="0.35">
      <c r="A99" s="105">
        <v>44018</v>
      </c>
      <c r="B99" s="107">
        <v>908.92</v>
      </c>
      <c r="C99" s="104">
        <v>817.06079999999997</v>
      </c>
      <c r="D99" s="104">
        <v>559.97889999999995</v>
      </c>
      <c r="E99" s="104">
        <v>581.31420000000003</v>
      </c>
      <c r="F99" s="104">
        <v>691.82479999999998</v>
      </c>
      <c r="G99" s="104">
        <v>542.19510000000002</v>
      </c>
      <c r="H99" s="104">
        <v>690.31939999999997</v>
      </c>
      <c r="I99" s="104">
        <v>436.88889999999998</v>
      </c>
      <c r="J99" s="104">
        <v>546.53459999999995</v>
      </c>
      <c r="K99" s="104">
        <v>491.59879999999998</v>
      </c>
      <c r="M99" s="104">
        <f t="shared" si="12"/>
        <v>125.23599999999999</v>
      </c>
      <c r="N99" s="106">
        <f t="shared" si="13"/>
        <v>0.1129165859331771</v>
      </c>
      <c r="Q99" s="105">
        <v>44018</v>
      </c>
      <c r="R99" s="104">
        <f t="shared" si="14"/>
        <v>82.629090909090905</v>
      </c>
      <c r="S99" s="104">
        <f t="shared" si="15"/>
        <v>74.278254545454544</v>
      </c>
      <c r="T99" s="104">
        <f t="shared" si="16"/>
        <v>50.907172727272723</v>
      </c>
      <c r="U99" s="104">
        <f t="shared" si="17"/>
        <v>52.846745454545456</v>
      </c>
      <c r="V99" s="104">
        <f t="shared" si="18"/>
        <v>62.893163636363631</v>
      </c>
      <c r="W99" s="104">
        <f t="shared" si="19"/>
        <v>49.29046363636364</v>
      </c>
      <c r="X99" s="104">
        <f t="shared" si="20"/>
        <v>62.756309090909092</v>
      </c>
      <c r="Y99" s="104">
        <f t="shared" si="21"/>
        <v>39.717172727272725</v>
      </c>
      <c r="Z99" s="104">
        <f t="shared" si="22"/>
        <v>49.684963636363634</v>
      </c>
      <c r="AA99" s="104">
        <f t="shared" si="23"/>
        <v>44.690799999999996</v>
      </c>
    </row>
    <row r="100" spans="1:27" x14ac:dyDescent="0.35">
      <c r="A100" s="105">
        <v>44019</v>
      </c>
      <c r="B100" s="107">
        <v>910.3</v>
      </c>
      <c r="C100" s="104">
        <v>821.85699999999997</v>
      </c>
      <c r="D100" s="104">
        <v>565.56100000000004</v>
      </c>
      <c r="E100" s="104">
        <v>583.8107</v>
      </c>
      <c r="F100" s="104">
        <v>695.88679999999999</v>
      </c>
      <c r="G100" s="104">
        <v>545.58979999999997</v>
      </c>
      <c r="H100" s="104">
        <v>692.8365</v>
      </c>
      <c r="I100" s="104">
        <v>441.10300000000001</v>
      </c>
      <c r="J100" s="104">
        <v>549.41369999999995</v>
      </c>
      <c r="K100" s="104">
        <v>493.20330000000001</v>
      </c>
      <c r="M100" s="104">
        <f t="shared" si="12"/>
        <v>125.97019999999998</v>
      </c>
      <c r="N100" s="106">
        <f t="shared" si="13"/>
        <v>0.11357856297965047</v>
      </c>
      <c r="Q100" s="105">
        <v>44019</v>
      </c>
      <c r="R100" s="104">
        <f t="shared" si="14"/>
        <v>82.75454545454545</v>
      </c>
      <c r="S100" s="104">
        <f t="shared" si="15"/>
        <v>74.714272727272729</v>
      </c>
      <c r="T100" s="104">
        <f t="shared" si="16"/>
        <v>51.414636363636369</v>
      </c>
      <c r="U100" s="104">
        <f t="shared" si="17"/>
        <v>53.073700000000002</v>
      </c>
      <c r="V100" s="104">
        <f t="shared" si="18"/>
        <v>63.262436363636361</v>
      </c>
      <c r="W100" s="104">
        <f t="shared" si="19"/>
        <v>49.599072727272727</v>
      </c>
      <c r="X100" s="104">
        <f t="shared" si="20"/>
        <v>62.985136363636364</v>
      </c>
      <c r="Y100" s="104">
        <f t="shared" si="21"/>
        <v>40.100272727272731</v>
      </c>
      <c r="Z100" s="104">
        <f t="shared" si="22"/>
        <v>49.946699999999993</v>
      </c>
      <c r="AA100" s="104">
        <f t="shared" si="23"/>
        <v>44.836663636363639</v>
      </c>
    </row>
    <row r="101" spans="1:27" x14ac:dyDescent="0.35">
      <c r="A101" s="105">
        <v>44020</v>
      </c>
      <c r="B101" s="107">
        <v>911.44</v>
      </c>
      <c r="C101" s="104">
        <v>825.15350000000001</v>
      </c>
      <c r="D101" s="104">
        <v>570.94330000000002</v>
      </c>
      <c r="E101" s="104">
        <v>589.57309999999995</v>
      </c>
      <c r="F101" s="104">
        <v>700.55219999999997</v>
      </c>
      <c r="G101" s="104">
        <v>549.34580000000005</v>
      </c>
      <c r="H101" s="104">
        <v>695.08280000000002</v>
      </c>
      <c r="I101" s="104">
        <v>444.65789999999998</v>
      </c>
      <c r="J101" s="104">
        <v>552.27210000000002</v>
      </c>
      <c r="K101" s="104">
        <v>495.14269999999999</v>
      </c>
      <c r="M101" s="104">
        <f t="shared" si="12"/>
        <v>124.60130000000004</v>
      </c>
      <c r="N101" s="106">
        <f t="shared" si="13"/>
        <v>0.11234432111242443</v>
      </c>
      <c r="Q101" s="105">
        <v>44020</v>
      </c>
      <c r="R101" s="104">
        <f t="shared" si="14"/>
        <v>82.858181818181819</v>
      </c>
      <c r="S101" s="104">
        <f t="shared" si="15"/>
        <v>75.013954545454553</v>
      </c>
      <c r="T101" s="104">
        <f t="shared" si="16"/>
        <v>51.903936363636369</v>
      </c>
      <c r="U101" s="104">
        <f t="shared" si="17"/>
        <v>53.597554545454543</v>
      </c>
      <c r="V101" s="104">
        <f t="shared" si="18"/>
        <v>63.686563636363637</v>
      </c>
      <c r="W101" s="104">
        <f t="shared" si="19"/>
        <v>49.94052727272728</v>
      </c>
      <c r="X101" s="104">
        <f t="shared" si="20"/>
        <v>63.189345454545453</v>
      </c>
      <c r="Y101" s="104">
        <f t="shared" si="21"/>
        <v>40.423445454545451</v>
      </c>
      <c r="Z101" s="104">
        <f t="shared" si="22"/>
        <v>50.206554545454544</v>
      </c>
      <c r="AA101" s="104">
        <f t="shared" si="23"/>
        <v>45.012972727272725</v>
      </c>
    </row>
    <row r="102" spans="1:27" x14ac:dyDescent="0.35">
      <c r="A102" s="105">
        <v>44021</v>
      </c>
      <c r="B102" s="107">
        <v>912.57</v>
      </c>
      <c r="C102" s="104">
        <v>827.78420000000006</v>
      </c>
      <c r="D102" s="104">
        <v>574.87130000000002</v>
      </c>
      <c r="E102" s="104">
        <v>595.65369999999996</v>
      </c>
      <c r="F102" s="104">
        <v>706.22389999999996</v>
      </c>
      <c r="G102" s="104">
        <v>553.19939999999997</v>
      </c>
      <c r="H102" s="104">
        <v>697.27779999999996</v>
      </c>
      <c r="I102" s="104">
        <v>448.03179999999998</v>
      </c>
      <c r="J102" s="104">
        <v>554.48299999999995</v>
      </c>
      <c r="K102" s="104">
        <v>497.43099999999998</v>
      </c>
      <c r="M102" s="104">
        <f t="shared" si="12"/>
        <v>121.5603000000001</v>
      </c>
      <c r="N102" s="106">
        <f t="shared" si="13"/>
        <v>0.10960246303788689</v>
      </c>
      <c r="Q102" s="105">
        <v>44021</v>
      </c>
      <c r="R102" s="104">
        <f t="shared" si="14"/>
        <v>82.960909090909098</v>
      </c>
      <c r="S102" s="104">
        <f t="shared" si="15"/>
        <v>75.253109090909092</v>
      </c>
      <c r="T102" s="104">
        <f t="shared" si="16"/>
        <v>52.261027272727276</v>
      </c>
      <c r="U102" s="104">
        <f t="shared" si="17"/>
        <v>54.150336363636363</v>
      </c>
      <c r="V102" s="104">
        <f t="shared" si="18"/>
        <v>64.202172727272725</v>
      </c>
      <c r="W102" s="104">
        <f t="shared" si="19"/>
        <v>50.290854545454543</v>
      </c>
      <c r="X102" s="104">
        <f t="shared" si="20"/>
        <v>63.388890909090904</v>
      </c>
      <c r="Y102" s="104">
        <f t="shared" si="21"/>
        <v>40.730163636363635</v>
      </c>
      <c r="Z102" s="104">
        <f t="shared" si="22"/>
        <v>50.407545454545449</v>
      </c>
      <c r="AA102" s="104">
        <f t="shared" si="23"/>
        <v>45.220999999999997</v>
      </c>
    </row>
    <row r="103" spans="1:27" x14ac:dyDescent="0.35">
      <c r="A103" s="105">
        <v>44022</v>
      </c>
      <c r="B103" s="107">
        <v>914.76</v>
      </c>
      <c r="C103" s="104">
        <v>831.02380000000005</v>
      </c>
      <c r="D103" s="104">
        <v>577.77650000000006</v>
      </c>
      <c r="E103" s="104">
        <v>598.95090000000005</v>
      </c>
      <c r="F103" s="104">
        <v>711.84050000000002</v>
      </c>
      <c r="G103" s="104">
        <v>557.46339999999998</v>
      </c>
      <c r="H103" s="104">
        <v>699.55029999999999</v>
      </c>
      <c r="I103" s="104">
        <v>451.14080000000001</v>
      </c>
      <c r="J103" s="104">
        <v>556.18349999999998</v>
      </c>
      <c r="K103" s="104">
        <v>499.75</v>
      </c>
      <c r="M103" s="104">
        <f t="shared" si="12"/>
        <v>119.18330000000003</v>
      </c>
      <c r="N103" s="106">
        <f t="shared" si="13"/>
        <v>0.10745928755509304</v>
      </c>
      <c r="Q103" s="105">
        <v>44022</v>
      </c>
      <c r="R103" s="104">
        <f t="shared" si="14"/>
        <v>83.16</v>
      </c>
      <c r="S103" s="104">
        <f t="shared" si="15"/>
        <v>75.54761818181818</v>
      </c>
      <c r="T103" s="104">
        <f t="shared" si="16"/>
        <v>52.525136363636371</v>
      </c>
      <c r="U103" s="104">
        <f t="shared" si="17"/>
        <v>54.450081818181822</v>
      </c>
      <c r="V103" s="104">
        <f t="shared" si="18"/>
        <v>64.712772727272736</v>
      </c>
      <c r="W103" s="104">
        <f t="shared" si="19"/>
        <v>50.678490909090904</v>
      </c>
      <c r="X103" s="104">
        <f t="shared" si="20"/>
        <v>63.595481818181817</v>
      </c>
      <c r="Y103" s="104">
        <f t="shared" si="21"/>
        <v>41.012799999999999</v>
      </c>
      <c r="Z103" s="104">
        <f t="shared" si="22"/>
        <v>50.562136363636363</v>
      </c>
      <c r="AA103" s="104">
        <f t="shared" si="23"/>
        <v>45.43181818181818</v>
      </c>
    </row>
    <row r="104" spans="1:27" x14ac:dyDescent="0.35">
      <c r="A104" s="105">
        <v>44023</v>
      </c>
      <c r="B104" s="107">
        <v>918.19</v>
      </c>
      <c r="C104" s="104">
        <v>834.40229999999997</v>
      </c>
      <c r="D104" s="104">
        <v>581.46669999999995</v>
      </c>
      <c r="E104" s="104">
        <v>602.75739999999996</v>
      </c>
      <c r="F104" s="104">
        <v>715.44880000000001</v>
      </c>
      <c r="G104" s="104">
        <v>562.23820000000001</v>
      </c>
      <c r="H104" s="104">
        <v>702.03729999999996</v>
      </c>
      <c r="I104" s="104">
        <v>454.25229999999999</v>
      </c>
      <c r="J104" s="104">
        <v>557.84010000000001</v>
      </c>
      <c r="K104" s="104">
        <v>501.53219999999999</v>
      </c>
      <c r="M104" s="104">
        <f t="shared" si="12"/>
        <v>118.95349999999996</v>
      </c>
      <c r="N104" s="106">
        <f t="shared" si="13"/>
        <v>0.10725209288704669</v>
      </c>
      <c r="Q104" s="105">
        <v>44023</v>
      </c>
      <c r="R104" s="104">
        <f t="shared" si="14"/>
        <v>83.471818181818193</v>
      </c>
      <c r="S104" s="104">
        <f t="shared" si="15"/>
        <v>75.85475454545454</v>
      </c>
      <c r="T104" s="104">
        <f t="shared" si="16"/>
        <v>52.860609090909087</v>
      </c>
      <c r="U104" s="104">
        <f t="shared" si="17"/>
        <v>54.796127272727269</v>
      </c>
      <c r="V104" s="104">
        <f t="shared" si="18"/>
        <v>65.040800000000004</v>
      </c>
      <c r="W104" s="104">
        <f t="shared" si="19"/>
        <v>51.112563636363639</v>
      </c>
      <c r="X104" s="104">
        <f t="shared" si="20"/>
        <v>63.821572727272724</v>
      </c>
      <c r="Y104" s="104">
        <f t="shared" si="21"/>
        <v>41.295663636363635</v>
      </c>
      <c r="Z104" s="104">
        <f t="shared" si="22"/>
        <v>50.712736363636367</v>
      </c>
      <c r="AA104" s="104">
        <f t="shared" si="23"/>
        <v>45.593836363636363</v>
      </c>
    </row>
    <row r="105" spans="1:27" x14ac:dyDescent="0.35">
      <c r="A105" s="105">
        <v>44024</v>
      </c>
      <c r="B105" s="107">
        <v>922.48</v>
      </c>
      <c r="C105" s="104">
        <v>838.29960000000005</v>
      </c>
      <c r="D105" s="104">
        <v>584.99480000000005</v>
      </c>
      <c r="E105" s="104">
        <v>604.74699999999996</v>
      </c>
      <c r="F105" s="104">
        <v>719.51279999999997</v>
      </c>
      <c r="G105" s="104">
        <v>567.02390000000003</v>
      </c>
      <c r="H105" s="104">
        <v>705.26670000000001</v>
      </c>
      <c r="I105" s="104">
        <v>458.0385</v>
      </c>
      <c r="J105" s="104">
        <v>559.87990000000002</v>
      </c>
      <c r="K105" s="104">
        <v>503.30540000000002</v>
      </c>
      <c r="M105" s="104">
        <f t="shared" si="12"/>
        <v>118.78680000000008</v>
      </c>
      <c r="N105" s="106">
        <f t="shared" si="13"/>
        <v>0.10710179109782438</v>
      </c>
      <c r="Q105" s="105">
        <v>44024</v>
      </c>
      <c r="R105" s="104">
        <f t="shared" si="14"/>
        <v>83.86181818181818</v>
      </c>
      <c r="S105" s="104">
        <f t="shared" si="15"/>
        <v>76.209054545454549</v>
      </c>
      <c r="T105" s="104">
        <f t="shared" si="16"/>
        <v>53.181345454545458</v>
      </c>
      <c r="U105" s="104">
        <f t="shared" si="17"/>
        <v>54.976999999999997</v>
      </c>
      <c r="V105" s="104">
        <f t="shared" si="18"/>
        <v>65.410254545454549</v>
      </c>
      <c r="W105" s="104">
        <f t="shared" si="19"/>
        <v>51.547627272727276</v>
      </c>
      <c r="X105" s="104">
        <f t="shared" si="20"/>
        <v>64.115154545454544</v>
      </c>
      <c r="Y105" s="104">
        <f t="shared" si="21"/>
        <v>41.639863636363636</v>
      </c>
      <c r="Z105" s="104">
        <f t="shared" si="22"/>
        <v>50.89817272727273</v>
      </c>
      <c r="AA105" s="104">
        <f t="shared" si="23"/>
        <v>45.755036363636364</v>
      </c>
    </row>
    <row r="106" spans="1:27" x14ac:dyDescent="0.35">
      <c r="A106" s="105">
        <v>44025</v>
      </c>
      <c r="B106" s="107">
        <v>925.4</v>
      </c>
      <c r="C106" s="104">
        <v>842.85640000000001</v>
      </c>
      <c r="D106" s="104">
        <v>588.7509</v>
      </c>
      <c r="E106" s="104">
        <v>607.81150000000002</v>
      </c>
      <c r="F106" s="104">
        <v>723.77499999999998</v>
      </c>
      <c r="G106" s="104">
        <v>571.25990000000002</v>
      </c>
      <c r="H106" s="104">
        <v>708.7056</v>
      </c>
      <c r="I106" s="104">
        <v>461.83870000000002</v>
      </c>
      <c r="J106" s="104">
        <v>562.07849999999996</v>
      </c>
      <c r="K106" s="104">
        <v>505.1823</v>
      </c>
      <c r="M106" s="104">
        <f t="shared" si="12"/>
        <v>119.08140000000003</v>
      </c>
      <c r="N106" s="106">
        <f t="shared" si="13"/>
        <v>0.10736741141639018</v>
      </c>
      <c r="Q106" s="105">
        <v>44025</v>
      </c>
      <c r="R106" s="104">
        <f t="shared" si="14"/>
        <v>84.127272727272725</v>
      </c>
      <c r="S106" s="104">
        <f t="shared" si="15"/>
        <v>76.623309090909089</v>
      </c>
      <c r="T106" s="104">
        <f t="shared" si="16"/>
        <v>53.522809090909092</v>
      </c>
      <c r="U106" s="104">
        <f t="shared" si="17"/>
        <v>55.255590909090913</v>
      </c>
      <c r="V106" s="104">
        <f t="shared" si="18"/>
        <v>65.797727272727272</v>
      </c>
      <c r="W106" s="104">
        <f t="shared" si="19"/>
        <v>51.932718181818181</v>
      </c>
      <c r="X106" s="104">
        <f t="shared" si="20"/>
        <v>64.427781818181813</v>
      </c>
      <c r="Y106" s="104">
        <f t="shared" si="21"/>
        <v>41.985336363636364</v>
      </c>
      <c r="Z106" s="104">
        <f t="shared" si="22"/>
        <v>51.098045454545449</v>
      </c>
      <c r="AA106" s="104">
        <f t="shared" si="23"/>
        <v>45.925663636363637</v>
      </c>
    </row>
    <row r="107" spans="1:27" x14ac:dyDescent="0.35">
      <c r="A107" s="105">
        <v>44026</v>
      </c>
      <c r="B107" s="107">
        <v>926.3</v>
      </c>
      <c r="C107" s="104">
        <v>847.59939999999995</v>
      </c>
      <c r="D107" s="104">
        <v>594.12950000000001</v>
      </c>
      <c r="E107" s="104">
        <v>612.82249999999999</v>
      </c>
      <c r="F107" s="104">
        <v>728.25750000000005</v>
      </c>
      <c r="G107" s="104">
        <v>575.41079999999999</v>
      </c>
      <c r="H107" s="104">
        <v>711.2962</v>
      </c>
      <c r="I107" s="104">
        <v>465.96039999999999</v>
      </c>
      <c r="J107" s="104">
        <v>564.89909999999998</v>
      </c>
      <c r="K107" s="104">
        <v>506.97910000000002</v>
      </c>
      <c r="M107" s="104">
        <f t="shared" si="12"/>
        <v>119.3418999999999</v>
      </c>
      <c r="N107" s="106">
        <f t="shared" si="13"/>
        <v>0.10760228613800041</v>
      </c>
      <c r="Q107" s="105">
        <v>44026</v>
      </c>
      <c r="R107" s="104">
        <f t="shared" si="14"/>
        <v>84.209090909090904</v>
      </c>
      <c r="S107" s="104">
        <f t="shared" si="15"/>
        <v>77.054490909090902</v>
      </c>
      <c r="T107" s="104">
        <f t="shared" si="16"/>
        <v>54.011772727272728</v>
      </c>
      <c r="U107" s="104">
        <f t="shared" si="17"/>
        <v>55.711136363636363</v>
      </c>
      <c r="V107" s="104">
        <f t="shared" si="18"/>
        <v>66.205227272727271</v>
      </c>
      <c r="W107" s="104">
        <f t="shared" si="19"/>
        <v>52.310072727272726</v>
      </c>
      <c r="X107" s="104">
        <f t="shared" si="20"/>
        <v>64.663290909090904</v>
      </c>
      <c r="Y107" s="104">
        <f t="shared" si="21"/>
        <v>42.360036363636361</v>
      </c>
      <c r="Z107" s="104">
        <f t="shared" si="22"/>
        <v>51.354463636363633</v>
      </c>
      <c r="AA107" s="104">
        <f t="shared" si="23"/>
        <v>46.089009090909094</v>
      </c>
    </row>
    <row r="108" spans="1:27" x14ac:dyDescent="0.35">
      <c r="A108" s="105">
        <v>44027</v>
      </c>
      <c r="B108" s="107">
        <v>926.02</v>
      </c>
      <c r="C108" s="104">
        <v>851.17579999999998</v>
      </c>
      <c r="D108" s="104">
        <v>599.54989999999998</v>
      </c>
      <c r="E108" s="104">
        <v>617.59889999999996</v>
      </c>
      <c r="F108" s="104">
        <v>733.18830000000003</v>
      </c>
      <c r="G108" s="104">
        <v>579.19060000000002</v>
      </c>
      <c r="H108" s="104">
        <v>712.75509999999997</v>
      </c>
      <c r="I108" s="104">
        <v>469.58269999999999</v>
      </c>
      <c r="J108" s="104">
        <v>567.83550000000002</v>
      </c>
      <c r="K108" s="104">
        <v>509.05029999999999</v>
      </c>
      <c r="M108" s="104">
        <f t="shared" si="12"/>
        <v>117.98749999999995</v>
      </c>
      <c r="N108" s="106">
        <f t="shared" si="13"/>
        <v>0.10638111791170854</v>
      </c>
      <c r="Q108" s="105">
        <v>44027</v>
      </c>
      <c r="R108" s="104">
        <f t="shared" si="14"/>
        <v>84.183636363636367</v>
      </c>
      <c r="S108" s="104">
        <f t="shared" si="15"/>
        <v>77.379618181818174</v>
      </c>
      <c r="T108" s="104">
        <f t="shared" si="16"/>
        <v>54.504536363636362</v>
      </c>
      <c r="U108" s="104">
        <f t="shared" si="17"/>
        <v>56.145354545454545</v>
      </c>
      <c r="V108" s="104">
        <f t="shared" si="18"/>
        <v>66.653481818181817</v>
      </c>
      <c r="W108" s="104">
        <f t="shared" si="19"/>
        <v>52.653690909090912</v>
      </c>
      <c r="X108" s="104">
        <f t="shared" si="20"/>
        <v>64.79591818181818</v>
      </c>
      <c r="Y108" s="104">
        <f t="shared" si="21"/>
        <v>42.689336363636365</v>
      </c>
      <c r="Z108" s="104">
        <f t="shared" si="22"/>
        <v>51.62140909090909</v>
      </c>
      <c r="AA108" s="104">
        <f t="shared" si="23"/>
        <v>46.277299999999997</v>
      </c>
    </row>
    <row r="109" spans="1:27" x14ac:dyDescent="0.35">
      <c r="A109" s="105">
        <v>44028</v>
      </c>
      <c r="B109" s="107">
        <v>926.76</v>
      </c>
      <c r="C109" s="104">
        <v>853.83259999999996</v>
      </c>
      <c r="D109" s="104">
        <v>603.73829999999998</v>
      </c>
      <c r="E109" s="104">
        <v>622.81899999999996</v>
      </c>
      <c r="F109" s="104">
        <v>738.61440000000005</v>
      </c>
      <c r="G109" s="104">
        <v>583.08579999999995</v>
      </c>
      <c r="H109" s="104">
        <v>714.8338</v>
      </c>
      <c r="I109" s="104">
        <v>472.94810000000001</v>
      </c>
      <c r="J109" s="104">
        <v>570.23910000000001</v>
      </c>
      <c r="K109" s="104">
        <v>511.11720000000003</v>
      </c>
      <c r="M109" s="104">
        <f t="shared" si="12"/>
        <v>115.21819999999991</v>
      </c>
      <c r="N109" s="106">
        <f t="shared" si="13"/>
        <v>0.10388423281936486</v>
      </c>
      <c r="Q109" s="105">
        <v>44028</v>
      </c>
      <c r="R109" s="104">
        <f t="shared" si="14"/>
        <v>84.25090909090909</v>
      </c>
      <c r="S109" s="104">
        <f t="shared" si="15"/>
        <v>77.621145454545456</v>
      </c>
      <c r="T109" s="104">
        <f t="shared" si="16"/>
        <v>54.885300000000001</v>
      </c>
      <c r="U109" s="104">
        <f t="shared" si="17"/>
        <v>56.61990909090909</v>
      </c>
      <c r="V109" s="104">
        <f t="shared" si="18"/>
        <v>67.146763636363644</v>
      </c>
      <c r="W109" s="104">
        <f t="shared" si="19"/>
        <v>53.007799999999996</v>
      </c>
      <c r="X109" s="104">
        <f t="shared" si="20"/>
        <v>64.984890909090907</v>
      </c>
      <c r="Y109" s="104">
        <f t="shared" si="21"/>
        <v>42.995281818181816</v>
      </c>
      <c r="Z109" s="104">
        <f t="shared" si="22"/>
        <v>51.839918181818184</v>
      </c>
      <c r="AA109" s="104">
        <f t="shared" si="23"/>
        <v>46.465200000000003</v>
      </c>
    </row>
    <row r="110" spans="1:27" x14ac:dyDescent="0.35">
      <c r="A110" s="105">
        <v>44029</v>
      </c>
      <c r="B110" s="107">
        <v>927.64</v>
      </c>
      <c r="C110" s="104">
        <v>856.29729999999995</v>
      </c>
      <c r="D110" s="104">
        <v>606.44370000000004</v>
      </c>
      <c r="E110" s="104">
        <v>625.78909999999996</v>
      </c>
      <c r="F110" s="104">
        <v>744.27840000000003</v>
      </c>
      <c r="G110" s="104">
        <v>587.42169999999999</v>
      </c>
      <c r="H110" s="104">
        <v>717.14049999999997</v>
      </c>
      <c r="I110" s="104">
        <v>476.16800000000001</v>
      </c>
      <c r="J110" s="104">
        <v>572.52260000000001</v>
      </c>
      <c r="K110" s="104">
        <v>513.22469999999998</v>
      </c>
      <c r="M110" s="104">
        <f t="shared" si="12"/>
        <v>112.01889999999992</v>
      </c>
      <c r="N110" s="106">
        <f t="shared" si="13"/>
        <v>0.10099964665104255</v>
      </c>
      <c r="Q110" s="105">
        <v>44029</v>
      </c>
      <c r="R110" s="104">
        <f t="shared" si="14"/>
        <v>84.330909090909088</v>
      </c>
      <c r="S110" s="104">
        <f t="shared" si="15"/>
        <v>77.84520909090908</v>
      </c>
      <c r="T110" s="104">
        <f t="shared" si="16"/>
        <v>55.131245454545457</v>
      </c>
      <c r="U110" s="104">
        <f t="shared" si="17"/>
        <v>56.889918181818182</v>
      </c>
      <c r="V110" s="104">
        <f t="shared" si="18"/>
        <v>67.66167272727273</v>
      </c>
      <c r="W110" s="104">
        <f t="shared" si="19"/>
        <v>53.401972727272728</v>
      </c>
      <c r="X110" s="104">
        <f t="shared" si="20"/>
        <v>65.194590909090905</v>
      </c>
      <c r="Y110" s="104">
        <f t="shared" si="21"/>
        <v>43.288000000000004</v>
      </c>
      <c r="Z110" s="104">
        <f t="shared" si="22"/>
        <v>52.047509090909095</v>
      </c>
      <c r="AA110" s="104">
        <f t="shared" si="23"/>
        <v>46.656790909090908</v>
      </c>
    </row>
    <row r="111" spans="1:27" x14ac:dyDescent="0.35">
      <c r="A111" s="105">
        <v>44030</v>
      </c>
      <c r="B111" s="107">
        <v>928.83</v>
      </c>
      <c r="C111" s="104">
        <v>859.26620000000003</v>
      </c>
      <c r="D111" s="104">
        <v>609.7296</v>
      </c>
      <c r="E111" s="104">
        <v>629.08100000000002</v>
      </c>
      <c r="F111" s="104">
        <v>748.83640000000003</v>
      </c>
      <c r="G111" s="104">
        <v>592.39189999999996</v>
      </c>
      <c r="H111" s="104">
        <v>719.82640000000004</v>
      </c>
      <c r="I111" s="104">
        <v>479.24900000000002</v>
      </c>
      <c r="J111" s="104">
        <v>574.62980000000005</v>
      </c>
      <c r="K111" s="104">
        <v>514.82010000000002</v>
      </c>
      <c r="M111" s="104">
        <f t="shared" si="12"/>
        <v>110.4298</v>
      </c>
      <c r="N111" s="106">
        <f t="shared" si="13"/>
        <v>9.9566865767699089E-2</v>
      </c>
      <c r="Q111" s="105">
        <v>44030</v>
      </c>
      <c r="R111" s="104">
        <f t="shared" si="14"/>
        <v>84.439090909090908</v>
      </c>
      <c r="S111" s="104">
        <f t="shared" si="15"/>
        <v>78.115109090909087</v>
      </c>
      <c r="T111" s="104">
        <f t="shared" si="16"/>
        <v>55.429963636363638</v>
      </c>
      <c r="U111" s="104">
        <f t="shared" si="17"/>
        <v>57.189181818181822</v>
      </c>
      <c r="V111" s="104">
        <f t="shared" si="18"/>
        <v>68.076036363636362</v>
      </c>
      <c r="W111" s="104">
        <f t="shared" si="19"/>
        <v>53.853809090909088</v>
      </c>
      <c r="X111" s="104">
        <f t="shared" si="20"/>
        <v>65.438763636363646</v>
      </c>
      <c r="Y111" s="104">
        <f t="shared" si="21"/>
        <v>43.568090909090913</v>
      </c>
      <c r="Z111" s="104">
        <f t="shared" si="22"/>
        <v>52.239072727272735</v>
      </c>
      <c r="AA111" s="104">
        <f t="shared" si="23"/>
        <v>46.801827272727273</v>
      </c>
    </row>
    <row r="112" spans="1:27" x14ac:dyDescent="0.35">
      <c r="A112" s="105">
        <v>44031</v>
      </c>
      <c r="B112" s="107">
        <v>931.01</v>
      </c>
      <c r="C112" s="104">
        <v>862.14509999999996</v>
      </c>
      <c r="D112" s="104">
        <v>613.2713</v>
      </c>
      <c r="E112" s="104">
        <v>632.86149999999998</v>
      </c>
      <c r="F112" s="104">
        <v>753.53499999999997</v>
      </c>
      <c r="G112" s="104">
        <v>597.37530000000004</v>
      </c>
      <c r="H112" s="104">
        <v>723.14319999999998</v>
      </c>
      <c r="I112" s="104">
        <v>482.5247</v>
      </c>
      <c r="J112" s="104">
        <v>576.66660000000002</v>
      </c>
      <c r="K112" s="104">
        <v>516.44410000000005</v>
      </c>
      <c r="M112" s="104">
        <f t="shared" si="12"/>
        <v>108.61009999999999</v>
      </c>
      <c r="N112" s="106">
        <f t="shared" si="13"/>
        <v>9.7926168911981845E-2</v>
      </c>
      <c r="Q112" s="105">
        <v>44031</v>
      </c>
      <c r="R112" s="104">
        <f t="shared" si="14"/>
        <v>84.63727272727273</v>
      </c>
      <c r="S112" s="104">
        <f t="shared" si="15"/>
        <v>78.376827272727269</v>
      </c>
      <c r="T112" s="104">
        <f t="shared" si="16"/>
        <v>55.751936363636361</v>
      </c>
      <c r="U112" s="104">
        <f t="shared" si="17"/>
        <v>57.532863636363636</v>
      </c>
      <c r="V112" s="104">
        <f t="shared" si="18"/>
        <v>68.503181818181815</v>
      </c>
      <c r="W112" s="104">
        <f t="shared" si="19"/>
        <v>54.30684545454546</v>
      </c>
      <c r="X112" s="104">
        <f t="shared" si="20"/>
        <v>65.740290909090902</v>
      </c>
      <c r="Y112" s="104">
        <f t="shared" si="21"/>
        <v>43.865881818181819</v>
      </c>
      <c r="Z112" s="104">
        <f t="shared" si="22"/>
        <v>52.424236363636368</v>
      </c>
      <c r="AA112" s="104">
        <f t="shared" si="23"/>
        <v>46.949463636363639</v>
      </c>
    </row>
    <row r="113" spans="1:27" x14ac:dyDescent="0.35">
      <c r="A113" s="105">
        <v>44032</v>
      </c>
      <c r="B113" s="107">
        <v>931.87</v>
      </c>
      <c r="C113" s="104">
        <v>866.16340000000002</v>
      </c>
      <c r="D113" s="104">
        <v>616.76589999999999</v>
      </c>
      <c r="E113" s="104">
        <v>637.7636</v>
      </c>
      <c r="F113" s="104">
        <v>758.01949999999999</v>
      </c>
      <c r="G113" s="104">
        <v>601.59360000000004</v>
      </c>
      <c r="H113" s="104">
        <v>726.53049999999996</v>
      </c>
      <c r="I113" s="104">
        <v>486.30459999999999</v>
      </c>
      <c r="J113" s="104">
        <v>578.79300000000001</v>
      </c>
      <c r="K113" s="104">
        <v>518.18169999999998</v>
      </c>
      <c r="M113" s="104">
        <f t="shared" si="12"/>
        <v>108.14390000000003</v>
      </c>
      <c r="N113" s="106">
        <f t="shared" si="13"/>
        <v>9.7505828815188253E-2</v>
      </c>
      <c r="Q113" s="105">
        <v>44032</v>
      </c>
      <c r="R113" s="104">
        <f t="shared" si="14"/>
        <v>84.715454545454548</v>
      </c>
      <c r="S113" s="104">
        <f t="shared" si="15"/>
        <v>78.742127272727274</v>
      </c>
      <c r="T113" s="104">
        <f t="shared" si="16"/>
        <v>56.069627272727274</v>
      </c>
      <c r="U113" s="104">
        <f t="shared" si="17"/>
        <v>57.978509090909093</v>
      </c>
      <c r="V113" s="104">
        <f t="shared" si="18"/>
        <v>68.910863636363629</v>
      </c>
      <c r="W113" s="104">
        <f t="shared" si="19"/>
        <v>54.690327272727274</v>
      </c>
      <c r="X113" s="104">
        <f t="shared" si="20"/>
        <v>66.048227272727274</v>
      </c>
      <c r="Y113" s="104">
        <f t="shared" si="21"/>
        <v>44.209509090909087</v>
      </c>
      <c r="Z113" s="104">
        <f t="shared" si="22"/>
        <v>52.617545454545457</v>
      </c>
      <c r="AA113" s="104">
        <f t="shared" si="23"/>
        <v>47.107427272727271</v>
      </c>
    </row>
    <row r="114" spans="1:27" x14ac:dyDescent="0.35">
      <c r="A114" s="105">
        <v>44033</v>
      </c>
      <c r="B114" s="107">
        <v>932.18</v>
      </c>
      <c r="C114" s="104">
        <v>870.38499999999999</v>
      </c>
      <c r="D114" s="104">
        <v>621.44410000000005</v>
      </c>
      <c r="E114" s="104">
        <v>641.94709999999998</v>
      </c>
      <c r="F114" s="104">
        <v>762.22739999999999</v>
      </c>
      <c r="G114" s="104">
        <v>605.452</v>
      </c>
      <c r="H114" s="104">
        <v>729.04039999999998</v>
      </c>
      <c r="I114" s="104">
        <v>490.24439999999998</v>
      </c>
      <c r="J114" s="104">
        <v>581.35630000000003</v>
      </c>
      <c r="K114" s="104">
        <v>519.80939999999998</v>
      </c>
      <c r="M114" s="104">
        <f t="shared" si="12"/>
        <v>108.1576</v>
      </c>
      <c r="N114" s="106">
        <f t="shared" si="13"/>
        <v>9.7518181151794989E-2</v>
      </c>
      <c r="Q114" s="105">
        <v>44033</v>
      </c>
      <c r="R114" s="104">
        <f t="shared" si="14"/>
        <v>84.743636363636355</v>
      </c>
      <c r="S114" s="104">
        <f t="shared" si="15"/>
        <v>79.12590909090909</v>
      </c>
      <c r="T114" s="104">
        <f t="shared" si="16"/>
        <v>56.494918181818186</v>
      </c>
      <c r="U114" s="104">
        <f t="shared" si="17"/>
        <v>58.358827272727268</v>
      </c>
      <c r="V114" s="104">
        <f t="shared" si="18"/>
        <v>69.293400000000005</v>
      </c>
      <c r="W114" s="104">
        <f t="shared" si="19"/>
        <v>55.041090909090912</v>
      </c>
      <c r="X114" s="104">
        <f t="shared" si="20"/>
        <v>66.276399999999995</v>
      </c>
      <c r="Y114" s="104">
        <f t="shared" si="21"/>
        <v>44.567672727272729</v>
      </c>
      <c r="Z114" s="104">
        <f t="shared" si="22"/>
        <v>52.850572727272727</v>
      </c>
      <c r="AA114" s="104">
        <f t="shared" si="23"/>
        <v>47.255400000000002</v>
      </c>
    </row>
    <row r="115" spans="1:27" x14ac:dyDescent="0.35">
      <c r="A115" s="105">
        <v>44034</v>
      </c>
      <c r="B115" s="107">
        <v>932.67</v>
      </c>
      <c r="C115" s="104">
        <v>873.22339999999997</v>
      </c>
      <c r="D115" s="104">
        <v>626.26279999999997</v>
      </c>
      <c r="E115" s="104">
        <v>647.28120000000001</v>
      </c>
      <c r="F115" s="104">
        <v>766.85670000000005</v>
      </c>
      <c r="G115" s="104">
        <v>608.98410000000001</v>
      </c>
      <c r="H115" s="104">
        <v>731.66369999999995</v>
      </c>
      <c r="I115" s="104">
        <v>493.74970000000002</v>
      </c>
      <c r="J115" s="104">
        <v>584.15250000000003</v>
      </c>
      <c r="K115" s="104">
        <v>521.67449999999997</v>
      </c>
      <c r="M115" s="104">
        <f t="shared" si="12"/>
        <v>106.36669999999992</v>
      </c>
      <c r="N115" s="106">
        <f t="shared" si="13"/>
        <v>9.5903451251864169E-2</v>
      </c>
      <c r="Q115" s="105">
        <v>44034</v>
      </c>
      <c r="R115" s="104">
        <f t="shared" si="14"/>
        <v>84.788181818181812</v>
      </c>
      <c r="S115" s="104">
        <f t="shared" si="15"/>
        <v>79.383945454545454</v>
      </c>
      <c r="T115" s="104">
        <f t="shared" si="16"/>
        <v>56.932981818181815</v>
      </c>
      <c r="U115" s="104">
        <f t="shared" si="17"/>
        <v>58.843745454545456</v>
      </c>
      <c r="V115" s="104">
        <f t="shared" si="18"/>
        <v>69.714245454545463</v>
      </c>
      <c r="W115" s="104">
        <f t="shared" si="19"/>
        <v>55.362190909090913</v>
      </c>
      <c r="X115" s="104">
        <f t="shared" si="20"/>
        <v>66.51488181818182</v>
      </c>
      <c r="Y115" s="104">
        <f t="shared" si="21"/>
        <v>44.886336363636367</v>
      </c>
      <c r="Z115" s="104">
        <f t="shared" si="22"/>
        <v>53.104772727272731</v>
      </c>
      <c r="AA115" s="104">
        <f t="shared" si="23"/>
        <v>47.42495454545454</v>
      </c>
    </row>
    <row r="116" spans="1:27" x14ac:dyDescent="0.35">
      <c r="A116" s="105">
        <v>44035</v>
      </c>
      <c r="B116" s="107">
        <v>933.12</v>
      </c>
      <c r="C116" s="104">
        <v>876.17560000000003</v>
      </c>
      <c r="D116" s="104">
        <v>629.95960000000002</v>
      </c>
      <c r="E116" s="104">
        <v>652.58730000000003</v>
      </c>
      <c r="F116" s="104">
        <v>772.47029999999995</v>
      </c>
      <c r="G116" s="104">
        <v>612.70150000000001</v>
      </c>
      <c r="H116" s="104">
        <v>734.28039999999999</v>
      </c>
      <c r="I116" s="104">
        <v>497.03820000000002</v>
      </c>
      <c r="J116" s="104">
        <v>586.37909999999999</v>
      </c>
      <c r="K116" s="104">
        <v>523.83330000000001</v>
      </c>
      <c r="M116" s="104">
        <f t="shared" si="12"/>
        <v>103.70530000000008</v>
      </c>
      <c r="N116" s="106">
        <f t="shared" si="13"/>
        <v>9.3503852080679045E-2</v>
      </c>
      <c r="Q116" s="105">
        <v>44035</v>
      </c>
      <c r="R116" s="104">
        <f t="shared" si="14"/>
        <v>84.829090909090908</v>
      </c>
      <c r="S116" s="104">
        <f t="shared" si="15"/>
        <v>79.652327272727277</v>
      </c>
      <c r="T116" s="104">
        <f t="shared" si="16"/>
        <v>57.269054545454544</v>
      </c>
      <c r="U116" s="104">
        <f t="shared" si="17"/>
        <v>59.326118181818181</v>
      </c>
      <c r="V116" s="104">
        <f t="shared" si="18"/>
        <v>70.224572727272729</v>
      </c>
      <c r="W116" s="104">
        <f t="shared" si="19"/>
        <v>55.700136363636368</v>
      </c>
      <c r="X116" s="104">
        <f t="shared" si="20"/>
        <v>66.752763636363639</v>
      </c>
      <c r="Y116" s="104">
        <f t="shared" si="21"/>
        <v>45.185290909090909</v>
      </c>
      <c r="Z116" s="104">
        <f t="shared" si="22"/>
        <v>53.307190909090906</v>
      </c>
      <c r="AA116" s="104">
        <f t="shared" si="23"/>
        <v>47.62120909090909</v>
      </c>
    </row>
    <row r="117" spans="1:27" x14ac:dyDescent="0.35">
      <c r="A117" s="105">
        <v>44036</v>
      </c>
      <c r="B117" s="107">
        <v>933.88</v>
      </c>
      <c r="C117" s="104">
        <v>879.73109999999997</v>
      </c>
      <c r="D117" s="104">
        <v>633.23019999999997</v>
      </c>
      <c r="E117" s="104">
        <v>656.36609999999996</v>
      </c>
      <c r="F117" s="104">
        <v>777.77260000000001</v>
      </c>
      <c r="G117" s="104">
        <v>616.83450000000005</v>
      </c>
      <c r="H117" s="104">
        <v>736.90959999999995</v>
      </c>
      <c r="I117" s="104">
        <v>500.28649999999999</v>
      </c>
      <c r="J117" s="104">
        <v>588.40210000000002</v>
      </c>
      <c r="K117" s="104">
        <v>525.88589999999999</v>
      </c>
      <c r="M117" s="104">
        <f t="shared" si="12"/>
        <v>101.95849999999996</v>
      </c>
      <c r="N117" s="106">
        <f t="shared" si="13"/>
        <v>9.1928884081796239E-2</v>
      </c>
      <c r="Q117" s="105">
        <v>44036</v>
      </c>
      <c r="R117" s="104">
        <f t="shared" si="14"/>
        <v>84.898181818181811</v>
      </c>
      <c r="S117" s="104">
        <f t="shared" si="15"/>
        <v>79.975554545454543</v>
      </c>
      <c r="T117" s="104">
        <f t="shared" si="16"/>
        <v>57.566381818181817</v>
      </c>
      <c r="U117" s="104">
        <f t="shared" si="17"/>
        <v>59.669645454545453</v>
      </c>
      <c r="V117" s="104">
        <f t="shared" si="18"/>
        <v>70.706599999999995</v>
      </c>
      <c r="W117" s="104">
        <f t="shared" si="19"/>
        <v>56.075863636363643</v>
      </c>
      <c r="X117" s="104">
        <f t="shared" si="20"/>
        <v>66.991781818181821</v>
      </c>
      <c r="Y117" s="104">
        <f t="shared" si="21"/>
        <v>45.480590909090907</v>
      </c>
      <c r="Z117" s="104">
        <f t="shared" si="22"/>
        <v>53.491100000000003</v>
      </c>
      <c r="AA117" s="104">
        <f t="shared" si="23"/>
        <v>47.807809090909089</v>
      </c>
    </row>
    <row r="118" spans="1:27" x14ac:dyDescent="0.35">
      <c r="A118" s="105">
        <v>44037</v>
      </c>
      <c r="B118" s="107">
        <v>934.4</v>
      </c>
      <c r="C118" s="104">
        <v>882.77610000000004</v>
      </c>
      <c r="D118" s="104">
        <v>636.63940000000002</v>
      </c>
      <c r="E118" s="104">
        <v>660.34969999999998</v>
      </c>
      <c r="F118" s="104">
        <v>782.15419999999995</v>
      </c>
      <c r="G118" s="104">
        <v>621.66510000000005</v>
      </c>
      <c r="H118" s="104">
        <v>739.82709999999997</v>
      </c>
      <c r="I118" s="104">
        <v>503.61950000000002</v>
      </c>
      <c r="J118" s="104">
        <v>590.38130000000001</v>
      </c>
      <c r="K118" s="104">
        <v>527.48109999999997</v>
      </c>
      <c r="M118" s="104">
        <f t="shared" si="12"/>
        <v>100.6219000000001</v>
      </c>
      <c r="N118" s="106">
        <f t="shared" si="13"/>
        <v>9.072376487678914E-2</v>
      </c>
      <c r="Q118" s="105">
        <v>44037</v>
      </c>
      <c r="R118" s="104">
        <f t="shared" si="14"/>
        <v>84.945454545454538</v>
      </c>
      <c r="S118" s="104">
        <f t="shared" si="15"/>
        <v>80.252372727272729</v>
      </c>
      <c r="T118" s="104">
        <f t="shared" si="16"/>
        <v>57.876309090909096</v>
      </c>
      <c r="U118" s="104">
        <f t="shared" si="17"/>
        <v>60.031790909090908</v>
      </c>
      <c r="V118" s="104">
        <f t="shared" si="18"/>
        <v>71.104927272727267</v>
      </c>
      <c r="W118" s="104">
        <f t="shared" si="19"/>
        <v>56.515009090909096</v>
      </c>
      <c r="X118" s="104">
        <f t="shared" si="20"/>
        <v>67.257009090909094</v>
      </c>
      <c r="Y118" s="104">
        <f t="shared" si="21"/>
        <v>45.783590909090911</v>
      </c>
      <c r="Z118" s="104">
        <f t="shared" si="22"/>
        <v>53.671027272727272</v>
      </c>
      <c r="AA118" s="104">
        <f t="shared" si="23"/>
        <v>47.952827272727269</v>
      </c>
    </row>
    <row r="119" spans="1:27" x14ac:dyDescent="0.35">
      <c r="A119" s="105">
        <v>44038</v>
      </c>
      <c r="B119" s="107">
        <v>937.78</v>
      </c>
      <c r="C119" s="104">
        <v>885.57449999999994</v>
      </c>
      <c r="D119" s="104">
        <v>640.09339999999997</v>
      </c>
      <c r="E119" s="104">
        <v>665.26350000000002</v>
      </c>
      <c r="F119" s="104">
        <v>785.99480000000005</v>
      </c>
      <c r="G119" s="104">
        <v>626.49559999999997</v>
      </c>
      <c r="H119" s="104">
        <v>743.09180000000003</v>
      </c>
      <c r="I119" s="104">
        <v>507.11070000000001</v>
      </c>
      <c r="J119" s="104">
        <v>592.84220000000005</v>
      </c>
      <c r="K119" s="104">
        <v>528.97040000000004</v>
      </c>
      <c r="M119" s="104">
        <f t="shared" si="12"/>
        <v>99.579699999999889</v>
      </c>
      <c r="N119" s="106">
        <f t="shared" si="13"/>
        <v>8.9784085664265739E-2</v>
      </c>
      <c r="Q119" s="105">
        <v>44038</v>
      </c>
      <c r="R119" s="104">
        <f t="shared" si="14"/>
        <v>85.25272727272727</v>
      </c>
      <c r="S119" s="104">
        <f t="shared" si="15"/>
        <v>80.506772727272718</v>
      </c>
      <c r="T119" s="104">
        <f t="shared" si="16"/>
        <v>58.190309090909089</v>
      </c>
      <c r="U119" s="104">
        <f t="shared" si="17"/>
        <v>60.478500000000004</v>
      </c>
      <c r="V119" s="104">
        <f t="shared" si="18"/>
        <v>71.454072727272731</v>
      </c>
      <c r="W119" s="104">
        <f t="shared" si="19"/>
        <v>56.954145454545454</v>
      </c>
      <c r="X119" s="104">
        <f t="shared" si="20"/>
        <v>67.55380000000001</v>
      </c>
      <c r="Y119" s="104">
        <f t="shared" si="21"/>
        <v>46.100972727272726</v>
      </c>
      <c r="Z119" s="104">
        <f t="shared" si="22"/>
        <v>53.894745454545458</v>
      </c>
      <c r="AA119" s="104">
        <f t="shared" si="23"/>
        <v>48.088218181818185</v>
      </c>
    </row>
    <row r="120" spans="1:27" x14ac:dyDescent="0.35">
      <c r="A120" s="105">
        <v>44039</v>
      </c>
      <c r="B120" s="107">
        <v>940.12</v>
      </c>
      <c r="C120" s="104">
        <v>889.46550000000002</v>
      </c>
      <c r="D120" s="104">
        <v>643.73519999999996</v>
      </c>
      <c r="E120" s="104">
        <v>669.72810000000004</v>
      </c>
      <c r="F120" s="104">
        <v>790.07849999999996</v>
      </c>
      <c r="G120" s="104">
        <v>630.96950000000004</v>
      </c>
      <c r="H120" s="104">
        <v>746.59559999999999</v>
      </c>
      <c r="I120" s="104">
        <v>510.99919999999997</v>
      </c>
      <c r="J120" s="104">
        <v>595.54150000000004</v>
      </c>
      <c r="K120" s="104">
        <v>530.63940000000002</v>
      </c>
      <c r="M120" s="104">
        <f t="shared" si="12"/>
        <v>99.387000000000057</v>
      </c>
      <c r="N120" s="106">
        <f t="shared" si="13"/>
        <v>8.9610341484402889E-2</v>
      </c>
      <c r="Q120" s="105">
        <v>44039</v>
      </c>
      <c r="R120" s="104">
        <f t="shared" si="14"/>
        <v>85.465454545454548</v>
      </c>
      <c r="S120" s="104">
        <f t="shared" si="15"/>
        <v>80.860500000000002</v>
      </c>
      <c r="T120" s="104">
        <f t="shared" si="16"/>
        <v>58.521381818181816</v>
      </c>
      <c r="U120" s="104">
        <f t="shared" si="17"/>
        <v>60.884372727272734</v>
      </c>
      <c r="V120" s="104">
        <f t="shared" si="18"/>
        <v>71.825318181818176</v>
      </c>
      <c r="W120" s="104">
        <f t="shared" si="19"/>
        <v>57.360863636363639</v>
      </c>
      <c r="X120" s="104">
        <f t="shared" si="20"/>
        <v>67.872327272727276</v>
      </c>
      <c r="Y120" s="104">
        <f t="shared" si="21"/>
        <v>46.454472727272723</v>
      </c>
      <c r="Z120" s="104">
        <f t="shared" si="22"/>
        <v>54.140136363636366</v>
      </c>
      <c r="AA120" s="104">
        <f t="shared" si="23"/>
        <v>48.239945454545456</v>
      </c>
    </row>
    <row r="121" spans="1:27" x14ac:dyDescent="0.35">
      <c r="A121" s="105">
        <v>44040</v>
      </c>
      <c r="B121" s="107">
        <v>943.33</v>
      </c>
      <c r="C121" s="104">
        <v>893.78989999999999</v>
      </c>
      <c r="D121" s="104">
        <v>648.52380000000005</v>
      </c>
      <c r="E121" s="104">
        <v>674.70590000000004</v>
      </c>
      <c r="F121" s="104">
        <v>793.97910000000002</v>
      </c>
      <c r="G121" s="104">
        <v>635.17579999999998</v>
      </c>
      <c r="H121" s="104">
        <v>749.4221</v>
      </c>
      <c r="I121" s="104">
        <v>515.15329999999994</v>
      </c>
      <c r="J121" s="104">
        <v>598.42529999999999</v>
      </c>
      <c r="K121" s="104">
        <v>532.6146</v>
      </c>
      <c r="M121" s="104">
        <f t="shared" si="12"/>
        <v>99.810799999999972</v>
      </c>
      <c r="N121" s="106">
        <f t="shared" si="13"/>
        <v>8.9992452451844132E-2</v>
      </c>
      <c r="Q121" s="105">
        <v>44040</v>
      </c>
      <c r="R121" s="104">
        <f t="shared" si="14"/>
        <v>85.757272727272735</v>
      </c>
      <c r="S121" s="104">
        <f t="shared" si="15"/>
        <v>81.253627272727272</v>
      </c>
      <c r="T121" s="104">
        <f t="shared" si="16"/>
        <v>58.956709090909094</v>
      </c>
      <c r="U121" s="104">
        <f t="shared" si="17"/>
        <v>61.336900000000007</v>
      </c>
      <c r="V121" s="104">
        <f t="shared" si="18"/>
        <v>72.179918181818181</v>
      </c>
      <c r="W121" s="104">
        <f t="shared" si="19"/>
        <v>57.743254545454541</v>
      </c>
      <c r="X121" s="104">
        <f t="shared" si="20"/>
        <v>68.129281818181823</v>
      </c>
      <c r="Y121" s="104">
        <f t="shared" si="21"/>
        <v>46.832118181818174</v>
      </c>
      <c r="Z121" s="104">
        <f t="shared" si="22"/>
        <v>54.402299999999997</v>
      </c>
      <c r="AA121" s="104">
        <f t="shared" si="23"/>
        <v>48.419509090909088</v>
      </c>
    </row>
    <row r="122" spans="1:27" x14ac:dyDescent="0.35">
      <c r="A122" s="105">
        <v>44041</v>
      </c>
      <c r="B122" s="107">
        <v>945.37</v>
      </c>
      <c r="C122" s="104">
        <v>897.13059999999996</v>
      </c>
      <c r="D122" s="104">
        <v>653.51909999999998</v>
      </c>
      <c r="E122" s="104">
        <v>680.18769999999995</v>
      </c>
      <c r="F122" s="104">
        <v>798.30730000000005</v>
      </c>
      <c r="G122" s="104">
        <v>639.24390000000005</v>
      </c>
      <c r="H122" s="104">
        <v>752.41489999999999</v>
      </c>
      <c r="I122" s="104">
        <v>518.65909999999997</v>
      </c>
      <c r="J122" s="104">
        <v>601.34320000000002</v>
      </c>
      <c r="K122" s="104">
        <v>534.25139999999999</v>
      </c>
      <c r="M122" s="104">
        <f t="shared" si="12"/>
        <v>98.823299999999904</v>
      </c>
      <c r="N122" s="106">
        <f t="shared" si="13"/>
        <v>8.9102092422706974E-2</v>
      </c>
      <c r="Q122" s="105">
        <v>44041</v>
      </c>
      <c r="R122" s="104">
        <f t="shared" si="14"/>
        <v>85.942727272727268</v>
      </c>
      <c r="S122" s="104">
        <f t="shared" si="15"/>
        <v>81.557327272727264</v>
      </c>
      <c r="T122" s="104">
        <f t="shared" si="16"/>
        <v>59.410827272727268</v>
      </c>
      <c r="U122" s="104">
        <f t="shared" si="17"/>
        <v>61.835245454545451</v>
      </c>
      <c r="V122" s="104">
        <f t="shared" si="18"/>
        <v>72.573390909090918</v>
      </c>
      <c r="W122" s="104">
        <f t="shared" si="19"/>
        <v>58.113081818181826</v>
      </c>
      <c r="X122" s="104">
        <f t="shared" si="20"/>
        <v>68.401354545454538</v>
      </c>
      <c r="Y122" s="104">
        <f t="shared" si="21"/>
        <v>47.15082727272727</v>
      </c>
      <c r="Z122" s="104">
        <f t="shared" si="22"/>
        <v>54.667563636363639</v>
      </c>
      <c r="AA122" s="104">
        <f t="shared" si="23"/>
        <v>48.568309090909089</v>
      </c>
    </row>
    <row r="123" spans="1:27" x14ac:dyDescent="0.35">
      <c r="A123" s="105">
        <v>44042</v>
      </c>
      <c r="B123" s="107">
        <v>947.16</v>
      </c>
      <c r="C123" s="104">
        <v>900.69910000000004</v>
      </c>
      <c r="D123" s="104">
        <v>657.92679999999996</v>
      </c>
      <c r="E123" s="104">
        <v>684.04089999999997</v>
      </c>
      <c r="F123" s="104">
        <v>803.22529999999995</v>
      </c>
      <c r="G123" s="104">
        <v>643.0634</v>
      </c>
      <c r="H123" s="104">
        <v>755.42460000000005</v>
      </c>
      <c r="I123" s="104">
        <v>522.25360000000001</v>
      </c>
      <c r="J123" s="104">
        <v>604.55020000000002</v>
      </c>
      <c r="K123" s="104">
        <v>536.40359999999998</v>
      </c>
      <c r="M123" s="104">
        <f t="shared" si="12"/>
        <v>97.473800000000097</v>
      </c>
      <c r="N123" s="106">
        <f t="shared" si="13"/>
        <v>8.7885342185420573E-2</v>
      </c>
      <c r="Q123" s="105">
        <v>44042</v>
      </c>
      <c r="R123" s="104">
        <f t="shared" si="14"/>
        <v>86.105454545454549</v>
      </c>
      <c r="S123" s="104">
        <f t="shared" si="15"/>
        <v>81.881736363636364</v>
      </c>
      <c r="T123" s="104">
        <f t="shared" si="16"/>
        <v>59.811527272727268</v>
      </c>
      <c r="U123" s="104">
        <f t="shared" si="17"/>
        <v>62.185536363636359</v>
      </c>
      <c r="V123" s="104">
        <f t="shared" si="18"/>
        <v>73.020481818181807</v>
      </c>
      <c r="W123" s="104">
        <f t="shared" si="19"/>
        <v>58.460309090909092</v>
      </c>
      <c r="X123" s="104">
        <f t="shared" si="20"/>
        <v>68.674963636363643</v>
      </c>
      <c r="Y123" s="104">
        <f t="shared" si="21"/>
        <v>47.477600000000002</v>
      </c>
      <c r="Z123" s="104">
        <f t="shared" si="22"/>
        <v>54.959109090909095</v>
      </c>
      <c r="AA123" s="104">
        <f t="shared" si="23"/>
        <v>48.763963636363634</v>
      </c>
    </row>
    <row r="124" spans="1:27" x14ac:dyDescent="0.35">
      <c r="A124" s="105">
        <v>44043</v>
      </c>
      <c r="B124" s="107">
        <v>945.41</v>
      </c>
      <c r="C124" s="104">
        <v>904.56309999999996</v>
      </c>
      <c r="D124" s="104">
        <v>662.53300000000002</v>
      </c>
      <c r="E124" s="104">
        <v>689.61310000000003</v>
      </c>
      <c r="F124" s="104">
        <v>808.6875</v>
      </c>
      <c r="G124" s="104">
        <v>647.25250000000005</v>
      </c>
      <c r="H124" s="104">
        <v>758.19619999999998</v>
      </c>
      <c r="I124" s="104">
        <v>525.71730000000002</v>
      </c>
      <c r="J124" s="104">
        <v>607.20320000000004</v>
      </c>
      <c r="K124" s="104">
        <v>538.70240000000001</v>
      </c>
      <c r="M124" s="104">
        <f t="shared" si="12"/>
        <v>95.875599999999963</v>
      </c>
      <c r="N124" s="106">
        <f t="shared" si="13"/>
        <v>8.6444356465352715E-2</v>
      </c>
      <c r="Q124" s="105">
        <v>44043</v>
      </c>
      <c r="R124" s="104">
        <f t="shared" si="14"/>
        <v>85.946363636363628</v>
      </c>
      <c r="S124" s="104">
        <f t="shared" si="15"/>
        <v>82.233009090909093</v>
      </c>
      <c r="T124" s="104">
        <f t="shared" si="16"/>
        <v>60.230272727272727</v>
      </c>
      <c r="U124" s="104">
        <f t="shared" si="17"/>
        <v>62.692100000000003</v>
      </c>
      <c r="V124" s="104">
        <f t="shared" si="18"/>
        <v>73.517045454545453</v>
      </c>
      <c r="W124" s="104">
        <f t="shared" si="19"/>
        <v>58.841136363636366</v>
      </c>
      <c r="X124" s="104">
        <f t="shared" si="20"/>
        <v>68.926927272727269</v>
      </c>
      <c r="Y124" s="104">
        <f t="shared" si="21"/>
        <v>47.79248181818182</v>
      </c>
      <c r="Z124" s="104">
        <f t="shared" si="22"/>
        <v>55.20029090909091</v>
      </c>
      <c r="AA124" s="104">
        <f t="shared" si="23"/>
        <v>48.972945454545453</v>
      </c>
    </row>
    <row r="125" spans="1:27" x14ac:dyDescent="0.35">
      <c r="A125" s="105">
        <v>44044</v>
      </c>
      <c r="B125" s="107">
        <v>951.58</v>
      </c>
      <c r="C125" s="104">
        <v>906.72230000000002</v>
      </c>
      <c r="D125" s="104">
        <v>666.78989999999999</v>
      </c>
      <c r="E125" s="104">
        <v>692.76779999999997</v>
      </c>
      <c r="F125" s="104">
        <v>812.92470000000003</v>
      </c>
      <c r="G125" s="104">
        <v>651.95619999999997</v>
      </c>
      <c r="H125" s="104">
        <v>761.19860000000006</v>
      </c>
      <c r="I125" s="104">
        <v>529.24540000000002</v>
      </c>
      <c r="J125" s="104">
        <v>609.81179999999995</v>
      </c>
      <c r="K125" s="104">
        <v>540.11099999999999</v>
      </c>
      <c r="M125" s="104">
        <f t="shared" si="12"/>
        <v>93.797599999999989</v>
      </c>
      <c r="N125" s="106">
        <f t="shared" si="13"/>
        <v>8.457076847492552E-2</v>
      </c>
      <c r="Q125" s="105">
        <v>44044</v>
      </c>
      <c r="R125" s="104">
        <f t="shared" si="14"/>
        <v>86.507272727272735</v>
      </c>
      <c r="S125" s="104">
        <f t="shared" si="15"/>
        <v>82.429299999999998</v>
      </c>
      <c r="T125" s="104">
        <f t="shared" si="16"/>
        <v>60.617263636363639</v>
      </c>
      <c r="U125" s="104">
        <f t="shared" si="17"/>
        <v>62.978890909090907</v>
      </c>
      <c r="V125" s="104">
        <f t="shared" si="18"/>
        <v>73.902245454545451</v>
      </c>
      <c r="W125" s="104">
        <f t="shared" si="19"/>
        <v>59.268745454545453</v>
      </c>
      <c r="X125" s="104">
        <f t="shared" si="20"/>
        <v>69.199872727272734</v>
      </c>
      <c r="Y125" s="104">
        <f t="shared" si="21"/>
        <v>48.113218181818183</v>
      </c>
      <c r="Z125" s="104">
        <f t="shared" si="22"/>
        <v>55.437436363636358</v>
      </c>
      <c r="AA125" s="104">
        <f t="shared" si="23"/>
        <v>49.100999999999999</v>
      </c>
    </row>
    <row r="126" spans="1:27" x14ac:dyDescent="0.35">
      <c r="A126" s="105">
        <v>44045</v>
      </c>
      <c r="B126" s="107">
        <v>954.78</v>
      </c>
      <c r="C126" s="104">
        <v>910.0086</v>
      </c>
      <c r="D126" s="104">
        <v>670.78899999999999</v>
      </c>
      <c r="E126" s="104">
        <v>696.47749999999996</v>
      </c>
      <c r="F126" s="104">
        <v>816.89710000000002</v>
      </c>
      <c r="G126" s="104">
        <v>656.99940000000004</v>
      </c>
      <c r="H126" s="104">
        <v>764.82950000000005</v>
      </c>
      <c r="I126" s="104">
        <v>533.0367</v>
      </c>
      <c r="J126" s="104">
        <v>612.40200000000004</v>
      </c>
      <c r="K126" s="104">
        <v>541.64430000000004</v>
      </c>
      <c r="M126" s="104">
        <f t="shared" si="12"/>
        <v>93.111499999999978</v>
      </c>
      <c r="N126" s="106">
        <f t="shared" si="13"/>
        <v>8.3952159851137201E-2</v>
      </c>
      <c r="Q126" s="105">
        <v>44045</v>
      </c>
      <c r="R126" s="104">
        <f t="shared" si="14"/>
        <v>86.798181818181817</v>
      </c>
      <c r="S126" s="104">
        <f t="shared" si="15"/>
        <v>82.72805454545454</v>
      </c>
      <c r="T126" s="104">
        <f t="shared" si="16"/>
        <v>60.980818181818179</v>
      </c>
      <c r="U126" s="104">
        <f t="shared" si="17"/>
        <v>63.31613636363636</v>
      </c>
      <c r="V126" s="104">
        <f t="shared" si="18"/>
        <v>74.263372727272724</v>
      </c>
      <c r="W126" s="104">
        <f t="shared" si="19"/>
        <v>59.727218181818188</v>
      </c>
      <c r="X126" s="104">
        <f t="shared" si="20"/>
        <v>69.529954545454544</v>
      </c>
      <c r="Y126" s="104">
        <f t="shared" si="21"/>
        <v>48.457881818181818</v>
      </c>
      <c r="Z126" s="104">
        <f t="shared" si="22"/>
        <v>55.672909090909094</v>
      </c>
      <c r="AA126" s="104">
        <f t="shared" si="23"/>
        <v>49.240390909090912</v>
      </c>
    </row>
    <row r="127" spans="1:27" x14ac:dyDescent="0.35">
      <c r="A127" s="105">
        <v>44046</v>
      </c>
      <c r="B127" s="107">
        <v>956.92</v>
      </c>
      <c r="C127" s="104">
        <v>913.86530000000005</v>
      </c>
      <c r="D127" s="104">
        <v>674.93430000000001</v>
      </c>
      <c r="E127" s="104">
        <v>700.83349999999996</v>
      </c>
      <c r="F127" s="104">
        <v>821.29039999999998</v>
      </c>
      <c r="G127" s="104">
        <v>661.68870000000004</v>
      </c>
      <c r="H127" s="104">
        <v>768.47619999999995</v>
      </c>
      <c r="I127" s="104">
        <v>537.02470000000005</v>
      </c>
      <c r="J127" s="104">
        <v>615.22609999999997</v>
      </c>
      <c r="K127" s="104">
        <v>543.12350000000004</v>
      </c>
      <c r="M127" s="104">
        <f t="shared" si="12"/>
        <v>92.574900000000071</v>
      </c>
      <c r="N127" s="106">
        <f t="shared" si="13"/>
        <v>8.3468344973532255E-2</v>
      </c>
      <c r="Q127" s="105">
        <v>44046</v>
      </c>
      <c r="R127" s="104">
        <f t="shared" si="14"/>
        <v>86.992727272727265</v>
      </c>
      <c r="S127" s="104">
        <f t="shared" si="15"/>
        <v>83.078663636363643</v>
      </c>
      <c r="T127" s="104">
        <f t="shared" si="16"/>
        <v>61.35766363636364</v>
      </c>
      <c r="U127" s="104">
        <f t="shared" si="17"/>
        <v>63.712136363636361</v>
      </c>
      <c r="V127" s="104">
        <f t="shared" si="18"/>
        <v>74.662763636363636</v>
      </c>
      <c r="W127" s="104">
        <f t="shared" si="19"/>
        <v>60.153518181818185</v>
      </c>
      <c r="X127" s="104">
        <f t="shared" si="20"/>
        <v>69.861472727272727</v>
      </c>
      <c r="Y127" s="104">
        <f t="shared" si="21"/>
        <v>48.820427272727279</v>
      </c>
      <c r="Z127" s="104">
        <f t="shared" si="22"/>
        <v>55.929645454545451</v>
      </c>
      <c r="AA127" s="104">
        <f t="shared" si="23"/>
        <v>49.374863636363642</v>
      </c>
    </row>
    <row r="128" spans="1:27" x14ac:dyDescent="0.35">
      <c r="A128" s="105">
        <v>44047</v>
      </c>
      <c r="B128" s="107">
        <v>958.88</v>
      </c>
      <c r="C128" s="104">
        <v>917.91899999999998</v>
      </c>
      <c r="D128" s="104">
        <v>680.06679999999994</v>
      </c>
      <c r="E128" s="104">
        <v>705.59849999999994</v>
      </c>
      <c r="F128" s="104">
        <v>825.38760000000002</v>
      </c>
      <c r="G128" s="104">
        <v>665.85810000000004</v>
      </c>
      <c r="H128" s="104">
        <v>771.4162</v>
      </c>
      <c r="I128" s="104">
        <v>541.16669999999999</v>
      </c>
      <c r="J128" s="104">
        <v>618.18359999999996</v>
      </c>
      <c r="K128" s="104">
        <v>544.96929999999998</v>
      </c>
      <c r="M128" s="104">
        <f t="shared" si="12"/>
        <v>92.531399999999962</v>
      </c>
      <c r="N128" s="106">
        <f t="shared" si="13"/>
        <v>8.3429124050729664E-2</v>
      </c>
      <c r="Q128" s="105">
        <v>44047</v>
      </c>
      <c r="R128" s="104">
        <f t="shared" si="14"/>
        <v>87.170909090909092</v>
      </c>
      <c r="S128" s="104">
        <f t="shared" si="15"/>
        <v>83.447181818181818</v>
      </c>
      <c r="T128" s="104">
        <f t="shared" si="16"/>
        <v>61.824254545454544</v>
      </c>
      <c r="U128" s="104">
        <f t="shared" si="17"/>
        <v>64.145318181818183</v>
      </c>
      <c r="V128" s="104">
        <f t="shared" si="18"/>
        <v>75.035236363636372</v>
      </c>
      <c r="W128" s="104">
        <f t="shared" si="19"/>
        <v>60.532554545454552</v>
      </c>
      <c r="X128" s="104">
        <f t="shared" si="20"/>
        <v>70.128745454545452</v>
      </c>
      <c r="Y128" s="104">
        <f t="shared" si="21"/>
        <v>49.19697272727273</v>
      </c>
      <c r="Z128" s="104">
        <f t="shared" si="22"/>
        <v>56.198509090909084</v>
      </c>
      <c r="AA128" s="104">
        <f t="shared" si="23"/>
        <v>49.542663636363635</v>
      </c>
    </row>
    <row r="129" spans="1:27" x14ac:dyDescent="0.35">
      <c r="A129" s="105">
        <v>44048</v>
      </c>
      <c r="B129" s="107">
        <v>960.68</v>
      </c>
      <c r="C129" s="104">
        <v>921.3184</v>
      </c>
      <c r="D129" s="104">
        <v>685.29349999999999</v>
      </c>
      <c r="E129" s="104">
        <v>710.99249999999995</v>
      </c>
      <c r="F129" s="104">
        <v>829.6481</v>
      </c>
      <c r="G129" s="104">
        <v>669.98360000000002</v>
      </c>
      <c r="H129" s="104">
        <v>774.39269999999999</v>
      </c>
      <c r="I129" s="104">
        <v>542.77760000000001</v>
      </c>
      <c r="J129" s="104">
        <v>621.20979999999997</v>
      </c>
      <c r="K129" s="104">
        <v>546.57669999999996</v>
      </c>
      <c r="M129" s="104">
        <f t="shared" si="12"/>
        <v>91.670299999999997</v>
      </c>
      <c r="N129" s="106">
        <f t="shared" si="13"/>
        <v>8.2652730105322161E-2</v>
      </c>
      <c r="Q129" s="105">
        <v>44048</v>
      </c>
      <c r="R129" s="104">
        <f t="shared" si="14"/>
        <v>87.334545454545449</v>
      </c>
      <c r="S129" s="104">
        <f t="shared" si="15"/>
        <v>83.756218181818184</v>
      </c>
      <c r="T129" s="104">
        <f t="shared" si="16"/>
        <v>62.299409090909087</v>
      </c>
      <c r="U129" s="104">
        <f t="shared" si="17"/>
        <v>64.635681818181808</v>
      </c>
      <c r="V129" s="104">
        <f t="shared" si="18"/>
        <v>75.422554545454545</v>
      </c>
      <c r="W129" s="104">
        <f t="shared" si="19"/>
        <v>60.907600000000002</v>
      </c>
      <c r="X129" s="104">
        <f t="shared" si="20"/>
        <v>70.399336363636365</v>
      </c>
      <c r="Y129" s="104">
        <f t="shared" si="21"/>
        <v>49.34341818181818</v>
      </c>
      <c r="Z129" s="104">
        <f t="shared" si="22"/>
        <v>56.473618181818182</v>
      </c>
      <c r="AA129" s="104">
        <f t="shared" si="23"/>
        <v>49.688790909090905</v>
      </c>
    </row>
    <row r="130" spans="1:27" x14ac:dyDescent="0.35">
      <c r="A130" s="105">
        <v>44049</v>
      </c>
      <c r="B130" s="107">
        <v>962.76</v>
      </c>
      <c r="C130" s="104">
        <v>924.6182</v>
      </c>
      <c r="D130" s="104">
        <v>689.25360000000001</v>
      </c>
      <c r="E130" s="104">
        <v>716.53129999999999</v>
      </c>
      <c r="F130" s="104">
        <v>834.39480000000003</v>
      </c>
      <c r="G130" s="104">
        <v>674.22699999999998</v>
      </c>
      <c r="H130" s="104">
        <v>777.43889999999999</v>
      </c>
      <c r="I130" s="104">
        <v>546.34100000000001</v>
      </c>
      <c r="J130" s="104">
        <v>623.89660000000003</v>
      </c>
      <c r="K130" s="104">
        <v>548.30460000000005</v>
      </c>
      <c r="M130" s="104">
        <f t="shared" si="12"/>
        <v>90.22339999999997</v>
      </c>
      <c r="N130" s="106">
        <f t="shared" si="13"/>
        <v>8.1348161066174332E-2</v>
      </c>
      <c r="Q130" s="105">
        <v>44049</v>
      </c>
      <c r="R130" s="104">
        <f t="shared" si="14"/>
        <v>87.523636363636356</v>
      </c>
      <c r="S130" s="104">
        <f t="shared" si="15"/>
        <v>84.056200000000004</v>
      </c>
      <c r="T130" s="104">
        <f t="shared" si="16"/>
        <v>62.659418181818182</v>
      </c>
      <c r="U130" s="104">
        <f t="shared" si="17"/>
        <v>65.139209090909091</v>
      </c>
      <c r="V130" s="104">
        <f t="shared" si="18"/>
        <v>75.854072727272737</v>
      </c>
      <c r="W130" s="104">
        <f t="shared" si="19"/>
        <v>61.293363636363637</v>
      </c>
      <c r="X130" s="104">
        <f t="shared" si="20"/>
        <v>70.676263636363629</v>
      </c>
      <c r="Y130" s="104">
        <f t="shared" si="21"/>
        <v>49.667363636363639</v>
      </c>
      <c r="Z130" s="104">
        <f t="shared" si="22"/>
        <v>56.717872727272727</v>
      </c>
      <c r="AA130" s="104">
        <f t="shared" si="23"/>
        <v>49.845872727272734</v>
      </c>
    </row>
    <row r="131" spans="1:27" x14ac:dyDescent="0.35">
      <c r="A131" s="105">
        <v>44050</v>
      </c>
      <c r="B131" s="107">
        <v>965.23</v>
      </c>
      <c r="C131" s="104">
        <v>928.21500000000003</v>
      </c>
      <c r="D131" s="104">
        <v>693.78499999999997</v>
      </c>
      <c r="E131" s="104">
        <v>721.34159999999997</v>
      </c>
      <c r="F131" s="104">
        <v>839.59299999999996</v>
      </c>
      <c r="G131" s="104">
        <v>677.95929999999998</v>
      </c>
      <c r="H131" s="104">
        <v>780.63120000000004</v>
      </c>
      <c r="I131" s="104">
        <v>549.8193</v>
      </c>
      <c r="J131" s="104">
        <v>626.49980000000005</v>
      </c>
      <c r="K131" s="104">
        <v>550.15880000000004</v>
      </c>
      <c r="M131" s="104">
        <f t="shared" ref="M131:M194" si="24">IF(C131="","",C131-MAX(D131:L131))</f>
        <v>88.622000000000071</v>
      </c>
      <c r="N131" s="106">
        <f t="shared" ref="N131:N194" si="25">M131/1109.1019</f>
        <v>7.9904290128797073E-2</v>
      </c>
      <c r="Q131" s="105">
        <v>44050</v>
      </c>
      <c r="R131" s="104">
        <f t="shared" ref="R131:R194" si="26">B131/11</f>
        <v>87.74818181818182</v>
      </c>
      <c r="S131" s="104">
        <f t="shared" ref="S131:S194" si="27">C131/11</f>
        <v>84.383181818181825</v>
      </c>
      <c r="T131" s="104">
        <f t="shared" ref="T131:T194" si="28">D131/11</f>
        <v>63.071363636363635</v>
      </c>
      <c r="U131" s="104">
        <f t="shared" ref="U131:U194" si="29">E131/11</f>
        <v>65.576509090909084</v>
      </c>
      <c r="V131" s="104">
        <f t="shared" ref="V131:V194" si="30">F131/11</f>
        <v>76.326636363636354</v>
      </c>
      <c r="W131" s="104">
        <f t="shared" ref="W131:W194" si="31">G131/11</f>
        <v>61.632663636363638</v>
      </c>
      <c r="X131" s="104">
        <f t="shared" ref="X131:X194" si="32">H131/11</f>
        <v>70.96647272727273</v>
      </c>
      <c r="Y131" s="104">
        <f t="shared" ref="Y131:Y194" si="33">I131/11</f>
        <v>49.98357272727273</v>
      </c>
      <c r="Z131" s="104">
        <f t="shared" ref="Z131:Z194" si="34">J131/11</f>
        <v>56.954527272727276</v>
      </c>
      <c r="AA131" s="104">
        <f t="shared" ref="AA131:AA194" si="35">K131/11</f>
        <v>50.014436363636371</v>
      </c>
    </row>
    <row r="132" spans="1:27" x14ac:dyDescent="0.35">
      <c r="A132" s="105">
        <v>44051</v>
      </c>
      <c r="B132" s="107">
        <v>968.53</v>
      </c>
      <c r="C132" s="104">
        <v>931.60910000000001</v>
      </c>
      <c r="D132" s="104">
        <v>697.96619999999996</v>
      </c>
      <c r="E132" s="104">
        <v>725.3424</v>
      </c>
      <c r="F132" s="104">
        <v>844.41020000000003</v>
      </c>
      <c r="G132" s="104">
        <v>682.55780000000004</v>
      </c>
      <c r="H132" s="104">
        <v>783.83799999999997</v>
      </c>
      <c r="I132" s="104">
        <v>553.37059999999997</v>
      </c>
      <c r="J132" s="104">
        <v>628.8528</v>
      </c>
      <c r="K132" s="104">
        <v>552.19960000000003</v>
      </c>
      <c r="M132" s="104">
        <f t="shared" si="24"/>
        <v>87.198899999999981</v>
      </c>
      <c r="N132" s="106">
        <f t="shared" si="25"/>
        <v>7.8621179893389403E-2</v>
      </c>
      <c r="Q132" s="105">
        <v>44051</v>
      </c>
      <c r="R132" s="104">
        <f t="shared" si="26"/>
        <v>88.048181818181817</v>
      </c>
      <c r="S132" s="104">
        <f t="shared" si="27"/>
        <v>84.691736363636366</v>
      </c>
      <c r="T132" s="104">
        <f t="shared" si="28"/>
        <v>63.451472727272723</v>
      </c>
      <c r="U132" s="104">
        <f t="shared" si="29"/>
        <v>65.940218181818182</v>
      </c>
      <c r="V132" s="104">
        <f t="shared" si="30"/>
        <v>76.764563636363633</v>
      </c>
      <c r="W132" s="104">
        <f t="shared" si="31"/>
        <v>62.050709090909095</v>
      </c>
      <c r="X132" s="104">
        <f t="shared" si="32"/>
        <v>71.257999999999996</v>
      </c>
      <c r="Y132" s="104">
        <f t="shared" si="33"/>
        <v>50.306418181818181</v>
      </c>
      <c r="Z132" s="104">
        <f t="shared" si="34"/>
        <v>57.168436363636367</v>
      </c>
      <c r="AA132" s="104">
        <f t="shared" si="35"/>
        <v>50.199963636363641</v>
      </c>
    </row>
    <row r="133" spans="1:27" x14ac:dyDescent="0.35">
      <c r="A133" s="105">
        <v>44052</v>
      </c>
      <c r="B133" s="107">
        <v>972.13</v>
      </c>
      <c r="C133" s="104">
        <v>935.79380000000003</v>
      </c>
      <c r="D133" s="104">
        <v>702.36360000000002</v>
      </c>
      <c r="E133" s="104">
        <v>729.40419999999995</v>
      </c>
      <c r="F133" s="104">
        <v>847.71090000000004</v>
      </c>
      <c r="G133" s="104">
        <v>687.13499999999999</v>
      </c>
      <c r="H133" s="104">
        <v>787.34720000000004</v>
      </c>
      <c r="I133" s="104">
        <v>558.60230000000001</v>
      </c>
      <c r="J133" s="104">
        <v>631.31290000000001</v>
      </c>
      <c r="K133" s="104">
        <v>553.96799999999996</v>
      </c>
      <c r="M133" s="104">
        <f t="shared" si="24"/>
        <v>88.082899999999995</v>
      </c>
      <c r="N133" s="106">
        <f t="shared" si="25"/>
        <v>7.9418221175168849E-2</v>
      </c>
      <c r="Q133" s="105">
        <v>44052</v>
      </c>
      <c r="R133" s="104">
        <f t="shared" si="26"/>
        <v>88.375454545454545</v>
      </c>
      <c r="S133" s="104">
        <f t="shared" si="27"/>
        <v>85.072163636363641</v>
      </c>
      <c r="T133" s="104">
        <f t="shared" si="28"/>
        <v>63.851236363636367</v>
      </c>
      <c r="U133" s="104">
        <f t="shared" si="29"/>
        <v>66.30947272727272</v>
      </c>
      <c r="V133" s="104">
        <f t="shared" si="30"/>
        <v>77.064627272727279</v>
      </c>
      <c r="W133" s="104">
        <f t="shared" si="31"/>
        <v>62.466818181818184</v>
      </c>
      <c r="X133" s="104">
        <f t="shared" si="32"/>
        <v>71.57701818181819</v>
      </c>
      <c r="Y133" s="104">
        <f t="shared" si="33"/>
        <v>50.782027272727277</v>
      </c>
      <c r="Z133" s="104">
        <f t="shared" si="34"/>
        <v>57.392081818181822</v>
      </c>
      <c r="AA133" s="104">
        <f t="shared" si="35"/>
        <v>50.360727272727267</v>
      </c>
    </row>
    <row r="134" spans="1:27" x14ac:dyDescent="0.35">
      <c r="A134" s="105">
        <v>44053</v>
      </c>
      <c r="B134" s="107">
        <v>974.17</v>
      </c>
      <c r="C134" s="104">
        <v>939.88670000000002</v>
      </c>
      <c r="D134" s="104">
        <v>707.28009999999995</v>
      </c>
      <c r="E134" s="104">
        <v>733.67639999999994</v>
      </c>
      <c r="F134" s="104">
        <v>850.97559999999999</v>
      </c>
      <c r="G134" s="104">
        <v>691.50760000000002</v>
      </c>
      <c r="H134" s="104">
        <v>790.83659999999998</v>
      </c>
      <c r="I134" s="104">
        <v>560.72799999999995</v>
      </c>
      <c r="J134" s="104">
        <v>634.0856</v>
      </c>
      <c r="K134" s="104">
        <v>555.5856</v>
      </c>
      <c r="M134" s="104">
        <f t="shared" si="24"/>
        <v>88.911100000000033</v>
      </c>
      <c r="N134" s="106">
        <f t="shared" si="25"/>
        <v>8.0164951480112004E-2</v>
      </c>
      <c r="Q134" s="105">
        <v>44053</v>
      </c>
      <c r="R134" s="104">
        <f t="shared" si="26"/>
        <v>88.560909090909092</v>
      </c>
      <c r="S134" s="104">
        <f t="shared" si="27"/>
        <v>85.444245454545452</v>
      </c>
      <c r="T134" s="104">
        <f t="shared" si="28"/>
        <v>64.298190909090906</v>
      </c>
      <c r="U134" s="104">
        <f t="shared" si="29"/>
        <v>66.697854545454547</v>
      </c>
      <c r="V134" s="104">
        <f t="shared" si="30"/>
        <v>77.361418181818181</v>
      </c>
      <c r="W134" s="104">
        <f t="shared" si="31"/>
        <v>62.864327272727273</v>
      </c>
      <c r="X134" s="104">
        <f t="shared" si="32"/>
        <v>71.894236363636367</v>
      </c>
      <c r="Y134" s="104">
        <f t="shared" si="33"/>
        <v>50.975272727272724</v>
      </c>
      <c r="Z134" s="104">
        <f t="shared" si="34"/>
        <v>57.644145454545452</v>
      </c>
      <c r="AA134" s="104">
        <f t="shared" si="35"/>
        <v>50.507781818181819</v>
      </c>
    </row>
    <row r="135" spans="1:27" x14ac:dyDescent="0.35">
      <c r="A135" s="105">
        <v>44054</v>
      </c>
      <c r="B135" s="107">
        <v>976.12</v>
      </c>
      <c r="C135" s="104">
        <v>944.16279999999995</v>
      </c>
      <c r="D135" s="104">
        <v>712.73689999999999</v>
      </c>
      <c r="E135" s="104">
        <v>738.51459999999997</v>
      </c>
      <c r="F135" s="104">
        <v>854.36869999999999</v>
      </c>
      <c r="G135" s="104">
        <v>694.95119999999997</v>
      </c>
      <c r="H135" s="104">
        <v>793.9896</v>
      </c>
      <c r="I135" s="104">
        <v>564.50710000000004</v>
      </c>
      <c r="J135" s="104">
        <v>636.85080000000005</v>
      </c>
      <c r="K135" s="104">
        <v>557.40660000000003</v>
      </c>
      <c r="M135" s="104">
        <f t="shared" si="24"/>
        <v>89.794099999999958</v>
      </c>
      <c r="N135" s="106">
        <f t="shared" si="25"/>
        <v>8.0961091131482116E-2</v>
      </c>
      <c r="Q135" s="105">
        <v>44054</v>
      </c>
      <c r="R135" s="104">
        <f t="shared" si="26"/>
        <v>88.738181818181815</v>
      </c>
      <c r="S135" s="104">
        <f t="shared" si="27"/>
        <v>85.832981818181807</v>
      </c>
      <c r="T135" s="104">
        <f t="shared" si="28"/>
        <v>64.794263636363638</v>
      </c>
      <c r="U135" s="104">
        <f t="shared" si="29"/>
        <v>67.137690909090907</v>
      </c>
      <c r="V135" s="104">
        <f t="shared" si="30"/>
        <v>77.669881818181821</v>
      </c>
      <c r="W135" s="104">
        <f t="shared" si="31"/>
        <v>63.177381818181814</v>
      </c>
      <c r="X135" s="104">
        <f t="shared" si="32"/>
        <v>72.180872727272728</v>
      </c>
      <c r="Y135" s="104">
        <f t="shared" si="33"/>
        <v>51.318827272727276</v>
      </c>
      <c r="Z135" s="104">
        <f t="shared" si="34"/>
        <v>57.895527272727279</v>
      </c>
      <c r="AA135" s="104">
        <f t="shared" si="35"/>
        <v>50.673327272727278</v>
      </c>
    </row>
    <row r="136" spans="1:27" x14ac:dyDescent="0.35">
      <c r="A136" s="105">
        <v>44055</v>
      </c>
      <c r="B136" s="107">
        <v>978.25</v>
      </c>
      <c r="C136" s="104">
        <v>947.46230000000003</v>
      </c>
      <c r="D136" s="104">
        <v>718.06330000000003</v>
      </c>
      <c r="E136" s="104">
        <v>744.43579999999997</v>
      </c>
      <c r="F136" s="104">
        <v>858.28599999999994</v>
      </c>
      <c r="G136" s="104">
        <v>698.64459999999997</v>
      </c>
      <c r="H136" s="104">
        <v>797.15499999999997</v>
      </c>
      <c r="I136" s="104">
        <v>567.58050000000003</v>
      </c>
      <c r="J136" s="104">
        <v>639.65790000000004</v>
      </c>
      <c r="K136" s="104">
        <v>559.14559999999994</v>
      </c>
      <c r="M136" s="104">
        <f t="shared" si="24"/>
        <v>89.176300000000083</v>
      </c>
      <c r="N136" s="106">
        <f t="shared" si="25"/>
        <v>8.0404063864645881E-2</v>
      </c>
      <c r="Q136" s="105">
        <v>44055</v>
      </c>
      <c r="R136" s="104">
        <f t="shared" si="26"/>
        <v>88.931818181818187</v>
      </c>
      <c r="S136" s="104">
        <f t="shared" si="27"/>
        <v>86.132936363636361</v>
      </c>
      <c r="T136" s="104">
        <f t="shared" si="28"/>
        <v>65.278481818181817</v>
      </c>
      <c r="U136" s="104">
        <f t="shared" si="29"/>
        <v>67.67598181818181</v>
      </c>
      <c r="V136" s="104">
        <f t="shared" si="30"/>
        <v>78.025999999999996</v>
      </c>
      <c r="W136" s="104">
        <f t="shared" si="31"/>
        <v>63.513145454545452</v>
      </c>
      <c r="X136" s="104">
        <f t="shared" si="32"/>
        <v>72.468636363636364</v>
      </c>
      <c r="Y136" s="104">
        <f t="shared" si="33"/>
        <v>51.598227272727279</v>
      </c>
      <c r="Z136" s="104">
        <f t="shared" si="34"/>
        <v>58.150718181818185</v>
      </c>
      <c r="AA136" s="104">
        <f t="shared" si="35"/>
        <v>50.831418181818179</v>
      </c>
    </row>
    <row r="137" spans="1:27" x14ac:dyDescent="0.35">
      <c r="A137" s="105">
        <v>44056</v>
      </c>
      <c r="B137" s="107">
        <v>980.3</v>
      </c>
      <c r="C137" s="104">
        <v>950.11890000000005</v>
      </c>
      <c r="D137" s="104">
        <v>722.40840000000003</v>
      </c>
      <c r="E137" s="104">
        <v>748.66129999999998</v>
      </c>
      <c r="F137" s="104">
        <v>862.75049999999999</v>
      </c>
      <c r="G137" s="104">
        <v>702.20510000000002</v>
      </c>
      <c r="H137" s="104">
        <v>799.96420000000001</v>
      </c>
      <c r="I137" s="104">
        <v>570.49680000000001</v>
      </c>
      <c r="J137" s="104">
        <v>642.21540000000005</v>
      </c>
      <c r="K137" s="104">
        <v>560.92340000000002</v>
      </c>
      <c r="M137" s="104">
        <f t="shared" si="24"/>
        <v>87.368400000000065</v>
      </c>
      <c r="N137" s="106">
        <f t="shared" si="25"/>
        <v>7.8774006247757822E-2</v>
      </c>
      <c r="Q137" s="105">
        <v>44056</v>
      </c>
      <c r="R137" s="104">
        <f t="shared" si="26"/>
        <v>89.11818181818181</v>
      </c>
      <c r="S137" s="104">
        <f t="shared" si="27"/>
        <v>86.374445454545466</v>
      </c>
      <c r="T137" s="104">
        <f t="shared" si="28"/>
        <v>65.673490909090916</v>
      </c>
      <c r="U137" s="104">
        <f t="shared" si="29"/>
        <v>68.060118181818183</v>
      </c>
      <c r="V137" s="104">
        <f t="shared" si="30"/>
        <v>78.43186363636363</v>
      </c>
      <c r="W137" s="104">
        <f t="shared" si="31"/>
        <v>63.836827272727277</v>
      </c>
      <c r="X137" s="104">
        <f t="shared" si="32"/>
        <v>72.724018181818181</v>
      </c>
      <c r="Y137" s="104">
        <f t="shared" si="33"/>
        <v>51.863345454545453</v>
      </c>
      <c r="Z137" s="104">
        <f t="shared" si="34"/>
        <v>58.383218181818187</v>
      </c>
      <c r="AA137" s="104">
        <f t="shared" si="35"/>
        <v>50.993036363636364</v>
      </c>
    </row>
    <row r="138" spans="1:27" x14ac:dyDescent="0.35">
      <c r="A138" s="105">
        <v>44057</v>
      </c>
      <c r="B138" s="107">
        <v>982.81</v>
      </c>
      <c r="C138" s="104">
        <v>953.28229999999996</v>
      </c>
      <c r="D138" s="104">
        <v>726.96270000000004</v>
      </c>
      <c r="E138" s="104">
        <v>755.6703</v>
      </c>
      <c r="F138" s="104">
        <v>867.05010000000004</v>
      </c>
      <c r="G138" s="104">
        <v>706.04949999999997</v>
      </c>
      <c r="H138" s="104">
        <v>802.65319999999997</v>
      </c>
      <c r="I138" s="104">
        <v>573.42729999999995</v>
      </c>
      <c r="J138" s="104">
        <v>644.68489999999997</v>
      </c>
      <c r="K138" s="104">
        <v>562.8492</v>
      </c>
      <c r="M138" s="104">
        <f t="shared" si="24"/>
        <v>86.232199999999921</v>
      </c>
      <c r="N138" s="106">
        <f t="shared" si="25"/>
        <v>7.7749573776764724E-2</v>
      </c>
      <c r="Q138" s="105">
        <v>44057</v>
      </c>
      <c r="R138" s="104">
        <f t="shared" si="26"/>
        <v>89.346363636363634</v>
      </c>
      <c r="S138" s="104">
        <f t="shared" si="27"/>
        <v>86.662027272727272</v>
      </c>
      <c r="T138" s="104">
        <f t="shared" si="28"/>
        <v>66.087518181818183</v>
      </c>
      <c r="U138" s="104">
        <f t="shared" si="29"/>
        <v>68.697299999999998</v>
      </c>
      <c r="V138" s="104">
        <f t="shared" si="30"/>
        <v>78.822736363636366</v>
      </c>
      <c r="W138" s="104">
        <f t="shared" si="31"/>
        <v>64.18631818181818</v>
      </c>
      <c r="X138" s="104">
        <f t="shared" si="32"/>
        <v>72.968472727272726</v>
      </c>
      <c r="Y138" s="104">
        <f t="shared" si="33"/>
        <v>52.129754545454539</v>
      </c>
      <c r="Z138" s="104">
        <f t="shared" si="34"/>
        <v>58.607718181818178</v>
      </c>
      <c r="AA138" s="104">
        <f t="shared" si="35"/>
        <v>51.168109090909091</v>
      </c>
    </row>
    <row r="139" spans="1:27" x14ac:dyDescent="0.35">
      <c r="A139" s="105">
        <v>44058</v>
      </c>
      <c r="B139" s="107">
        <v>985.86</v>
      </c>
      <c r="C139" s="104">
        <v>957.55960000000005</v>
      </c>
      <c r="D139" s="104">
        <v>732.09209999999996</v>
      </c>
      <c r="E139" s="104">
        <v>760.54759999999999</v>
      </c>
      <c r="F139" s="104">
        <v>870.81020000000001</v>
      </c>
      <c r="G139" s="104">
        <v>710.20809999999994</v>
      </c>
      <c r="H139" s="104">
        <v>805.49419999999998</v>
      </c>
      <c r="I139" s="104">
        <v>576.39049999999997</v>
      </c>
      <c r="J139" s="104">
        <v>647.50559999999996</v>
      </c>
      <c r="K139" s="104">
        <v>564.63499999999999</v>
      </c>
      <c r="M139" s="104">
        <f t="shared" si="24"/>
        <v>86.749400000000037</v>
      </c>
      <c r="N139" s="106">
        <f t="shared" si="25"/>
        <v>7.8215897024430353E-2</v>
      </c>
      <c r="Q139" s="105">
        <v>44058</v>
      </c>
      <c r="R139" s="104">
        <f t="shared" si="26"/>
        <v>89.623636363636365</v>
      </c>
      <c r="S139" s="104">
        <f t="shared" si="27"/>
        <v>87.050872727272733</v>
      </c>
      <c r="T139" s="104">
        <f t="shared" si="28"/>
        <v>66.553827272727275</v>
      </c>
      <c r="U139" s="104">
        <f t="shared" si="29"/>
        <v>69.140690909090907</v>
      </c>
      <c r="V139" s="104">
        <f t="shared" si="30"/>
        <v>79.164563636363638</v>
      </c>
      <c r="W139" s="104">
        <f t="shared" si="31"/>
        <v>64.564372727272726</v>
      </c>
      <c r="X139" s="104">
        <f t="shared" si="32"/>
        <v>73.226745454545451</v>
      </c>
      <c r="Y139" s="104">
        <f t="shared" si="33"/>
        <v>52.399136363636359</v>
      </c>
      <c r="Z139" s="104">
        <f t="shared" si="34"/>
        <v>58.864145454545451</v>
      </c>
      <c r="AA139" s="104">
        <f t="shared" si="35"/>
        <v>51.330454545454543</v>
      </c>
    </row>
    <row r="140" spans="1:27" x14ac:dyDescent="0.35">
      <c r="A140" s="105">
        <v>44059</v>
      </c>
      <c r="B140" s="107">
        <v>989.11</v>
      </c>
      <c r="C140" s="104">
        <v>960.96169999999995</v>
      </c>
      <c r="D140" s="104">
        <v>736.8211</v>
      </c>
      <c r="E140" s="104">
        <v>766.14980000000003</v>
      </c>
      <c r="F140" s="104">
        <v>873.97310000000004</v>
      </c>
      <c r="G140" s="104">
        <v>714.35410000000002</v>
      </c>
      <c r="H140" s="104">
        <v>808.55909999999994</v>
      </c>
      <c r="I140" s="104">
        <v>579.59199999999998</v>
      </c>
      <c r="J140" s="104">
        <v>650.17139999999995</v>
      </c>
      <c r="K140" s="104">
        <v>566.29319999999996</v>
      </c>
      <c r="M140" s="104">
        <f t="shared" si="24"/>
        <v>86.988599999999906</v>
      </c>
      <c r="N140" s="106">
        <f t="shared" si="25"/>
        <v>7.8431567018323489E-2</v>
      </c>
      <c r="Q140" s="105">
        <v>44059</v>
      </c>
      <c r="R140" s="104">
        <f t="shared" si="26"/>
        <v>89.919090909090912</v>
      </c>
      <c r="S140" s="104">
        <f t="shared" si="27"/>
        <v>87.360154545454535</v>
      </c>
      <c r="T140" s="104">
        <f t="shared" si="28"/>
        <v>66.983736363636368</v>
      </c>
      <c r="U140" s="104">
        <f t="shared" si="29"/>
        <v>69.649981818181814</v>
      </c>
      <c r="V140" s="104">
        <f t="shared" si="30"/>
        <v>79.452100000000002</v>
      </c>
      <c r="W140" s="104">
        <f t="shared" si="31"/>
        <v>64.941281818181821</v>
      </c>
      <c r="X140" s="104">
        <f t="shared" si="32"/>
        <v>73.505372727272729</v>
      </c>
      <c r="Y140" s="104">
        <f t="shared" si="33"/>
        <v>52.69018181818182</v>
      </c>
      <c r="Z140" s="104">
        <f t="shared" si="34"/>
        <v>59.106490909090901</v>
      </c>
      <c r="AA140" s="104">
        <f t="shared" si="35"/>
        <v>51.481199999999994</v>
      </c>
    </row>
    <row r="141" spans="1:27" x14ac:dyDescent="0.35">
      <c r="A141" s="105">
        <v>44060</v>
      </c>
      <c r="B141" s="107">
        <v>991.52</v>
      </c>
      <c r="C141" s="104">
        <v>964.87860000000001</v>
      </c>
      <c r="D141" s="104">
        <v>741.82870000000003</v>
      </c>
      <c r="E141" s="104">
        <v>771.327</v>
      </c>
      <c r="F141" s="104">
        <v>877.0797</v>
      </c>
      <c r="G141" s="104">
        <v>717.76930000000004</v>
      </c>
      <c r="H141" s="104">
        <v>811.23289999999997</v>
      </c>
      <c r="I141" s="104">
        <v>583.29660000000001</v>
      </c>
      <c r="J141" s="104">
        <v>652.77670000000001</v>
      </c>
      <c r="K141" s="104">
        <v>567.88729999999998</v>
      </c>
      <c r="M141" s="104">
        <f t="shared" si="24"/>
        <v>87.798900000000003</v>
      </c>
      <c r="N141" s="106">
        <f t="shared" si="25"/>
        <v>7.9162158138941077E-2</v>
      </c>
      <c r="Q141" s="105">
        <v>44060</v>
      </c>
      <c r="R141" s="104">
        <f t="shared" si="26"/>
        <v>90.13818181818182</v>
      </c>
      <c r="S141" s="104">
        <f t="shared" si="27"/>
        <v>87.716236363636369</v>
      </c>
      <c r="T141" s="104">
        <f t="shared" si="28"/>
        <v>67.438972727272727</v>
      </c>
      <c r="U141" s="104">
        <f t="shared" si="29"/>
        <v>70.120636363636365</v>
      </c>
      <c r="V141" s="104">
        <f t="shared" si="30"/>
        <v>79.734518181818189</v>
      </c>
      <c r="W141" s="104">
        <f t="shared" si="31"/>
        <v>65.251754545454546</v>
      </c>
      <c r="X141" s="104">
        <f t="shared" si="32"/>
        <v>73.748445454545447</v>
      </c>
      <c r="Y141" s="104">
        <f t="shared" si="33"/>
        <v>53.026963636363639</v>
      </c>
      <c r="Z141" s="104">
        <f t="shared" si="34"/>
        <v>59.343336363636361</v>
      </c>
      <c r="AA141" s="104">
        <f t="shared" si="35"/>
        <v>51.626118181818178</v>
      </c>
    </row>
    <row r="142" spans="1:27" x14ac:dyDescent="0.35">
      <c r="A142" s="105">
        <v>44061</v>
      </c>
      <c r="B142" s="107">
        <v>993.56</v>
      </c>
      <c r="C142" s="104">
        <v>969.30399999999997</v>
      </c>
      <c r="D142" s="104">
        <v>747.39829999999995</v>
      </c>
      <c r="E142" s="104">
        <v>776.53210000000001</v>
      </c>
      <c r="F142" s="104">
        <v>880.35469999999998</v>
      </c>
      <c r="G142" s="104">
        <v>720.94799999999998</v>
      </c>
      <c r="H142" s="104">
        <v>813.61440000000005</v>
      </c>
      <c r="I142" s="104">
        <v>586.91110000000003</v>
      </c>
      <c r="J142" s="104">
        <v>655.61310000000003</v>
      </c>
      <c r="K142" s="104">
        <v>569.57190000000003</v>
      </c>
      <c r="M142" s="104">
        <f t="shared" si="24"/>
        <v>88.949299999999994</v>
      </c>
      <c r="N142" s="106">
        <f t="shared" si="25"/>
        <v>8.0199393761745424E-2</v>
      </c>
      <c r="Q142" s="105">
        <v>44061</v>
      </c>
      <c r="R142" s="104">
        <f t="shared" si="26"/>
        <v>90.323636363636354</v>
      </c>
      <c r="S142" s="104">
        <f t="shared" si="27"/>
        <v>88.118545454545455</v>
      </c>
      <c r="T142" s="104">
        <f t="shared" si="28"/>
        <v>67.945299999999989</v>
      </c>
      <c r="U142" s="104">
        <f t="shared" si="29"/>
        <v>70.593827272727268</v>
      </c>
      <c r="V142" s="104">
        <f t="shared" si="30"/>
        <v>80.032245454545446</v>
      </c>
      <c r="W142" s="104">
        <f t="shared" si="31"/>
        <v>65.540727272727267</v>
      </c>
      <c r="X142" s="104">
        <f t="shared" si="32"/>
        <v>73.964945454545457</v>
      </c>
      <c r="Y142" s="104">
        <f t="shared" si="33"/>
        <v>53.355554545454545</v>
      </c>
      <c r="Z142" s="104">
        <f t="shared" si="34"/>
        <v>59.60119090909091</v>
      </c>
      <c r="AA142" s="104">
        <f t="shared" si="35"/>
        <v>51.779263636363638</v>
      </c>
    </row>
    <row r="143" spans="1:27" x14ac:dyDescent="0.35">
      <c r="A143" s="105">
        <v>44062</v>
      </c>
      <c r="B143" s="107">
        <v>995.61</v>
      </c>
      <c r="C143" s="104">
        <v>974.35429999999997</v>
      </c>
      <c r="D143" s="104">
        <v>752.74360000000001</v>
      </c>
      <c r="E143" s="104">
        <v>781.88459999999998</v>
      </c>
      <c r="F143" s="104">
        <v>884.5634</v>
      </c>
      <c r="G143" s="104">
        <v>724.27290000000005</v>
      </c>
      <c r="H143" s="104">
        <v>815.73940000000005</v>
      </c>
      <c r="I143" s="104">
        <v>589.74929999999995</v>
      </c>
      <c r="J143" s="104">
        <v>658.47400000000005</v>
      </c>
      <c r="K143" s="104">
        <v>571.23900000000003</v>
      </c>
      <c r="M143" s="104">
        <f t="shared" si="24"/>
        <v>89.790899999999965</v>
      </c>
      <c r="N143" s="106">
        <f t="shared" si="25"/>
        <v>8.0958205914172521E-2</v>
      </c>
      <c r="Q143" s="105">
        <v>44062</v>
      </c>
      <c r="R143" s="104">
        <f t="shared" si="26"/>
        <v>90.51</v>
      </c>
      <c r="S143" s="104">
        <f t="shared" si="27"/>
        <v>88.577663636363638</v>
      </c>
      <c r="T143" s="104">
        <f t="shared" si="28"/>
        <v>68.431236363636359</v>
      </c>
      <c r="U143" s="104">
        <f t="shared" si="29"/>
        <v>71.080418181818175</v>
      </c>
      <c r="V143" s="104">
        <f t="shared" si="30"/>
        <v>80.414854545454546</v>
      </c>
      <c r="W143" s="104">
        <f t="shared" si="31"/>
        <v>65.842990909090915</v>
      </c>
      <c r="X143" s="104">
        <f t="shared" si="32"/>
        <v>74.15812727272727</v>
      </c>
      <c r="Y143" s="104">
        <f t="shared" si="33"/>
        <v>53.613572727272725</v>
      </c>
      <c r="Z143" s="104">
        <f t="shared" si="34"/>
        <v>59.861272727272734</v>
      </c>
      <c r="AA143" s="104">
        <f t="shared" si="35"/>
        <v>51.930818181818182</v>
      </c>
    </row>
    <row r="144" spans="1:27" x14ac:dyDescent="0.35">
      <c r="A144" s="105">
        <v>44063</v>
      </c>
      <c r="B144" s="107">
        <v>997.63</v>
      </c>
      <c r="C144" s="104">
        <v>977.58429999999998</v>
      </c>
      <c r="D144" s="104">
        <v>756.67870000000005</v>
      </c>
      <c r="E144" s="104">
        <v>787.03039999999999</v>
      </c>
      <c r="F144" s="104">
        <v>889.10770000000002</v>
      </c>
      <c r="G144" s="104">
        <v>728.36120000000005</v>
      </c>
      <c r="H144" s="104">
        <v>817.69619999999998</v>
      </c>
      <c r="I144" s="104">
        <v>592.77779999999996</v>
      </c>
      <c r="J144" s="104">
        <v>660.99980000000005</v>
      </c>
      <c r="K144" s="104">
        <v>573.23979999999995</v>
      </c>
      <c r="M144" s="104">
        <f t="shared" si="24"/>
        <v>88.476599999999962</v>
      </c>
      <c r="N144" s="106">
        <f t="shared" si="25"/>
        <v>7.9773193067291623E-2</v>
      </c>
      <c r="Q144" s="105">
        <v>44063</v>
      </c>
      <c r="R144" s="104">
        <f t="shared" si="26"/>
        <v>90.693636363636358</v>
      </c>
      <c r="S144" s="104">
        <f t="shared" si="27"/>
        <v>88.871300000000005</v>
      </c>
      <c r="T144" s="104">
        <f t="shared" si="28"/>
        <v>68.788972727272736</v>
      </c>
      <c r="U144" s="104">
        <f t="shared" si="29"/>
        <v>71.548218181818186</v>
      </c>
      <c r="V144" s="104">
        <f t="shared" si="30"/>
        <v>80.827972727272723</v>
      </c>
      <c r="W144" s="104">
        <f t="shared" si="31"/>
        <v>66.21465454545455</v>
      </c>
      <c r="X144" s="104">
        <f t="shared" si="32"/>
        <v>74.336018181818176</v>
      </c>
      <c r="Y144" s="104">
        <f t="shared" si="33"/>
        <v>53.888890909090904</v>
      </c>
      <c r="Z144" s="104">
        <f t="shared" si="34"/>
        <v>60.090890909090916</v>
      </c>
      <c r="AA144" s="104">
        <f t="shared" si="35"/>
        <v>52.112709090909085</v>
      </c>
    </row>
    <row r="145" spans="1:27" x14ac:dyDescent="0.35">
      <c r="A145" s="105">
        <v>44064</v>
      </c>
      <c r="B145" s="107">
        <v>1000.3</v>
      </c>
      <c r="C145" s="104">
        <v>980.53930000000003</v>
      </c>
      <c r="D145" s="104">
        <v>760.63480000000004</v>
      </c>
      <c r="E145" s="104">
        <v>791.07029999999997</v>
      </c>
      <c r="F145" s="104">
        <v>893.07669999999996</v>
      </c>
      <c r="G145" s="104">
        <v>732.79759999999999</v>
      </c>
      <c r="H145" s="104">
        <v>819.83479999999997</v>
      </c>
      <c r="I145" s="104">
        <v>595.79169999999999</v>
      </c>
      <c r="J145" s="104">
        <v>663.18439999999998</v>
      </c>
      <c r="K145" s="104">
        <v>575.24490000000003</v>
      </c>
      <c r="M145" s="104">
        <f t="shared" si="24"/>
        <v>87.462600000000066</v>
      </c>
      <c r="N145" s="106">
        <f t="shared" si="25"/>
        <v>7.8858939832309433E-2</v>
      </c>
      <c r="Q145" s="105">
        <v>44064</v>
      </c>
      <c r="R145" s="104">
        <f t="shared" si="26"/>
        <v>90.936363636363637</v>
      </c>
      <c r="S145" s="104">
        <f t="shared" si="27"/>
        <v>89.139936363636366</v>
      </c>
      <c r="T145" s="104">
        <f t="shared" si="28"/>
        <v>69.148618181818179</v>
      </c>
      <c r="U145" s="104">
        <f t="shared" si="29"/>
        <v>71.915481818181817</v>
      </c>
      <c r="V145" s="104">
        <f t="shared" si="30"/>
        <v>81.188790909090912</v>
      </c>
      <c r="W145" s="104">
        <f t="shared" si="31"/>
        <v>66.61796363636364</v>
      </c>
      <c r="X145" s="104">
        <f t="shared" si="32"/>
        <v>74.530436363636355</v>
      </c>
      <c r="Y145" s="104">
        <f t="shared" si="33"/>
        <v>54.162881818181816</v>
      </c>
      <c r="Z145" s="104">
        <f t="shared" si="34"/>
        <v>60.289490909090908</v>
      </c>
      <c r="AA145" s="104">
        <f t="shared" si="35"/>
        <v>52.294990909090913</v>
      </c>
    </row>
    <row r="146" spans="1:27" x14ac:dyDescent="0.35">
      <c r="A146" s="105">
        <v>44065</v>
      </c>
      <c r="B146" s="107">
        <v>1003.66</v>
      </c>
      <c r="C146" s="104">
        <v>984.30470000000003</v>
      </c>
      <c r="D146" s="104">
        <v>764.46820000000002</v>
      </c>
      <c r="E146" s="104">
        <v>794.89120000000003</v>
      </c>
      <c r="F146" s="104">
        <v>896.30340000000001</v>
      </c>
      <c r="G146" s="104">
        <v>737.32770000000005</v>
      </c>
      <c r="H146" s="104">
        <v>822.1472</v>
      </c>
      <c r="I146" s="104">
        <v>598.55259999999998</v>
      </c>
      <c r="J146" s="104">
        <v>665.56569999999999</v>
      </c>
      <c r="K146" s="104">
        <v>576.78290000000004</v>
      </c>
      <c r="M146" s="104">
        <f t="shared" si="24"/>
        <v>88.001300000000015</v>
      </c>
      <c r="N146" s="106">
        <f t="shared" si="25"/>
        <v>7.9344648133773843E-2</v>
      </c>
      <c r="Q146" s="105">
        <v>44065</v>
      </c>
      <c r="R146" s="104">
        <f t="shared" si="26"/>
        <v>91.241818181818175</v>
      </c>
      <c r="S146" s="104">
        <f t="shared" si="27"/>
        <v>89.482245454545463</v>
      </c>
      <c r="T146" s="104">
        <f t="shared" si="28"/>
        <v>69.497109090909092</v>
      </c>
      <c r="U146" s="104">
        <f t="shared" si="29"/>
        <v>72.262836363636367</v>
      </c>
      <c r="V146" s="104">
        <f t="shared" si="30"/>
        <v>81.482127272727269</v>
      </c>
      <c r="W146" s="104">
        <f t="shared" si="31"/>
        <v>67.02979090909092</v>
      </c>
      <c r="X146" s="104">
        <f t="shared" si="32"/>
        <v>74.740654545454547</v>
      </c>
      <c r="Y146" s="104">
        <f t="shared" si="33"/>
        <v>54.413872727272725</v>
      </c>
      <c r="Z146" s="104">
        <f t="shared" si="34"/>
        <v>60.505972727272727</v>
      </c>
      <c r="AA146" s="104">
        <f t="shared" si="35"/>
        <v>52.434809090909091</v>
      </c>
    </row>
    <row r="147" spans="1:27" x14ac:dyDescent="0.35">
      <c r="A147" s="105">
        <v>44066</v>
      </c>
      <c r="B147" s="107">
        <v>1006.95</v>
      </c>
      <c r="C147" s="104">
        <v>986.10159999999996</v>
      </c>
      <c r="D147" s="104">
        <v>768.21969999999999</v>
      </c>
      <c r="E147" s="104">
        <v>798.88940000000002</v>
      </c>
      <c r="F147" s="104">
        <v>899.06259999999997</v>
      </c>
      <c r="G147" s="104">
        <v>741.78930000000003</v>
      </c>
      <c r="H147" s="104">
        <v>824.63480000000004</v>
      </c>
      <c r="I147" s="104">
        <v>601.38810000000001</v>
      </c>
      <c r="J147" s="104">
        <v>667.89880000000005</v>
      </c>
      <c r="K147" s="104">
        <v>578.24739999999997</v>
      </c>
      <c r="M147" s="104">
        <f t="shared" si="24"/>
        <v>87.038999999999987</v>
      </c>
      <c r="N147" s="106">
        <f t="shared" si="25"/>
        <v>7.8477009190949895E-2</v>
      </c>
      <c r="Q147" s="105">
        <v>44066</v>
      </c>
      <c r="R147" s="104">
        <f t="shared" si="26"/>
        <v>91.540909090909096</v>
      </c>
      <c r="S147" s="104">
        <f t="shared" si="27"/>
        <v>89.645600000000002</v>
      </c>
      <c r="T147" s="104">
        <f t="shared" si="28"/>
        <v>69.838154545454543</v>
      </c>
      <c r="U147" s="104">
        <f t="shared" si="29"/>
        <v>72.626309090909089</v>
      </c>
      <c r="V147" s="104">
        <f t="shared" si="30"/>
        <v>81.732963636363635</v>
      </c>
      <c r="W147" s="104">
        <f t="shared" si="31"/>
        <v>67.435390909090913</v>
      </c>
      <c r="X147" s="104">
        <f t="shared" si="32"/>
        <v>74.966800000000006</v>
      </c>
      <c r="Y147" s="104">
        <f t="shared" si="33"/>
        <v>54.671645454545455</v>
      </c>
      <c r="Z147" s="104">
        <f t="shared" si="34"/>
        <v>60.718072727272734</v>
      </c>
      <c r="AA147" s="104">
        <f t="shared" si="35"/>
        <v>52.567945454545452</v>
      </c>
    </row>
    <row r="148" spans="1:27" x14ac:dyDescent="0.35">
      <c r="A148" s="105">
        <v>44067</v>
      </c>
      <c r="B148" s="107">
        <v>1008.22</v>
      </c>
      <c r="C148" s="104">
        <v>989.38649999999996</v>
      </c>
      <c r="D148" s="104">
        <v>771.70939999999996</v>
      </c>
      <c r="E148" s="104">
        <v>803.83299999999997</v>
      </c>
      <c r="F148" s="104">
        <v>901.71579999999994</v>
      </c>
      <c r="G148" s="104">
        <v>745.28070000000002</v>
      </c>
      <c r="H148" s="104">
        <v>827.10900000000004</v>
      </c>
      <c r="I148" s="104">
        <v>604.79330000000004</v>
      </c>
      <c r="J148" s="104">
        <v>670.23339999999996</v>
      </c>
      <c r="K148" s="104">
        <v>579.82839999999999</v>
      </c>
      <c r="M148" s="104">
        <f t="shared" si="24"/>
        <v>87.670700000000011</v>
      </c>
      <c r="N148" s="106">
        <f t="shared" si="25"/>
        <v>7.9046569120474877E-2</v>
      </c>
      <c r="Q148" s="105">
        <v>44067</v>
      </c>
      <c r="R148" s="104">
        <f t="shared" si="26"/>
        <v>91.656363636363636</v>
      </c>
      <c r="S148" s="104">
        <f t="shared" si="27"/>
        <v>89.944227272727275</v>
      </c>
      <c r="T148" s="104">
        <f t="shared" si="28"/>
        <v>70.1554</v>
      </c>
      <c r="U148" s="104">
        <f t="shared" si="29"/>
        <v>73.075727272727264</v>
      </c>
      <c r="V148" s="104">
        <f t="shared" si="30"/>
        <v>81.974163636363627</v>
      </c>
      <c r="W148" s="104">
        <f t="shared" si="31"/>
        <v>67.752790909090905</v>
      </c>
      <c r="X148" s="104">
        <f t="shared" si="32"/>
        <v>75.191727272727277</v>
      </c>
      <c r="Y148" s="104">
        <f t="shared" si="33"/>
        <v>54.981209090909097</v>
      </c>
      <c r="Z148" s="104">
        <f t="shared" si="34"/>
        <v>60.930309090909084</v>
      </c>
      <c r="AA148" s="104">
        <f t="shared" si="35"/>
        <v>52.711672727272727</v>
      </c>
    </row>
    <row r="149" spans="1:27" x14ac:dyDescent="0.35">
      <c r="A149" s="105">
        <v>44068</v>
      </c>
      <c r="B149" s="107">
        <v>1009.79</v>
      </c>
      <c r="C149" s="104">
        <v>992.86090000000002</v>
      </c>
      <c r="D149" s="104">
        <v>776.76850000000002</v>
      </c>
      <c r="E149" s="104">
        <v>808.4085</v>
      </c>
      <c r="F149" s="104">
        <v>904.03560000000004</v>
      </c>
      <c r="G149" s="104">
        <v>748.29280000000006</v>
      </c>
      <c r="H149" s="104">
        <v>828.86580000000004</v>
      </c>
      <c r="I149" s="104">
        <v>608.29899999999998</v>
      </c>
      <c r="J149" s="104">
        <v>672.89390000000003</v>
      </c>
      <c r="K149" s="104">
        <v>581.33659999999998</v>
      </c>
      <c r="M149" s="104">
        <f t="shared" si="24"/>
        <v>88.82529999999997</v>
      </c>
      <c r="N149" s="106">
        <f t="shared" si="25"/>
        <v>8.008759159099807E-2</v>
      </c>
      <c r="Q149" s="105">
        <v>44068</v>
      </c>
      <c r="R149" s="104">
        <f t="shared" si="26"/>
        <v>91.799090909090907</v>
      </c>
      <c r="S149" s="104">
        <f t="shared" si="27"/>
        <v>90.260081818181817</v>
      </c>
      <c r="T149" s="104">
        <f t="shared" si="28"/>
        <v>70.615318181818182</v>
      </c>
      <c r="U149" s="104">
        <f t="shared" si="29"/>
        <v>73.491681818181817</v>
      </c>
      <c r="V149" s="104">
        <f t="shared" si="30"/>
        <v>82.185054545454548</v>
      </c>
      <c r="W149" s="104">
        <f t="shared" si="31"/>
        <v>68.026618181818193</v>
      </c>
      <c r="X149" s="104">
        <f t="shared" si="32"/>
        <v>75.351436363636367</v>
      </c>
      <c r="Y149" s="104">
        <f t="shared" si="33"/>
        <v>55.29990909090909</v>
      </c>
      <c r="Z149" s="104">
        <f t="shared" si="34"/>
        <v>61.172172727272731</v>
      </c>
      <c r="AA149" s="104">
        <f t="shared" si="35"/>
        <v>52.848781818181813</v>
      </c>
    </row>
    <row r="150" spans="1:27" x14ac:dyDescent="0.35">
      <c r="A150" s="105">
        <v>44069</v>
      </c>
      <c r="B150" s="107">
        <v>1011.21</v>
      </c>
      <c r="C150" s="104">
        <v>995.30489999999998</v>
      </c>
      <c r="D150" s="104">
        <v>781.57079999999996</v>
      </c>
      <c r="E150" s="104">
        <v>813.77710000000002</v>
      </c>
      <c r="F150" s="104">
        <v>906.98889999999994</v>
      </c>
      <c r="G150" s="104">
        <v>751.30610000000001</v>
      </c>
      <c r="H150" s="104">
        <v>830.14790000000005</v>
      </c>
      <c r="I150" s="104">
        <v>611.28790000000004</v>
      </c>
      <c r="J150" s="104">
        <v>675.49929999999995</v>
      </c>
      <c r="K150" s="104">
        <v>583.07119999999998</v>
      </c>
      <c r="M150" s="104">
        <f t="shared" si="24"/>
        <v>88.316000000000031</v>
      </c>
      <c r="N150" s="106">
        <f t="shared" si="25"/>
        <v>7.96283912235657E-2</v>
      </c>
      <c r="Q150" s="105">
        <v>44069</v>
      </c>
      <c r="R150" s="104">
        <f t="shared" si="26"/>
        <v>91.928181818181827</v>
      </c>
      <c r="S150" s="104">
        <f t="shared" si="27"/>
        <v>90.482263636363641</v>
      </c>
      <c r="T150" s="104">
        <f t="shared" si="28"/>
        <v>71.051890909090901</v>
      </c>
      <c r="U150" s="104">
        <f t="shared" si="29"/>
        <v>73.979736363636363</v>
      </c>
      <c r="V150" s="104">
        <f t="shared" si="30"/>
        <v>82.45353636363636</v>
      </c>
      <c r="W150" s="104">
        <f t="shared" si="31"/>
        <v>68.300554545454546</v>
      </c>
      <c r="X150" s="104">
        <f t="shared" si="32"/>
        <v>75.467990909090915</v>
      </c>
      <c r="Y150" s="104">
        <f t="shared" si="33"/>
        <v>55.571627272727277</v>
      </c>
      <c r="Z150" s="104">
        <f t="shared" si="34"/>
        <v>61.409027272727265</v>
      </c>
      <c r="AA150" s="104">
        <f t="shared" si="35"/>
        <v>53.006472727272723</v>
      </c>
    </row>
    <row r="151" spans="1:27" x14ac:dyDescent="0.35">
      <c r="A151" s="105">
        <v>44070</v>
      </c>
      <c r="B151" s="107">
        <v>1011.89</v>
      </c>
      <c r="C151" s="104">
        <v>997.11559999999997</v>
      </c>
      <c r="D151" s="104">
        <v>785.72630000000004</v>
      </c>
      <c r="E151" s="104">
        <v>819.44169999999997</v>
      </c>
      <c r="F151" s="104">
        <v>910.19899999999996</v>
      </c>
      <c r="G151" s="104">
        <v>754.5326</v>
      </c>
      <c r="H151" s="104">
        <v>831.66539999999998</v>
      </c>
      <c r="I151" s="104">
        <v>613.98350000000005</v>
      </c>
      <c r="J151" s="104">
        <v>677.78139999999996</v>
      </c>
      <c r="K151" s="104">
        <v>584.91380000000004</v>
      </c>
      <c r="M151" s="104">
        <f t="shared" si="24"/>
        <v>86.916600000000017</v>
      </c>
      <c r="N151" s="106">
        <f t="shared" si="25"/>
        <v>7.8366649628857393E-2</v>
      </c>
      <c r="Q151" s="105">
        <v>44070</v>
      </c>
      <c r="R151" s="104">
        <f t="shared" si="26"/>
        <v>91.99</v>
      </c>
      <c r="S151" s="104">
        <f t="shared" si="27"/>
        <v>90.646872727272722</v>
      </c>
      <c r="T151" s="104">
        <f t="shared" si="28"/>
        <v>71.429663636363642</v>
      </c>
      <c r="U151" s="104">
        <f t="shared" si="29"/>
        <v>74.494699999999995</v>
      </c>
      <c r="V151" s="104">
        <f t="shared" si="30"/>
        <v>82.745363636363635</v>
      </c>
      <c r="W151" s="104">
        <f t="shared" si="31"/>
        <v>68.593872727272725</v>
      </c>
      <c r="X151" s="104">
        <f t="shared" si="32"/>
        <v>75.605945454545449</v>
      </c>
      <c r="Y151" s="104">
        <f t="shared" si="33"/>
        <v>55.81668181818182</v>
      </c>
      <c r="Z151" s="104">
        <f t="shared" si="34"/>
        <v>61.616490909090906</v>
      </c>
      <c r="AA151" s="104">
        <f t="shared" si="35"/>
        <v>53.173981818181822</v>
      </c>
    </row>
    <row r="152" spans="1:27" x14ac:dyDescent="0.35">
      <c r="A152" s="105">
        <v>44071</v>
      </c>
      <c r="B152" s="107">
        <v>1011.43</v>
      </c>
      <c r="C152" s="104">
        <v>998.92669999999998</v>
      </c>
      <c r="D152" s="104">
        <v>789.23469999999998</v>
      </c>
      <c r="E152" s="104">
        <v>824.03750000000002</v>
      </c>
      <c r="F152" s="104">
        <v>913.96879999999999</v>
      </c>
      <c r="G152" s="104">
        <v>757.9194</v>
      </c>
      <c r="H152" s="104">
        <v>832.96559999999999</v>
      </c>
      <c r="I152" s="104">
        <v>616.89210000000003</v>
      </c>
      <c r="J152" s="104">
        <v>680.14570000000003</v>
      </c>
      <c r="K152" s="104">
        <v>586.91869999999994</v>
      </c>
      <c r="M152" s="104">
        <f t="shared" si="24"/>
        <v>84.957899999999995</v>
      </c>
      <c r="N152" s="106">
        <f t="shared" si="25"/>
        <v>7.6600626146254014E-2</v>
      </c>
      <c r="Q152" s="105">
        <v>44071</v>
      </c>
      <c r="R152" s="104">
        <f t="shared" si="26"/>
        <v>91.948181818181808</v>
      </c>
      <c r="S152" s="104">
        <f t="shared" si="27"/>
        <v>90.811518181818187</v>
      </c>
      <c r="T152" s="104">
        <f t="shared" si="28"/>
        <v>71.748609090909085</v>
      </c>
      <c r="U152" s="104">
        <f t="shared" si="29"/>
        <v>74.912500000000009</v>
      </c>
      <c r="V152" s="104">
        <f t="shared" si="30"/>
        <v>83.088072727272731</v>
      </c>
      <c r="W152" s="104">
        <f t="shared" si="31"/>
        <v>68.90176363636364</v>
      </c>
      <c r="X152" s="104">
        <f t="shared" si="32"/>
        <v>75.72414545454545</v>
      </c>
      <c r="Y152" s="104">
        <f t="shared" si="33"/>
        <v>56.081099999999999</v>
      </c>
      <c r="Z152" s="104">
        <f t="shared" si="34"/>
        <v>61.831427272727275</v>
      </c>
      <c r="AA152" s="104">
        <f t="shared" si="35"/>
        <v>53.356245454545451</v>
      </c>
    </row>
    <row r="153" spans="1:27" x14ac:dyDescent="0.35">
      <c r="A153" s="105">
        <v>44072</v>
      </c>
      <c r="B153" s="107">
        <v>1012.96</v>
      </c>
      <c r="C153" s="104">
        <v>1000.9936</v>
      </c>
      <c r="D153" s="104">
        <v>792.60450000000003</v>
      </c>
      <c r="E153" s="104">
        <v>828.00160000000005</v>
      </c>
      <c r="F153" s="104">
        <v>916.51909999999998</v>
      </c>
      <c r="G153" s="104">
        <v>761.9008</v>
      </c>
      <c r="H153" s="104">
        <v>834.97749999999996</v>
      </c>
      <c r="I153" s="104">
        <v>619.61530000000005</v>
      </c>
      <c r="J153" s="104">
        <v>682.42790000000002</v>
      </c>
      <c r="K153" s="104">
        <v>588.57569999999998</v>
      </c>
      <c r="M153" s="104">
        <f t="shared" si="24"/>
        <v>84.474500000000035</v>
      </c>
      <c r="N153" s="106">
        <f t="shared" si="25"/>
        <v>7.6164778006421269E-2</v>
      </c>
      <c r="Q153" s="105">
        <v>44072</v>
      </c>
      <c r="R153" s="104">
        <f t="shared" si="26"/>
        <v>92.087272727272733</v>
      </c>
      <c r="S153" s="104">
        <f t="shared" si="27"/>
        <v>90.999418181818186</v>
      </c>
      <c r="T153" s="104">
        <f t="shared" si="28"/>
        <v>72.054954545454549</v>
      </c>
      <c r="U153" s="104">
        <f t="shared" si="29"/>
        <v>75.272872727272727</v>
      </c>
      <c r="V153" s="104">
        <f t="shared" si="30"/>
        <v>83.319918181818181</v>
      </c>
      <c r="W153" s="104">
        <f t="shared" si="31"/>
        <v>69.263709090909089</v>
      </c>
      <c r="X153" s="104">
        <f t="shared" si="32"/>
        <v>75.907045454545454</v>
      </c>
      <c r="Y153" s="104">
        <f t="shared" si="33"/>
        <v>56.328663636363643</v>
      </c>
      <c r="Z153" s="104">
        <f t="shared" si="34"/>
        <v>62.038900000000005</v>
      </c>
      <c r="AA153" s="104">
        <f t="shared" si="35"/>
        <v>53.506881818181817</v>
      </c>
    </row>
    <row r="154" spans="1:27" x14ac:dyDescent="0.35">
      <c r="A154" s="105">
        <v>44073</v>
      </c>
      <c r="B154" s="107">
        <v>1014.61</v>
      </c>
      <c r="C154" s="104">
        <v>1003.3966</v>
      </c>
      <c r="D154" s="104">
        <v>795.8152</v>
      </c>
      <c r="E154" s="104">
        <v>832.35310000000004</v>
      </c>
      <c r="F154" s="104">
        <v>918.87180000000001</v>
      </c>
      <c r="G154" s="104">
        <v>766.04380000000003</v>
      </c>
      <c r="H154" s="104">
        <v>837.33519999999999</v>
      </c>
      <c r="I154" s="104">
        <v>622.41240000000005</v>
      </c>
      <c r="J154" s="104">
        <v>684.65740000000005</v>
      </c>
      <c r="K154" s="104">
        <v>590.02880000000005</v>
      </c>
      <c r="M154" s="104">
        <f t="shared" si="24"/>
        <v>84.524800000000027</v>
      </c>
      <c r="N154" s="106">
        <f t="shared" si="25"/>
        <v>7.6210130016006683E-2</v>
      </c>
      <c r="Q154" s="105">
        <v>44073</v>
      </c>
      <c r="R154" s="104">
        <f t="shared" si="26"/>
        <v>92.237272727272725</v>
      </c>
      <c r="S154" s="104">
        <f t="shared" si="27"/>
        <v>91.217872727272734</v>
      </c>
      <c r="T154" s="104">
        <f t="shared" si="28"/>
        <v>72.34683636363637</v>
      </c>
      <c r="U154" s="104">
        <f t="shared" si="29"/>
        <v>75.66846363636364</v>
      </c>
      <c r="V154" s="104">
        <f t="shared" si="30"/>
        <v>83.533799999999999</v>
      </c>
      <c r="W154" s="104">
        <f t="shared" si="31"/>
        <v>69.640345454545454</v>
      </c>
      <c r="X154" s="104">
        <f t="shared" si="32"/>
        <v>76.121381818181817</v>
      </c>
      <c r="Y154" s="104">
        <f t="shared" si="33"/>
        <v>56.58294545454546</v>
      </c>
      <c r="Z154" s="104">
        <f t="shared" si="34"/>
        <v>62.241581818181821</v>
      </c>
      <c r="AA154" s="104">
        <f t="shared" si="35"/>
        <v>53.638981818181826</v>
      </c>
    </row>
    <row r="155" spans="1:27" x14ac:dyDescent="0.35">
      <c r="A155" s="105">
        <v>44074</v>
      </c>
      <c r="B155" s="107">
        <v>1011.91</v>
      </c>
      <c r="C155" s="104">
        <v>1005.7232</v>
      </c>
      <c r="D155" s="104">
        <v>798.63530000000003</v>
      </c>
      <c r="E155" s="104">
        <v>836.39769999999999</v>
      </c>
      <c r="F155" s="104">
        <v>920.93</v>
      </c>
      <c r="G155" s="104">
        <v>769.58640000000003</v>
      </c>
      <c r="H155" s="104">
        <v>839.73919999999998</v>
      </c>
      <c r="I155" s="104">
        <v>626.01379999999995</v>
      </c>
      <c r="J155" s="104">
        <v>687.02409999999998</v>
      </c>
      <c r="K155" s="104">
        <v>591.27290000000005</v>
      </c>
      <c r="M155" s="104">
        <f t="shared" si="24"/>
        <v>84.79320000000007</v>
      </c>
      <c r="N155" s="106">
        <f t="shared" si="25"/>
        <v>7.6452127617850155E-2</v>
      </c>
      <c r="Q155" s="105">
        <v>44074</v>
      </c>
      <c r="R155" s="104">
        <f t="shared" si="26"/>
        <v>91.991818181818175</v>
      </c>
      <c r="S155" s="104">
        <f t="shared" si="27"/>
        <v>91.429381818181824</v>
      </c>
      <c r="T155" s="104">
        <f t="shared" si="28"/>
        <v>72.60320909090909</v>
      </c>
      <c r="U155" s="104">
        <f t="shared" si="29"/>
        <v>76.036154545454551</v>
      </c>
      <c r="V155" s="104">
        <f t="shared" si="30"/>
        <v>83.720909090909089</v>
      </c>
      <c r="W155" s="104">
        <f t="shared" si="31"/>
        <v>69.962400000000002</v>
      </c>
      <c r="X155" s="104">
        <f t="shared" si="32"/>
        <v>76.339927272727266</v>
      </c>
      <c r="Y155" s="104">
        <f t="shared" si="33"/>
        <v>56.91034545454545</v>
      </c>
      <c r="Z155" s="104">
        <f t="shared" si="34"/>
        <v>62.456736363636359</v>
      </c>
      <c r="AA155" s="104">
        <f t="shared" si="35"/>
        <v>53.752081818181821</v>
      </c>
    </row>
    <row r="156" spans="1:27" x14ac:dyDescent="0.35">
      <c r="A156" s="105">
        <v>44075</v>
      </c>
      <c r="B156" s="107">
        <v>1012.11</v>
      </c>
      <c r="C156" s="104">
        <v>1012.1631</v>
      </c>
      <c r="D156" s="104">
        <v>803.56790000000001</v>
      </c>
      <c r="E156" s="104">
        <v>839.69989999999996</v>
      </c>
      <c r="F156" s="104">
        <v>922.23919999999998</v>
      </c>
      <c r="G156" s="104">
        <v>772.79150000000004</v>
      </c>
      <c r="H156" s="104">
        <v>841.35519999999997</v>
      </c>
      <c r="I156" s="104">
        <v>629.36490000000003</v>
      </c>
      <c r="J156" s="104">
        <v>689.41880000000003</v>
      </c>
      <c r="K156" s="104">
        <v>592.49130000000002</v>
      </c>
      <c r="M156" s="104">
        <f t="shared" si="24"/>
        <v>89.923900000000003</v>
      </c>
      <c r="N156" s="106">
        <f t="shared" si="25"/>
        <v>8.1078122758603169E-2</v>
      </c>
      <c r="Q156" s="105">
        <v>44075</v>
      </c>
      <c r="R156" s="104">
        <f t="shared" si="26"/>
        <v>92.01</v>
      </c>
      <c r="S156" s="104">
        <f t="shared" si="27"/>
        <v>92.014827272727274</v>
      </c>
      <c r="T156" s="104">
        <f t="shared" si="28"/>
        <v>73.051627272727274</v>
      </c>
      <c r="U156" s="104">
        <f t="shared" si="29"/>
        <v>76.33635454545454</v>
      </c>
      <c r="V156" s="104">
        <f t="shared" si="30"/>
        <v>83.839927272727266</v>
      </c>
      <c r="W156" s="104">
        <f t="shared" si="31"/>
        <v>70.253772727272732</v>
      </c>
      <c r="X156" s="104">
        <f t="shared" si="32"/>
        <v>76.486836363636357</v>
      </c>
      <c r="Y156" s="104">
        <f t="shared" si="33"/>
        <v>57.214990909090915</v>
      </c>
      <c r="Z156" s="104">
        <f t="shared" si="34"/>
        <v>62.674436363636367</v>
      </c>
      <c r="AA156" s="104">
        <f t="shared" si="35"/>
        <v>53.862845454545457</v>
      </c>
    </row>
    <row r="157" spans="1:27" x14ac:dyDescent="0.35">
      <c r="A157" s="105">
        <v>44076</v>
      </c>
      <c r="B157" s="107">
        <v>1015.13</v>
      </c>
      <c r="C157" s="104">
        <v>1014.5078999999999</v>
      </c>
      <c r="D157" s="104">
        <v>807.92359999999996</v>
      </c>
      <c r="E157" s="104">
        <v>844.32159999999999</v>
      </c>
      <c r="F157" s="104">
        <v>924.25189999999998</v>
      </c>
      <c r="G157" s="104">
        <v>775.81330000000003</v>
      </c>
      <c r="H157" s="104">
        <v>842.86199999999997</v>
      </c>
      <c r="I157" s="104">
        <v>631.99469999999997</v>
      </c>
      <c r="J157" s="104">
        <v>691.89739999999995</v>
      </c>
      <c r="K157" s="104">
        <v>593.89099999999996</v>
      </c>
      <c r="M157" s="104">
        <f t="shared" si="24"/>
        <v>90.255999999999972</v>
      </c>
      <c r="N157" s="106">
        <f t="shared" si="25"/>
        <v>8.1377554217515968E-2</v>
      </c>
      <c r="Q157" s="105">
        <v>44076</v>
      </c>
      <c r="R157" s="104">
        <f t="shared" si="26"/>
        <v>92.284545454545452</v>
      </c>
      <c r="S157" s="104">
        <f t="shared" si="27"/>
        <v>92.227990909090906</v>
      </c>
      <c r="T157" s="104">
        <f t="shared" si="28"/>
        <v>73.447599999999994</v>
      </c>
      <c r="U157" s="104">
        <f t="shared" si="29"/>
        <v>76.756509090909091</v>
      </c>
      <c r="V157" s="104">
        <f t="shared" si="30"/>
        <v>84.022899999999993</v>
      </c>
      <c r="W157" s="104">
        <f t="shared" si="31"/>
        <v>70.528481818181817</v>
      </c>
      <c r="X157" s="104">
        <f t="shared" si="32"/>
        <v>76.62381818181818</v>
      </c>
      <c r="Y157" s="104">
        <f t="shared" si="33"/>
        <v>57.454063636363635</v>
      </c>
      <c r="Z157" s="104">
        <f t="shared" si="34"/>
        <v>62.89976363636363</v>
      </c>
      <c r="AA157" s="104">
        <f t="shared" si="35"/>
        <v>53.990090909090902</v>
      </c>
    </row>
    <row r="158" spans="1:27" x14ac:dyDescent="0.35">
      <c r="A158" s="105">
        <v>44077</v>
      </c>
      <c r="B158" s="107">
        <v>1016.84</v>
      </c>
      <c r="C158" s="104">
        <v>1016.2152</v>
      </c>
      <c r="D158" s="104">
        <v>810.85829999999999</v>
      </c>
      <c r="E158" s="104">
        <v>849.28390000000002</v>
      </c>
      <c r="F158" s="104">
        <v>927.54070000000002</v>
      </c>
      <c r="G158" s="104">
        <v>778.43600000000004</v>
      </c>
      <c r="H158" s="104">
        <v>843.92190000000005</v>
      </c>
      <c r="I158" s="104">
        <v>634.30259999999998</v>
      </c>
      <c r="J158" s="104">
        <v>693.7473</v>
      </c>
      <c r="K158" s="104">
        <v>595.42160000000001</v>
      </c>
      <c r="M158" s="104">
        <f t="shared" si="24"/>
        <v>88.674499999999966</v>
      </c>
      <c r="N158" s="106">
        <f t="shared" si="25"/>
        <v>7.9951625725282749E-2</v>
      </c>
      <c r="Q158" s="105">
        <v>44077</v>
      </c>
      <c r="R158" s="104">
        <f t="shared" si="26"/>
        <v>92.44</v>
      </c>
      <c r="S158" s="104">
        <f t="shared" si="27"/>
        <v>92.383200000000002</v>
      </c>
      <c r="T158" s="104">
        <f t="shared" si="28"/>
        <v>73.714390909090909</v>
      </c>
      <c r="U158" s="104">
        <f t="shared" si="29"/>
        <v>77.207627272727279</v>
      </c>
      <c r="V158" s="104">
        <f t="shared" si="30"/>
        <v>84.321881818181822</v>
      </c>
      <c r="W158" s="104">
        <f t="shared" si="31"/>
        <v>70.766909090909095</v>
      </c>
      <c r="X158" s="104">
        <f t="shared" si="32"/>
        <v>76.720172727272725</v>
      </c>
      <c r="Y158" s="104">
        <f t="shared" si="33"/>
        <v>57.663872727272725</v>
      </c>
      <c r="Z158" s="104">
        <f t="shared" si="34"/>
        <v>63.067936363636363</v>
      </c>
      <c r="AA158" s="104">
        <f t="shared" si="35"/>
        <v>54.129236363636366</v>
      </c>
    </row>
    <row r="159" spans="1:27" x14ac:dyDescent="0.35">
      <c r="A159" s="105">
        <v>44078</v>
      </c>
      <c r="B159" s="107">
        <v>1018.56</v>
      </c>
      <c r="C159" s="104">
        <v>1018.4037</v>
      </c>
      <c r="D159" s="104">
        <v>813.68700000000001</v>
      </c>
      <c r="E159" s="104">
        <v>852.49860000000001</v>
      </c>
      <c r="F159" s="104">
        <v>931.1422</v>
      </c>
      <c r="G159" s="104">
        <v>781.49220000000003</v>
      </c>
      <c r="H159" s="104">
        <v>847.2971</v>
      </c>
      <c r="I159" s="104">
        <v>636.89610000000005</v>
      </c>
      <c r="J159" s="104">
        <v>695.78620000000001</v>
      </c>
      <c r="K159" s="104">
        <v>597.03719999999998</v>
      </c>
      <c r="M159" s="104">
        <f t="shared" si="24"/>
        <v>87.261499999999955</v>
      </c>
      <c r="N159" s="106">
        <f t="shared" si="25"/>
        <v>7.8677621957008601E-2</v>
      </c>
      <c r="Q159" s="105">
        <v>44078</v>
      </c>
      <c r="R159" s="104">
        <f t="shared" si="26"/>
        <v>92.596363636363634</v>
      </c>
      <c r="S159" s="104">
        <f t="shared" si="27"/>
        <v>92.582154545454543</v>
      </c>
      <c r="T159" s="104">
        <f t="shared" si="28"/>
        <v>73.971545454545449</v>
      </c>
      <c r="U159" s="104">
        <f t="shared" si="29"/>
        <v>77.499872727272731</v>
      </c>
      <c r="V159" s="104">
        <f t="shared" si="30"/>
        <v>84.649290909090908</v>
      </c>
      <c r="W159" s="104">
        <f t="shared" si="31"/>
        <v>71.044745454545463</v>
      </c>
      <c r="X159" s="104">
        <f t="shared" si="32"/>
        <v>77.02700909090909</v>
      </c>
      <c r="Y159" s="104">
        <f t="shared" si="33"/>
        <v>57.899645454545457</v>
      </c>
      <c r="Z159" s="104">
        <f t="shared" si="34"/>
        <v>63.253290909090907</v>
      </c>
      <c r="AA159" s="104">
        <f t="shared" si="35"/>
        <v>54.276109090909088</v>
      </c>
    </row>
    <row r="160" spans="1:27" x14ac:dyDescent="0.35">
      <c r="A160" s="105">
        <v>44079</v>
      </c>
      <c r="B160" s="107">
        <v>1021.26</v>
      </c>
      <c r="C160" s="104">
        <v>1020.2337</v>
      </c>
      <c r="D160" s="104">
        <v>816.63509999999997</v>
      </c>
      <c r="E160" s="104">
        <v>855.27059999999994</v>
      </c>
      <c r="F160" s="104">
        <v>933.33309999999994</v>
      </c>
      <c r="G160" s="104">
        <v>785.51220000000001</v>
      </c>
      <c r="H160" s="104">
        <v>849.48209999999995</v>
      </c>
      <c r="I160" s="104">
        <v>639.57849999999996</v>
      </c>
      <c r="J160" s="104">
        <v>697.96450000000004</v>
      </c>
      <c r="K160" s="104">
        <v>598.08950000000004</v>
      </c>
      <c r="M160" s="104">
        <f t="shared" si="24"/>
        <v>86.900600000000054</v>
      </c>
      <c r="N160" s="106">
        <f t="shared" si="25"/>
        <v>7.8352223542309377E-2</v>
      </c>
      <c r="Q160" s="105">
        <v>44079</v>
      </c>
      <c r="R160" s="104">
        <f t="shared" si="26"/>
        <v>92.841818181818184</v>
      </c>
      <c r="S160" s="104">
        <f t="shared" si="27"/>
        <v>92.748518181818184</v>
      </c>
      <c r="T160" s="104">
        <f t="shared" si="28"/>
        <v>74.239554545454538</v>
      </c>
      <c r="U160" s="104">
        <f t="shared" si="29"/>
        <v>77.751872727272726</v>
      </c>
      <c r="V160" s="104">
        <f t="shared" si="30"/>
        <v>84.848463636363633</v>
      </c>
      <c r="W160" s="104">
        <f t="shared" si="31"/>
        <v>71.410200000000003</v>
      </c>
      <c r="X160" s="104">
        <f t="shared" si="32"/>
        <v>77.225645454545443</v>
      </c>
      <c r="Y160" s="104">
        <f t="shared" si="33"/>
        <v>58.143499999999996</v>
      </c>
      <c r="Z160" s="104">
        <f t="shared" si="34"/>
        <v>63.451318181818188</v>
      </c>
      <c r="AA160" s="104">
        <f t="shared" si="35"/>
        <v>54.371772727272734</v>
      </c>
    </row>
    <row r="161" spans="1:27" x14ac:dyDescent="0.35">
      <c r="A161" s="105">
        <v>44080</v>
      </c>
      <c r="B161" s="107">
        <v>1023.89</v>
      </c>
      <c r="C161" s="104">
        <v>1021.8913</v>
      </c>
      <c r="D161" s="104">
        <v>819.53189999999995</v>
      </c>
      <c r="E161" s="104">
        <v>859.8845</v>
      </c>
      <c r="F161" s="104">
        <v>935.63900000000001</v>
      </c>
      <c r="G161" s="104">
        <v>789.44399999999996</v>
      </c>
      <c r="H161" s="104">
        <v>851.74059999999997</v>
      </c>
      <c r="I161" s="104">
        <v>642.27539999999999</v>
      </c>
      <c r="J161" s="104">
        <v>699.90219999999999</v>
      </c>
      <c r="K161" s="104">
        <v>599.46280000000002</v>
      </c>
      <c r="M161" s="104">
        <f t="shared" si="24"/>
        <v>86.252299999999991</v>
      </c>
      <c r="N161" s="106">
        <f t="shared" si="25"/>
        <v>7.7767696547990761E-2</v>
      </c>
      <c r="Q161" s="105">
        <v>44080</v>
      </c>
      <c r="R161" s="104">
        <f t="shared" si="26"/>
        <v>93.080909090909088</v>
      </c>
      <c r="S161" s="104">
        <f t="shared" si="27"/>
        <v>92.899209090909096</v>
      </c>
      <c r="T161" s="104">
        <f t="shared" si="28"/>
        <v>74.502899999999997</v>
      </c>
      <c r="U161" s="104">
        <f t="shared" si="29"/>
        <v>78.171318181818179</v>
      </c>
      <c r="V161" s="104">
        <f t="shared" si="30"/>
        <v>85.058090909090907</v>
      </c>
      <c r="W161" s="104">
        <f t="shared" si="31"/>
        <v>71.767636363636356</v>
      </c>
      <c r="X161" s="104">
        <f t="shared" si="32"/>
        <v>77.430963636363629</v>
      </c>
      <c r="Y161" s="104">
        <f t="shared" si="33"/>
        <v>58.388672727272727</v>
      </c>
      <c r="Z161" s="104">
        <f t="shared" si="34"/>
        <v>63.627472727272725</v>
      </c>
      <c r="AA161" s="104">
        <f t="shared" si="35"/>
        <v>54.496618181818185</v>
      </c>
    </row>
    <row r="162" spans="1:27" x14ac:dyDescent="0.35">
      <c r="A162" s="105">
        <v>44081</v>
      </c>
      <c r="B162" s="107">
        <v>1025.28</v>
      </c>
      <c r="C162" s="104">
        <v>1023.4007</v>
      </c>
      <c r="D162" s="104">
        <v>822.25540000000001</v>
      </c>
      <c r="E162" s="104">
        <v>863.56669999999997</v>
      </c>
      <c r="F162" s="104">
        <v>937.04849999999999</v>
      </c>
      <c r="G162" s="104">
        <v>792.24710000000005</v>
      </c>
      <c r="H162" s="104">
        <v>854.29700000000003</v>
      </c>
      <c r="I162" s="104">
        <v>645.45799999999997</v>
      </c>
      <c r="J162" s="104">
        <v>701.87080000000003</v>
      </c>
      <c r="K162" s="104">
        <v>600.65440000000001</v>
      </c>
      <c r="M162" s="104">
        <f t="shared" si="24"/>
        <v>86.352200000000039</v>
      </c>
      <c r="N162" s="106">
        <f t="shared" si="25"/>
        <v>7.7857769425875162E-2</v>
      </c>
      <c r="Q162" s="105">
        <v>44081</v>
      </c>
      <c r="R162" s="104">
        <f t="shared" si="26"/>
        <v>93.207272727272724</v>
      </c>
      <c r="S162" s="104">
        <f t="shared" si="27"/>
        <v>93.036427272727281</v>
      </c>
      <c r="T162" s="104">
        <f t="shared" si="28"/>
        <v>74.750490909090914</v>
      </c>
      <c r="U162" s="104">
        <f t="shared" si="29"/>
        <v>78.506063636363635</v>
      </c>
      <c r="V162" s="104">
        <f t="shared" si="30"/>
        <v>85.186227272727265</v>
      </c>
      <c r="W162" s="104">
        <f t="shared" si="31"/>
        <v>72.022463636363639</v>
      </c>
      <c r="X162" s="104">
        <f t="shared" si="32"/>
        <v>77.663363636363641</v>
      </c>
      <c r="Y162" s="104">
        <f t="shared" si="33"/>
        <v>58.677999999999997</v>
      </c>
      <c r="Z162" s="104">
        <f t="shared" si="34"/>
        <v>63.806436363636365</v>
      </c>
      <c r="AA162" s="104">
        <f t="shared" si="35"/>
        <v>54.604945454545458</v>
      </c>
    </row>
    <row r="163" spans="1:27" x14ac:dyDescent="0.35">
      <c r="A163" s="105">
        <v>44082</v>
      </c>
      <c r="B163" s="107">
        <v>1026.57</v>
      </c>
      <c r="C163" s="104">
        <v>1025.0545999999999</v>
      </c>
      <c r="D163" s="104">
        <v>826.29169999999999</v>
      </c>
      <c r="E163" s="104">
        <v>867.20870000000002</v>
      </c>
      <c r="F163" s="104">
        <v>939.47659999999996</v>
      </c>
      <c r="G163" s="104">
        <v>794.93470000000002</v>
      </c>
      <c r="H163" s="104">
        <v>855.87860000000001</v>
      </c>
      <c r="I163" s="104">
        <v>648.69489999999996</v>
      </c>
      <c r="J163" s="104">
        <v>704.36590000000001</v>
      </c>
      <c r="K163" s="104">
        <v>601.60670000000005</v>
      </c>
      <c r="M163" s="104">
        <f t="shared" si="24"/>
        <v>85.577999999999975</v>
      </c>
      <c r="N163" s="106">
        <f t="shared" si="25"/>
        <v>7.7159727163031627E-2</v>
      </c>
      <c r="Q163" s="105">
        <v>44082</v>
      </c>
      <c r="R163" s="104">
        <f t="shared" si="26"/>
        <v>93.324545454545444</v>
      </c>
      <c r="S163" s="104">
        <f t="shared" si="27"/>
        <v>93.186781818181814</v>
      </c>
      <c r="T163" s="104">
        <f t="shared" si="28"/>
        <v>75.117427272727269</v>
      </c>
      <c r="U163" s="104">
        <f t="shared" si="29"/>
        <v>78.837154545454553</v>
      </c>
      <c r="V163" s="104">
        <f t="shared" si="30"/>
        <v>85.406963636363628</v>
      </c>
      <c r="W163" s="104">
        <f t="shared" si="31"/>
        <v>72.266790909090915</v>
      </c>
      <c r="X163" s="104">
        <f t="shared" si="32"/>
        <v>77.807145454545449</v>
      </c>
      <c r="Y163" s="104">
        <f t="shared" si="33"/>
        <v>58.972263636363635</v>
      </c>
      <c r="Z163" s="104">
        <f t="shared" si="34"/>
        <v>64.033263636363642</v>
      </c>
      <c r="AA163" s="104">
        <f t="shared" si="35"/>
        <v>54.691518181818189</v>
      </c>
    </row>
    <row r="164" spans="1:27" x14ac:dyDescent="0.35">
      <c r="A164" s="105">
        <v>44083</v>
      </c>
      <c r="B164" s="107">
        <v>1028.05</v>
      </c>
      <c r="C164" s="104">
        <v>1025.8562999999999</v>
      </c>
      <c r="D164" s="104">
        <v>830.46799999999996</v>
      </c>
      <c r="E164" s="104">
        <v>871.48940000000005</v>
      </c>
      <c r="F164" s="104">
        <v>941.67229999999995</v>
      </c>
      <c r="G164" s="104">
        <v>797.22320000000002</v>
      </c>
      <c r="H164" s="104">
        <v>857.10590000000002</v>
      </c>
      <c r="I164" s="104">
        <v>650.98040000000003</v>
      </c>
      <c r="J164" s="104">
        <v>706.84810000000004</v>
      </c>
      <c r="K164" s="104">
        <v>602.71019999999999</v>
      </c>
      <c r="M164" s="104">
        <f t="shared" si="24"/>
        <v>84.183999999999969</v>
      </c>
      <c r="N164" s="106">
        <f t="shared" si="25"/>
        <v>7.5902854372533288E-2</v>
      </c>
      <c r="Q164" s="105">
        <v>44083</v>
      </c>
      <c r="R164" s="104">
        <f t="shared" si="26"/>
        <v>93.459090909090904</v>
      </c>
      <c r="S164" s="104">
        <f t="shared" si="27"/>
        <v>93.259663636363626</v>
      </c>
      <c r="T164" s="104">
        <f t="shared" si="28"/>
        <v>75.4970909090909</v>
      </c>
      <c r="U164" s="104">
        <f t="shared" si="29"/>
        <v>79.226309090909098</v>
      </c>
      <c r="V164" s="104">
        <f t="shared" si="30"/>
        <v>85.60657272727272</v>
      </c>
      <c r="W164" s="104">
        <f t="shared" si="31"/>
        <v>72.474836363636371</v>
      </c>
      <c r="X164" s="104">
        <f t="shared" si="32"/>
        <v>77.918718181818178</v>
      </c>
      <c r="Y164" s="104">
        <f t="shared" si="33"/>
        <v>59.180036363636368</v>
      </c>
      <c r="Z164" s="104">
        <f t="shared" si="34"/>
        <v>64.258918181818188</v>
      </c>
      <c r="AA164" s="104">
        <f t="shared" si="35"/>
        <v>54.791836363636364</v>
      </c>
    </row>
    <row r="165" spans="1:27" x14ac:dyDescent="0.35">
      <c r="A165" s="105">
        <v>44084</v>
      </c>
      <c r="B165" s="107">
        <v>1029.19</v>
      </c>
      <c r="C165" s="104">
        <v>1028.0736999999999</v>
      </c>
      <c r="D165" s="104">
        <v>834.12729999999999</v>
      </c>
      <c r="E165" s="104">
        <v>876.13279999999997</v>
      </c>
      <c r="F165" s="104">
        <v>944.58569999999997</v>
      </c>
      <c r="G165" s="104">
        <v>799.79690000000005</v>
      </c>
      <c r="H165" s="104">
        <v>858.47069999999997</v>
      </c>
      <c r="I165" s="104">
        <v>653.18669999999997</v>
      </c>
      <c r="J165" s="104">
        <v>708.10590000000002</v>
      </c>
      <c r="K165" s="104">
        <v>604.28589999999997</v>
      </c>
      <c r="M165" s="104">
        <f t="shared" si="24"/>
        <v>83.487999999999943</v>
      </c>
      <c r="N165" s="106">
        <f t="shared" si="25"/>
        <v>7.5275319607693347E-2</v>
      </c>
      <c r="Q165" s="105">
        <v>44084</v>
      </c>
      <c r="R165" s="104">
        <f t="shared" si="26"/>
        <v>93.562727272727273</v>
      </c>
      <c r="S165" s="104">
        <f t="shared" si="27"/>
        <v>93.461245454545448</v>
      </c>
      <c r="T165" s="104">
        <f t="shared" si="28"/>
        <v>75.829754545454549</v>
      </c>
      <c r="U165" s="104">
        <f t="shared" si="29"/>
        <v>79.648436363636364</v>
      </c>
      <c r="V165" s="104">
        <f t="shared" si="30"/>
        <v>85.871427272727274</v>
      </c>
      <c r="W165" s="104">
        <f t="shared" si="31"/>
        <v>72.708809090909099</v>
      </c>
      <c r="X165" s="104">
        <f t="shared" si="32"/>
        <v>78.042790909090911</v>
      </c>
      <c r="Y165" s="104">
        <f t="shared" si="33"/>
        <v>59.38060909090909</v>
      </c>
      <c r="Z165" s="104">
        <f t="shared" si="34"/>
        <v>64.373263636363632</v>
      </c>
      <c r="AA165" s="104">
        <f t="shared" si="35"/>
        <v>54.935081818181814</v>
      </c>
    </row>
    <row r="166" spans="1:27" x14ac:dyDescent="0.35">
      <c r="A166" s="105">
        <v>44085</v>
      </c>
      <c r="B166" s="107">
        <v>1030.8399999999999</v>
      </c>
      <c r="C166" s="104">
        <v>1029.8759</v>
      </c>
      <c r="D166" s="104">
        <v>837.41579999999999</v>
      </c>
      <c r="E166" s="104">
        <v>878.38589999999999</v>
      </c>
      <c r="F166" s="104">
        <v>947.81119999999999</v>
      </c>
      <c r="G166" s="104">
        <v>802.54539999999997</v>
      </c>
      <c r="H166" s="104">
        <v>859.68870000000004</v>
      </c>
      <c r="I166" s="104">
        <v>655.33420000000001</v>
      </c>
      <c r="J166" s="104">
        <v>709.31230000000005</v>
      </c>
      <c r="K166" s="104">
        <v>605.90250000000003</v>
      </c>
      <c r="M166" s="104">
        <f t="shared" si="24"/>
        <v>82.064700000000016</v>
      </c>
      <c r="N166" s="106">
        <f t="shared" si="25"/>
        <v>7.3992029046203986E-2</v>
      </c>
      <c r="Q166" s="105">
        <v>44085</v>
      </c>
      <c r="R166" s="104">
        <f t="shared" si="26"/>
        <v>93.712727272727264</v>
      </c>
      <c r="S166" s="104">
        <f t="shared" si="27"/>
        <v>93.625081818181812</v>
      </c>
      <c r="T166" s="104">
        <f t="shared" si="28"/>
        <v>76.128709090909084</v>
      </c>
      <c r="U166" s="104">
        <f t="shared" si="29"/>
        <v>79.853263636363636</v>
      </c>
      <c r="V166" s="104">
        <f t="shared" si="30"/>
        <v>86.164654545454539</v>
      </c>
      <c r="W166" s="104">
        <f t="shared" si="31"/>
        <v>72.958672727272727</v>
      </c>
      <c r="X166" s="104">
        <f t="shared" si="32"/>
        <v>78.153518181818185</v>
      </c>
      <c r="Y166" s="104">
        <f t="shared" si="33"/>
        <v>59.575836363636363</v>
      </c>
      <c r="Z166" s="104">
        <f t="shared" si="34"/>
        <v>64.482936363636369</v>
      </c>
      <c r="AA166" s="104">
        <f t="shared" si="35"/>
        <v>55.082045454545458</v>
      </c>
    </row>
    <row r="167" spans="1:27" x14ac:dyDescent="0.35">
      <c r="A167" s="105">
        <v>44086</v>
      </c>
      <c r="B167" s="107">
        <v>1033.73</v>
      </c>
      <c r="C167" s="104">
        <v>1031.7945999999999</v>
      </c>
      <c r="D167" s="104">
        <v>840.23850000000004</v>
      </c>
      <c r="E167" s="104">
        <v>880.21820000000002</v>
      </c>
      <c r="F167" s="104">
        <v>950.34990000000005</v>
      </c>
      <c r="G167" s="104">
        <v>806.38589999999999</v>
      </c>
      <c r="H167" s="104">
        <v>861.15809999999999</v>
      </c>
      <c r="I167" s="104">
        <v>657.79250000000002</v>
      </c>
      <c r="J167" s="104">
        <v>710.53779999999995</v>
      </c>
      <c r="K167" s="104">
        <v>606.99459999999999</v>
      </c>
      <c r="M167" s="104">
        <f t="shared" si="24"/>
        <v>81.444699999999898</v>
      </c>
      <c r="N167" s="106">
        <f t="shared" si="25"/>
        <v>7.343301819246717E-2</v>
      </c>
      <c r="Q167" s="105">
        <v>44086</v>
      </c>
      <c r="R167" s="104">
        <f t="shared" si="26"/>
        <v>93.975454545454554</v>
      </c>
      <c r="S167" s="104">
        <f t="shared" si="27"/>
        <v>93.799509090909083</v>
      </c>
      <c r="T167" s="104">
        <f t="shared" si="28"/>
        <v>76.385318181818192</v>
      </c>
      <c r="U167" s="104">
        <f t="shared" si="29"/>
        <v>80.019836363636372</v>
      </c>
      <c r="V167" s="104">
        <f t="shared" si="30"/>
        <v>86.395445454545452</v>
      </c>
      <c r="W167" s="104">
        <f t="shared" si="31"/>
        <v>73.307809090909089</v>
      </c>
      <c r="X167" s="104">
        <f t="shared" si="32"/>
        <v>78.287099999999995</v>
      </c>
      <c r="Y167" s="104">
        <f t="shared" si="33"/>
        <v>59.799318181818187</v>
      </c>
      <c r="Z167" s="104">
        <f t="shared" si="34"/>
        <v>64.594345454545447</v>
      </c>
      <c r="AA167" s="104">
        <f t="shared" si="35"/>
        <v>55.181327272727273</v>
      </c>
    </row>
    <row r="168" spans="1:27" x14ac:dyDescent="0.35">
      <c r="A168" s="105">
        <v>44087</v>
      </c>
      <c r="B168" s="107">
        <v>1036.7</v>
      </c>
      <c r="C168" s="104">
        <v>1033.5977</v>
      </c>
      <c r="D168" s="104">
        <v>841.95749999999998</v>
      </c>
      <c r="E168" s="104">
        <v>883.28620000000001</v>
      </c>
      <c r="F168" s="104">
        <v>952.4248</v>
      </c>
      <c r="G168" s="104">
        <v>810.84690000000001</v>
      </c>
      <c r="H168" s="104">
        <v>863.48929999999996</v>
      </c>
      <c r="I168" s="104">
        <v>660.24749999999995</v>
      </c>
      <c r="J168" s="104">
        <v>711.75469999999996</v>
      </c>
      <c r="K168" s="104">
        <v>607.98900000000003</v>
      </c>
      <c r="M168" s="104">
        <f t="shared" si="24"/>
        <v>81.172900000000027</v>
      </c>
      <c r="N168" s="106">
        <f t="shared" si="25"/>
        <v>7.3187955047232398E-2</v>
      </c>
      <c r="Q168" s="105">
        <v>44087</v>
      </c>
      <c r="R168" s="104">
        <f t="shared" si="26"/>
        <v>94.24545454545455</v>
      </c>
      <c r="S168" s="104">
        <f t="shared" si="27"/>
        <v>93.963427272727273</v>
      </c>
      <c r="T168" s="104">
        <f t="shared" si="28"/>
        <v>76.541590909090914</v>
      </c>
      <c r="U168" s="104">
        <f t="shared" si="29"/>
        <v>80.298745454545454</v>
      </c>
      <c r="V168" s="104">
        <f t="shared" si="30"/>
        <v>86.584072727272726</v>
      </c>
      <c r="W168" s="104">
        <f t="shared" si="31"/>
        <v>73.71335454545455</v>
      </c>
      <c r="X168" s="104">
        <f t="shared" si="32"/>
        <v>78.499027272727275</v>
      </c>
      <c r="Y168" s="104">
        <f t="shared" si="33"/>
        <v>60.022499999999994</v>
      </c>
      <c r="Z168" s="104">
        <f t="shared" si="34"/>
        <v>64.704972727272718</v>
      </c>
      <c r="AA168" s="104">
        <f t="shared" si="35"/>
        <v>55.271727272727276</v>
      </c>
    </row>
    <row r="169" spans="1:27" x14ac:dyDescent="0.35">
      <c r="A169" s="105">
        <v>44088</v>
      </c>
      <c r="B169" s="107">
        <v>1038.25</v>
      </c>
      <c r="C169" s="104">
        <v>1036.1878999999999</v>
      </c>
      <c r="D169" s="104">
        <v>846.46379999999999</v>
      </c>
      <c r="E169" s="104">
        <v>885.11530000000005</v>
      </c>
      <c r="F169" s="104">
        <v>954.36339999999996</v>
      </c>
      <c r="G169" s="104">
        <v>814.35050000000001</v>
      </c>
      <c r="H169" s="104">
        <v>865.79600000000005</v>
      </c>
      <c r="I169" s="104">
        <v>663.28160000000003</v>
      </c>
      <c r="J169" s="104">
        <v>713.40520000000004</v>
      </c>
      <c r="K169" s="104">
        <v>608.95360000000005</v>
      </c>
      <c r="M169" s="104">
        <f t="shared" si="24"/>
        <v>81.824499999999944</v>
      </c>
      <c r="N169" s="106">
        <f t="shared" si="25"/>
        <v>7.3775457421901405E-2</v>
      </c>
      <c r="Q169" s="105">
        <v>44088</v>
      </c>
      <c r="R169" s="104">
        <f t="shared" si="26"/>
        <v>94.38636363636364</v>
      </c>
      <c r="S169" s="104">
        <f t="shared" si="27"/>
        <v>94.198899999999995</v>
      </c>
      <c r="T169" s="104">
        <f t="shared" si="28"/>
        <v>76.951254545454546</v>
      </c>
      <c r="U169" s="104">
        <f t="shared" si="29"/>
        <v>80.465027272727284</v>
      </c>
      <c r="V169" s="104">
        <f t="shared" si="30"/>
        <v>86.760309090909089</v>
      </c>
      <c r="W169" s="104">
        <f t="shared" si="31"/>
        <v>74.031863636363639</v>
      </c>
      <c r="X169" s="104">
        <f t="shared" si="32"/>
        <v>78.708727272727273</v>
      </c>
      <c r="Y169" s="104">
        <f t="shared" si="33"/>
        <v>60.298327272727278</v>
      </c>
      <c r="Z169" s="104">
        <f t="shared" si="34"/>
        <v>64.855018181818181</v>
      </c>
      <c r="AA169" s="104">
        <f t="shared" si="35"/>
        <v>55.359418181818185</v>
      </c>
    </row>
    <row r="170" spans="1:27" x14ac:dyDescent="0.35">
      <c r="A170" s="105">
        <v>44089</v>
      </c>
      <c r="B170" s="107">
        <v>1039.47</v>
      </c>
      <c r="C170" s="104">
        <v>1038.885</v>
      </c>
      <c r="D170" s="104">
        <v>851.02650000000006</v>
      </c>
      <c r="E170" s="104">
        <v>886.33360000000005</v>
      </c>
      <c r="F170" s="104">
        <v>956.32619999999997</v>
      </c>
      <c r="G170" s="104">
        <v>817.78309999999999</v>
      </c>
      <c r="H170" s="104">
        <v>867.29679999999996</v>
      </c>
      <c r="I170" s="104">
        <v>666.27359999999999</v>
      </c>
      <c r="J170" s="104">
        <v>715.18870000000004</v>
      </c>
      <c r="K170" s="104">
        <v>609.82150000000001</v>
      </c>
      <c r="M170" s="104">
        <f t="shared" si="24"/>
        <v>82.558800000000019</v>
      </c>
      <c r="N170" s="106">
        <f t="shared" si="25"/>
        <v>7.4437524631415772E-2</v>
      </c>
      <c r="Q170" s="105">
        <v>44089</v>
      </c>
      <c r="R170" s="104">
        <f t="shared" si="26"/>
        <v>94.49727272727273</v>
      </c>
      <c r="S170" s="104">
        <f t="shared" si="27"/>
        <v>94.444090909090903</v>
      </c>
      <c r="T170" s="104">
        <f t="shared" si="28"/>
        <v>77.366045454545457</v>
      </c>
      <c r="U170" s="104">
        <f t="shared" si="29"/>
        <v>80.575781818181824</v>
      </c>
      <c r="V170" s="104">
        <f t="shared" si="30"/>
        <v>86.938745454545455</v>
      </c>
      <c r="W170" s="104">
        <f t="shared" si="31"/>
        <v>74.343918181818182</v>
      </c>
      <c r="X170" s="104">
        <f t="shared" si="32"/>
        <v>78.845163636363637</v>
      </c>
      <c r="Y170" s="104">
        <f t="shared" si="33"/>
        <v>60.570327272727269</v>
      </c>
      <c r="Z170" s="104">
        <f t="shared" si="34"/>
        <v>65.017154545454545</v>
      </c>
      <c r="AA170" s="104">
        <f t="shared" si="35"/>
        <v>55.438318181818182</v>
      </c>
    </row>
    <row r="171" spans="1:27" x14ac:dyDescent="0.35">
      <c r="A171" s="105">
        <v>44090</v>
      </c>
      <c r="B171" s="107">
        <v>1040.6099999999999</v>
      </c>
      <c r="C171" s="104">
        <v>1041.1251</v>
      </c>
      <c r="D171" s="104">
        <v>855.78579999999999</v>
      </c>
      <c r="E171" s="104">
        <v>888.78499999999997</v>
      </c>
      <c r="F171" s="104">
        <v>958.40179999999998</v>
      </c>
      <c r="G171" s="104">
        <v>820.89229999999998</v>
      </c>
      <c r="H171" s="104">
        <v>868.29250000000002</v>
      </c>
      <c r="I171" s="104">
        <v>668.46360000000004</v>
      </c>
      <c r="J171" s="104">
        <v>717.16690000000006</v>
      </c>
      <c r="K171" s="104">
        <v>611.01279999999997</v>
      </c>
      <c r="M171" s="104">
        <f t="shared" si="24"/>
        <v>82.723299999999995</v>
      </c>
      <c r="N171" s="106">
        <f t="shared" si="25"/>
        <v>7.4585842833737828E-2</v>
      </c>
      <c r="Q171" s="105">
        <v>44090</v>
      </c>
      <c r="R171" s="104">
        <f t="shared" si="26"/>
        <v>94.600909090909084</v>
      </c>
      <c r="S171" s="104">
        <f t="shared" si="27"/>
        <v>94.647736363636355</v>
      </c>
      <c r="T171" s="104">
        <f t="shared" si="28"/>
        <v>77.798709090909085</v>
      </c>
      <c r="U171" s="104">
        <f t="shared" si="29"/>
        <v>80.798636363636362</v>
      </c>
      <c r="V171" s="104">
        <f t="shared" si="30"/>
        <v>87.127436363636363</v>
      </c>
      <c r="W171" s="104">
        <f t="shared" si="31"/>
        <v>74.62657272727273</v>
      </c>
      <c r="X171" s="104">
        <f t="shared" si="32"/>
        <v>78.93568181818182</v>
      </c>
      <c r="Y171" s="104">
        <f t="shared" si="33"/>
        <v>60.769418181818189</v>
      </c>
      <c r="Z171" s="104">
        <f t="shared" si="34"/>
        <v>65.196990909090914</v>
      </c>
      <c r="AA171" s="104">
        <f t="shared" si="35"/>
        <v>55.546618181818182</v>
      </c>
    </row>
    <row r="172" spans="1:27" x14ac:dyDescent="0.35">
      <c r="A172" s="105">
        <v>44091</v>
      </c>
      <c r="B172" s="107">
        <v>1040.19</v>
      </c>
      <c r="C172" s="104">
        <v>1042.6590000000001</v>
      </c>
      <c r="D172" s="104">
        <v>859.16489999999999</v>
      </c>
      <c r="E172" s="104">
        <v>891.15629999999999</v>
      </c>
      <c r="F172" s="104">
        <v>961.2432</v>
      </c>
      <c r="G172" s="104">
        <v>824.00319999999999</v>
      </c>
      <c r="H172" s="104">
        <v>869.55449999999996</v>
      </c>
      <c r="I172" s="104">
        <v>670.44799999999998</v>
      </c>
      <c r="J172" s="104">
        <v>718.23059999999998</v>
      </c>
      <c r="K172" s="104">
        <v>612.41959999999995</v>
      </c>
      <c r="M172" s="104">
        <f t="shared" si="24"/>
        <v>81.415800000000104</v>
      </c>
      <c r="N172" s="106">
        <f t="shared" si="25"/>
        <v>7.3406961073639948E-2</v>
      </c>
      <c r="Q172" s="105">
        <v>44091</v>
      </c>
      <c r="R172" s="104">
        <f t="shared" si="26"/>
        <v>94.562727272727273</v>
      </c>
      <c r="S172" s="104">
        <f t="shared" si="27"/>
        <v>94.787181818181821</v>
      </c>
      <c r="T172" s="104">
        <f t="shared" si="28"/>
        <v>78.105900000000005</v>
      </c>
      <c r="U172" s="104">
        <f t="shared" si="29"/>
        <v>81.014209090909091</v>
      </c>
      <c r="V172" s="104">
        <f t="shared" si="30"/>
        <v>87.385745454545457</v>
      </c>
      <c r="W172" s="104">
        <f t="shared" si="31"/>
        <v>74.909381818181814</v>
      </c>
      <c r="X172" s="104">
        <f t="shared" si="32"/>
        <v>79.050409090909085</v>
      </c>
      <c r="Y172" s="104">
        <f t="shared" si="33"/>
        <v>60.949818181818181</v>
      </c>
      <c r="Z172" s="104">
        <f t="shared" si="34"/>
        <v>65.293690909090913</v>
      </c>
      <c r="AA172" s="104">
        <f t="shared" si="35"/>
        <v>55.674509090909083</v>
      </c>
    </row>
    <row r="173" spans="1:27" x14ac:dyDescent="0.35">
      <c r="A173" s="105">
        <v>44092</v>
      </c>
      <c r="B173" s="107">
        <v>1041.73</v>
      </c>
      <c r="C173" s="104">
        <v>1043.6812</v>
      </c>
      <c r="D173" s="104">
        <v>862.76110000000006</v>
      </c>
      <c r="E173" s="104">
        <v>891.80160000000001</v>
      </c>
      <c r="F173" s="104">
        <v>964.30930000000001</v>
      </c>
      <c r="G173" s="104">
        <v>827.17</v>
      </c>
      <c r="H173" s="104">
        <v>870.9923</v>
      </c>
      <c r="I173" s="104">
        <v>672.18219999999997</v>
      </c>
      <c r="J173" s="104">
        <v>719.21590000000003</v>
      </c>
      <c r="K173" s="104">
        <v>613.90480000000002</v>
      </c>
      <c r="M173" s="104">
        <f t="shared" si="24"/>
        <v>79.371899999999982</v>
      </c>
      <c r="N173" s="106">
        <f t="shared" si="25"/>
        <v>7.1564118680168154E-2</v>
      </c>
      <c r="Q173" s="105">
        <v>44092</v>
      </c>
      <c r="R173" s="104">
        <f t="shared" si="26"/>
        <v>94.702727272727273</v>
      </c>
      <c r="S173" s="104">
        <f t="shared" si="27"/>
        <v>94.880109090909087</v>
      </c>
      <c r="T173" s="104">
        <f t="shared" si="28"/>
        <v>78.43282727272728</v>
      </c>
      <c r="U173" s="104">
        <f t="shared" si="29"/>
        <v>81.072872727272724</v>
      </c>
      <c r="V173" s="104">
        <f t="shared" si="30"/>
        <v>87.664481818181812</v>
      </c>
      <c r="W173" s="104">
        <f t="shared" si="31"/>
        <v>75.197272727272718</v>
      </c>
      <c r="X173" s="104">
        <f t="shared" si="32"/>
        <v>79.181118181818178</v>
      </c>
      <c r="Y173" s="104">
        <f t="shared" si="33"/>
        <v>61.107472727272722</v>
      </c>
      <c r="Z173" s="104">
        <f t="shared" si="34"/>
        <v>65.383263636363637</v>
      </c>
      <c r="AA173" s="104">
        <f t="shared" si="35"/>
        <v>55.809527272727273</v>
      </c>
    </row>
    <row r="174" spans="1:27" x14ac:dyDescent="0.35">
      <c r="A174" s="105">
        <v>44093</v>
      </c>
      <c r="B174" s="107">
        <v>1043.95</v>
      </c>
      <c r="C174" s="104">
        <v>1044.2226000000001</v>
      </c>
      <c r="D174" s="104">
        <v>866.34500000000003</v>
      </c>
      <c r="E174" s="104">
        <v>892.54110000000003</v>
      </c>
      <c r="F174" s="104">
        <v>966.15790000000004</v>
      </c>
      <c r="G174" s="104">
        <v>831.09939999999995</v>
      </c>
      <c r="H174" s="104">
        <v>872.47860000000003</v>
      </c>
      <c r="I174" s="104">
        <v>673.70820000000003</v>
      </c>
      <c r="J174" s="104">
        <v>720.41549999999995</v>
      </c>
      <c r="K174" s="104">
        <v>614.76829999999995</v>
      </c>
      <c r="M174" s="104">
        <f t="shared" si="24"/>
        <v>78.064700000000016</v>
      </c>
      <c r="N174" s="106">
        <f t="shared" si="25"/>
        <v>7.0385507409192985E-2</v>
      </c>
      <c r="Q174" s="105">
        <v>44093</v>
      </c>
      <c r="R174" s="104">
        <f t="shared" si="26"/>
        <v>94.904545454545456</v>
      </c>
      <c r="S174" s="104">
        <f t="shared" si="27"/>
        <v>94.929327272727278</v>
      </c>
      <c r="T174" s="104">
        <f t="shared" si="28"/>
        <v>78.75863636363637</v>
      </c>
      <c r="U174" s="104">
        <f t="shared" si="29"/>
        <v>81.140100000000004</v>
      </c>
      <c r="V174" s="104">
        <f t="shared" si="30"/>
        <v>87.832536363636365</v>
      </c>
      <c r="W174" s="104">
        <f t="shared" si="31"/>
        <v>75.554490909090902</v>
      </c>
      <c r="X174" s="104">
        <f t="shared" si="32"/>
        <v>79.316236363636364</v>
      </c>
      <c r="Y174" s="104">
        <f t="shared" si="33"/>
        <v>61.246200000000002</v>
      </c>
      <c r="Z174" s="104">
        <f t="shared" si="34"/>
        <v>65.492318181818177</v>
      </c>
      <c r="AA174" s="104">
        <f t="shared" si="35"/>
        <v>55.888027272727271</v>
      </c>
    </row>
    <row r="175" spans="1:27" x14ac:dyDescent="0.35">
      <c r="A175" s="105">
        <v>44094</v>
      </c>
      <c r="B175" s="107">
        <v>1046.1600000000001</v>
      </c>
      <c r="C175" s="104">
        <v>1045.2626</v>
      </c>
      <c r="D175" s="104">
        <v>868.59199999999998</v>
      </c>
      <c r="E175" s="104">
        <v>893.48969999999997</v>
      </c>
      <c r="F175" s="104">
        <v>967.95259999999996</v>
      </c>
      <c r="G175" s="104">
        <v>835.09889999999996</v>
      </c>
      <c r="H175" s="104">
        <v>874.30640000000005</v>
      </c>
      <c r="I175" s="104">
        <v>676.49639999999999</v>
      </c>
      <c r="J175" s="104">
        <v>721.56640000000004</v>
      </c>
      <c r="K175" s="104">
        <v>615.44550000000004</v>
      </c>
      <c r="M175" s="104">
        <f t="shared" si="24"/>
        <v>77.310000000000059</v>
      </c>
      <c r="N175" s="106">
        <f t="shared" si="25"/>
        <v>6.9705046939329982E-2</v>
      </c>
      <c r="Q175" s="105">
        <v>44094</v>
      </c>
      <c r="R175" s="104">
        <f t="shared" si="26"/>
        <v>95.105454545454549</v>
      </c>
      <c r="S175" s="104">
        <f t="shared" si="27"/>
        <v>95.023872727272732</v>
      </c>
      <c r="T175" s="104">
        <f t="shared" si="28"/>
        <v>78.962909090909093</v>
      </c>
      <c r="U175" s="104">
        <f t="shared" si="29"/>
        <v>81.226336363636364</v>
      </c>
      <c r="V175" s="104">
        <f t="shared" si="30"/>
        <v>87.995690909090911</v>
      </c>
      <c r="W175" s="104">
        <f t="shared" si="31"/>
        <v>75.918081818181818</v>
      </c>
      <c r="X175" s="104">
        <f t="shared" si="32"/>
        <v>79.482399999999998</v>
      </c>
      <c r="Y175" s="104">
        <f t="shared" si="33"/>
        <v>61.499672727272724</v>
      </c>
      <c r="Z175" s="104">
        <f t="shared" si="34"/>
        <v>65.596945454545462</v>
      </c>
      <c r="AA175" s="104">
        <f t="shared" si="35"/>
        <v>55.949590909090915</v>
      </c>
    </row>
    <row r="176" spans="1:27" x14ac:dyDescent="0.35">
      <c r="A176" s="105">
        <v>44095</v>
      </c>
      <c r="B176" s="107">
        <v>1047</v>
      </c>
      <c r="C176" s="104">
        <v>1047.5481</v>
      </c>
      <c r="D176" s="104">
        <v>871.75440000000003</v>
      </c>
      <c r="E176" s="104">
        <v>888.74879999999996</v>
      </c>
      <c r="F176" s="104">
        <v>970.30169999999998</v>
      </c>
      <c r="G176" s="104">
        <v>838.17039999999997</v>
      </c>
      <c r="H176" s="104">
        <v>876.40250000000003</v>
      </c>
      <c r="I176" s="104">
        <v>678.83600000000001</v>
      </c>
      <c r="J176" s="104">
        <v>722.89559999999994</v>
      </c>
      <c r="K176" s="104">
        <v>616.19200000000001</v>
      </c>
      <c r="M176" s="104">
        <f t="shared" si="24"/>
        <v>77.246399999999994</v>
      </c>
      <c r="N176" s="106">
        <f t="shared" si="25"/>
        <v>6.9647703245301451E-2</v>
      </c>
      <c r="Q176" s="105">
        <v>44095</v>
      </c>
      <c r="R176" s="104">
        <f t="shared" si="26"/>
        <v>95.181818181818187</v>
      </c>
      <c r="S176" s="104">
        <f t="shared" si="27"/>
        <v>95.231645454545458</v>
      </c>
      <c r="T176" s="104">
        <f t="shared" si="28"/>
        <v>79.250399999999999</v>
      </c>
      <c r="U176" s="104">
        <f t="shared" si="29"/>
        <v>80.795345454545455</v>
      </c>
      <c r="V176" s="104">
        <f t="shared" si="30"/>
        <v>88.209245454545453</v>
      </c>
      <c r="W176" s="104">
        <f t="shared" si="31"/>
        <v>76.197309090909087</v>
      </c>
      <c r="X176" s="104">
        <f t="shared" si="32"/>
        <v>79.672954545454544</v>
      </c>
      <c r="Y176" s="104">
        <f t="shared" si="33"/>
        <v>61.712363636363641</v>
      </c>
      <c r="Z176" s="104">
        <f t="shared" si="34"/>
        <v>65.71778181818182</v>
      </c>
      <c r="AA176" s="104">
        <f t="shared" si="35"/>
        <v>56.017454545454548</v>
      </c>
    </row>
    <row r="177" spans="1:27" x14ac:dyDescent="0.35">
      <c r="A177" s="105">
        <v>44096</v>
      </c>
      <c r="B177" s="107">
        <v>1048</v>
      </c>
      <c r="C177" s="104">
        <v>1049.7056</v>
      </c>
      <c r="D177" s="104">
        <v>875.68</v>
      </c>
      <c r="E177" s="104">
        <v>890.87400000000002</v>
      </c>
      <c r="F177" s="104">
        <v>969.29269999999997</v>
      </c>
      <c r="G177" s="104">
        <v>840.63070000000005</v>
      </c>
      <c r="H177" s="104">
        <v>877.66669999999999</v>
      </c>
      <c r="I177" s="104">
        <v>681.51210000000003</v>
      </c>
      <c r="J177" s="104">
        <v>724.70489999999995</v>
      </c>
      <c r="K177" s="104">
        <v>617.0136</v>
      </c>
      <c r="M177" s="104">
        <f t="shared" si="24"/>
        <v>80.412900000000036</v>
      </c>
      <c r="N177" s="106">
        <f t="shared" si="25"/>
        <v>7.2502715936200307E-2</v>
      </c>
      <c r="Q177" s="105">
        <v>44096</v>
      </c>
      <c r="R177" s="104">
        <f t="shared" si="26"/>
        <v>95.272727272727266</v>
      </c>
      <c r="S177" s="104">
        <f t="shared" si="27"/>
        <v>95.427781818181813</v>
      </c>
      <c r="T177" s="104">
        <f t="shared" si="28"/>
        <v>79.607272727272729</v>
      </c>
      <c r="U177" s="104">
        <f t="shared" si="29"/>
        <v>80.988545454545459</v>
      </c>
      <c r="V177" s="104">
        <f t="shared" si="30"/>
        <v>88.117518181818184</v>
      </c>
      <c r="W177" s="104">
        <f t="shared" si="31"/>
        <v>76.420972727272726</v>
      </c>
      <c r="X177" s="104">
        <f t="shared" si="32"/>
        <v>79.787881818181816</v>
      </c>
      <c r="Y177" s="104">
        <f t="shared" si="33"/>
        <v>61.955645454545454</v>
      </c>
      <c r="Z177" s="104">
        <f t="shared" si="34"/>
        <v>65.882263636363632</v>
      </c>
      <c r="AA177" s="104">
        <f t="shared" si="35"/>
        <v>56.092145454545452</v>
      </c>
    </row>
    <row r="178" spans="1:27" x14ac:dyDescent="0.35">
      <c r="A178" s="105">
        <v>44097</v>
      </c>
      <c r="B178" s="107">
        <v>1049.04</v>
      </c>
      <c r="C178" s="104">
        <v>1050.8579999999999</v>
      </c>
      <c r="D178" s="104">
        <v>879.98030000000006</v>
      </c>
      <c r="E178" s="104">
        <v>894.4502</v>
      </c>
      <c r="F178" s="104">
        <v>971.61630000000002</v>
      </c>
      <c r="G178" s="104">
        <v>842.89350000000002</v>
      </c>
      <c r="H178" s="104">
        <v>878.03060000000005</v>
      </c>
      <c r="I178" s="104">
        <v>683.33</v>
      </c>
      <c r="J178" s="104">
        <v>726.38049999999998</v>
      </c>
      <c r="K178" s="104">
        <v>617.61659999999995</v>
      </c>
      <c r="M178" s="104">
        <f t="shared" si="24"/>
        <v>79.241699999999923</v>
      </c>
      <c r="N178" s="106">
        <f t="shared" si="25"/>
        <v>7.1446726400883398E-2</v>
      </c>
      <c r="Q178" s="105">
        <v>44097</v>
      </c>
      <c r="R178" s="104">
        <f t="shared" si="26"/>
        <v>95.36727272727272</v>
      </c>
      <c r="S178" s="104">
        <f t="shared" si="27"/>
        <v>95.532545454545456</v>
      </c>
      <c r="T178" s="104">
        <f t="shared" si="28"/>
        <v>79.9982090909091</v>
      </c>
      <c r="U178" s="104">
        <f t="shared" si="29"/>
        <v>81.31365454545454</v>
      </c>
      <c r="V178" s="104">
        <f t="shared" si="30"/>
        <v>88.328754545454544</v>
      </c>
      <c r="W178" s="104">
        <f t="shared" si="31"/>
        <v>76.626681818181822</v>
      </c>
      <c r="X178" s="104">
        <f t="shared" si="32"/>
        <v>79.820963636363643</v>
      </c>
      <c r="Y178" s="104">
        <f t="shared" si="33"/>
        <v>62.120909090909095</v>
      </c>
      <c r="Z178" s="104">
        <f t="shared" si="34"/>
        <v>66.034590909090909</v>
      </c>
      <c r="AA178" s="104">
        <f t="shared" si="35"/>
        <v>56.14696363636363</v>
      </c>
    </row>
    <row r="179" spans="1:27" x14ac:dyDescent="0.35">
      <c r="A179" s="105">
        <v>44098</v>
      </c>
      <c r="B179" s="107">
        <v>1050.42</v>
      </c>
      <c r="C179" s="104">
        <v>1052.3998999999999</v>
      </c>
      <c r="D179" s="104">
        <v>882.11919999999998</v>
      </c>
      <c r="E179" s="104">
        <v>898.27120000000002</v>
      </c>
      <c r="F179" s="104">
        <v>974.80859999999996</v>
      </c>
      <c r="G179" s="104">
        <v>844.51980000000003</v>
      </c>
      <c r="H179" s="104">
        <v>878.77440000000001</v>
      </c>
      <c r="I179" s="104">
        <v>685.12909999999999</v>
      </c>
      <c r="J179" s="104">
        <v>727.86109999999996</v>
      </c>
      <c r="K179" s="104">
        <v>618.5575</v>
      </c>
      <c r="M179" s="104">
        <f t="shared" si="24"/>
        <v>77.591299999999933</v>
      </c>
      <c r="N179" s="106">
        <f t="shared" si="25"/>
        <v>6.9958675573452672E-2</v>
      </c>
      <c r="Q179" s="105">
        <v>44098</v>
      </c>
      <c r="R179" s="104">
        <f t="shared" si="26"/>
        <v>95.492727272727279</v>
      </c>
      <c r="S179" s="104">
        <f t="shared" si="27"/>
        <v>95.672718181818169</v>
      </c>
      <c r="T179" s="104">
        <f t="shared" si="28"/>
        <v>80.192654545454545</v>
      </c>
      <c r="U179" s="104">
        <f t="shared" si="29"/>
        <v>81.661018181818179</v>
      </c>
      <c r="V179" s="104">
        <f t="shared" si="30"/>
        <v>88.618963636363631</v>
      </c>
      <c r="W179" s="104">
        <f t="shared" si="31"/>
        <v>76.774527272727269</v>
      </c>
      <c r="X179" s="104">
        <f t="shared" si="32"/>
        <v>79.888581818181819</v>
      </c>
      <c r="Y179" s="104">
        <f t="shared" si="33"/>
        <v>62.284463636363633</v>
      </c>
      <c r="Z179" s="104">
        <f t="shared" si="34"/>
        <v>66.169190909090901</v>
      </c>
      <c r="AA179" s="104">
        <f t="shared" si="35"/>
        <v>56.232500000000002</v>
      </c>
    </row>
    <row r="180" spans="1:27" x14ac:dyDescent="0.35">
      <c r="A180" s="105">
        <v>44099</v>
      </c>
      <c r="B180" s="107">
        <v>1051.72</v>
      </c>
      <c r="C180" s="104">
        <v>1053.0346</v>
      </c>
      <c r="D180" s="104">
        <v>883.90980000000002</v>
      </c>
      <c r="E180" s="104">
        <v>900.01250000000005</v>
      </c>
      <c r="F180" s="104">
        <v>978.01260000000002</v>
      </c>
      <c r="G180" s="104">
        <v>846.68079999999998</v>
      </c>
      <c r="H180" s="104">
        <v>879.46559999999999</v>
      </c>
      <c r="I180" s="104">
        <v>686.57299999999998</v>
      </c>
      <c r="J180" s="104">
        <v>729.16290000000004</v>
      </c>
      <c r="K180" s="104">
        <v>619.67349999999999</v>
      </c>
      <c r="M180" s="104">
        <f t="shared" si="24"/>
        <v>75.021999999999935</v>
      </c>
      <c r="N180" s="106">
        <f t="shared" si="25"/>
        <v>6.7642116562959584E-2</v>
      </c>
      <c r="Q180" s="105">
        <v>44099</v>
      </c>
      <c r="R180" s="104">
        <f t="shared" si="26"/>
        <v>95.61090909090909</v>
      </c>
      <c r="S180" s="104">
        <f t="shared" si="27"/>
        <v>95.73041818181818</v>
      </c>
      <c r="T180" s="104">
        <f t="shared" si="28"/>
        <v>80.355436363636372</v>
      </c>
      <c r="U180" s="104">
        <f t="shared" si="29"/>
        <v>81.81931818181819</v>
      </c>
      <c r="V180" s="104">
        <f t="shared" si="30"/>
        <v>88.910236363636372</v>
      </c>
      <c r="W180" s="104">
        <f t="shared" si="31"/>
        <v>76.970981818181812</v>
      </c>
      <c r="X180" s="104">
        <f t="shared" si="32"/>
        <v>79.951418181818184</v>
      </c>
      <c r="Y180" s="104">
        <f t="shared" si="33"/>
        <v>62.415727272727274</v>
      </c>
      <c r="Z180" s="104">
        <f t="shared" si="34"/>
        <v>66.287536363636363</v>
      </c>
      <c r="AA180" s="104">
        <f t="shared" si="35"/>
        <v>56.333954545454546</v>
      </c>
    </row>
    <row r="181" spans="1:27" x14ac:dyDescent="0.35">
      <c r="A181" s="105">
        <v>44100</v>
      </c>
      <c r="B181" s="107">
        <v>1053.31</v>
      </c>
      <c r="C181" s="104">
        <v>1054.2628</v>
      </c>
      <c r="D181" s="104">
        <v>886.08100000000002</v>
      </c>
      <c r="E181" s="104">
        <v>902.21469999999999</v>
      </c>
      <c r="F181" s="104">
        <v>979.60400000000004</v>
      </c>
      <c r="G181" s="104">
        <v>849.53790000000004</v>
      </c>
      <c r="H181" s="104">
        <v>880.18079999999998</v>
      </c>
      <c r="I181" s="104">
        <v>687.8279</v>
      </c>
      <c r="J181" s="104">
        <v>730.39279999999997</v>
      </c>
      <c r="K181" s="104">
        <v>620.5154</v>
      </c>
      <c r="M181" s="104">
        <f t="shared" si="24"/>
        <v>74.658799999999928</v>
      </c>
      <c r="N181" s="106">
        <f t="shared" si="25"/>
        <v>6.7314644398318982E-2</v>
      </c>
      <c r="Q181" s="105">
        <v>44100</v>
      </c>
      <c r="R181" s="104">
        <f t="shared" si="26"/>
        <v>95.75545454545454</v>
      </c>
      <c r="S181" s="104">
        <f t="shared" si="27"/>
        <v>95.842072727272722</v>
      </c>
      <c r="T181" s="104">
        <f t="shared" si="28"/>
        <v>80.552818181818182</v>
      </c>
      <c r="U181" s="104">
        <f t="shared" si="29"/>
        <v>82.019518181818185</v>
      </c>
      <c r="V181" s="104">
        <f t="shared" si="30"/>
        <v>89.054909090909092</v>
      </c>
      <c r="W181" s="104">
        <f t="shared" si="31"/>
        <v>77.23071818181819</v>
      </c>
      <c r="X181" s="104">
        <f t="shared" si="32"/>
        <v>80.016436363636359</v>
      </c>
      <c r="Y181" s="104">
        <f t="shared" si="33"/>
        <v>62.52980909090909</v>
      </c>
      <c r="Z181" s="104">
        <f t="shared" si="34"/>
        <v>66.399345454545454</v>
      </c>
      <c r="AA181" s="104">
        <f t="shared" si="35"/>
        <v>56.41049090909091</v>
      </c>
    </row>
    <row r="182" spans="1:27" x14ac:dyDescent="0.35">
      <c r="A182" s="105">
        <v>44101</v>
      </c>
      <c r="B182" s="107">
        <v>1054.6600000000001</v>
      </c>
      <c r="C182" s="104">
        <v>1055.7828999999999</v>
      </c>
      <c r="D182" s="104">
        <v>888.75850000000003</v>
      </c>
      <c r="E182" s="104">
        <v>903.99929999999995</v>
      </c>
      <c r="F182" s="104">
        <v>981.36339999999996</v>
      </c>
      <c r="G182" s="104">
        <v>852.47299999999996</v>
      </c>
      <c r="H182" s="104">
        <v>882.23119999999994</v>
      </c>
      <c r="I182" s="104">
        <v>689.2903</v>
      </c>
      <c r="J182" s="104">
        <v>731.76469999999995</v>
      </c>
      <c r="K182" s="104">
        <v>621.26530000000002</v>
      </c>
      <c r="M182" s="104">
        <f t="shared" si="24"/>
        <v>74.419499999999971</v>
      </c>
      <c r="N182" s="106">
        <f t="shared" si="25"/>
        <v>6.709888424138484E-2</v>
      </c>
      <c r="Q182" s="105">
        <v>44101</v>
      </c>
      <c r="R182" s="104">
        <f t="shared" si="26"/>
        <v>95.878181818181829</v>
      </c>
      <c r="S182" s="104">
        <f t="shared" si="27"/>
        <v>95.980263636363631</v>
      </c>
      <c r="T182" s="104">
        <f t="shared" si="28"/>
        <v>80.796227272727279</v>
      </c>
      <c r="U182" s="104">
        <f t="shared" si="29"/>
        <v>82.181754545454538</v>
      </c>
      <c r="V182" s="104">
        <f t="shared" si="30"/>
        <v>89.214854545454543</v>
      </c>
      <c r="W182" s="104">
        <f t="shared" si="31"/>
        <v>77.497545454545445</v>
      </c>
      <c r="X182" s="104">
        <f t="shared" si="32"/>
        <v>80.202836363636365</v>
      </c>
      <c r="Y182" s="104">
        <f t="shared" si="33"/>
        <v>62.662754545454547</v>
      </c>
      <c r="Z182" s="104">
        <f t="shared" si="34"/>
        <v>66.524063636363636</v>
      </c>
      <c r="AA182" s="104">
        <f t="shared" si="35"/>
        <v>56.478663636363642</v>
      </c>
    </row>
    <row r="183" spans="1:27" x14ac:dyDescent="0.35">
      <c r="A183" s="105">
        <v>44102</v>
      </c>
      <c r="B183" s="107">
        <v>1054.05</v>
      </c>
      <c r="C183" s="104">
        <v>1058.0345</v>
      </c>
      <c r="D183" s="104">
        <v>891.36590000000001</v>
      </c>
      <c r="E183" s="104">
        <v>906.41409999999996</v>
      </c>
      <c r="F183" s="104">
        <v>983.60619999999994</v>
      </c>
      <c r="G183" s="104">
        <v>854.47550000000001</v>
      </c>
      <c r="H183" s="104">
        <v>884.30219999999997</v>
      </c>
      <c r="I183" s="104">
        <v>691.82039999999995</v>
      </c>
      <c r="J183" s="104">
        <v>733.43020000000001</v>
      </c>
      <c r="K183" s="104">
        <v>621.93389999999999</v>
      </c>
      <c r="M183" s="104">
        <f t="shared" si="24"/>
        <v>74.428300000000036</v>
      </c>
      <c r="N183" s="106">
        <f t="shared" si="25"/>
        <v>6.7106818588986317E-2</v>
      </c>
      <c r="Q183" s="105">
        <v>44102</v>
      </c>
      <c r="R183" s="104">
        <f t="shared" si="26"/>
        <v>95.822727272727263</v>
      </c>
      <c r="S183" s="104">
        <f t="shared" si="27"/>
        <v>96.184954545454545</v>
      </c>
      <c r="T183" s="104">
        <f t="shared" si="28"/>
        <v>81.033263636363642</v>
      </c>
      <c r="U183" s="104">
        <f t="shared" si="29"/>
        <v>82.401281818181815</v>
      </c>
      <c r="V183" s="104">
        <f t="shared" si="30"/>
        <v>89.418745454545444</v>
      </c>
      <c r="W183" s="104">
        <f t="shared" si="31"/>
        <v>77.679590909090905</v>
      </c>
      <c r="X183" s="104">
        <f t="shared" si="32"/>
        <v>80.391109090909083</v>
      </c>
      <c r="Y183" s="104">
        <f t="shared" si="33"/>
        <v>62.892763636363632</v>
      </c>
      <c r="Z183" s="104">
        <f t="shared" si="34"/>
        <v>66.675472727272734</v>
      </c>
      <c r="AA183" s="104">
        <f t="shared" si="35"/>
        <v>56.539445454545451</v>
      </c>
    </row>
    <row r="184" spans="1:27" x14ac:dyDescent="0.35">
      <c r="A184" s="105">
        <v>44103</v>
      </c>
      <c r="B184" s="107">
        <v>1053.5899999999999</v>
      </c>
      <c r="C184" s="104">
        <v>1060.4946</v>
      </c>
      <c r="D184" s="104">
        <v>894.34299999999996</v>
      </c>
      <c r="E184" s="104">
        <v>909.26969999999994</v>
      </c>
      <c r="F184" s="104">
        <v>985.3623</v>
      </c>
      <c r="G184" s="104">
        <v>856.46479999999997</v>
      </c>
      <c r="H184" s="104">
        <v>885.5104</v>
      </c>
      <c r="I184" s="104">
        <v>694.51949999999999</v>
      </c>
      <c r="J184" s="104">
        <v>735.26599999999996</v>
      </c>
      <c r="K184" s="104">
        <v>622.86289999999997</v>
      </c>
      <c r="M184" s="104">
        <f t="shared" si="24"/>
        <v>75.132299999999987</v>
      </c>
      <c r="N184" s="106">
        <f t="shared" si="25"/>
        <v>6.7741566397100203E-2</v>
      </c>
      <c r="Q184" s="105">
        <v>44103</v>
      </c>
      <c r="R184" s="104">
        <f t="shared" si="26"/>
        <v>95.780909090909077</v>
      </c>
      <c r="S184" s="104">
        <f t="shared" si="27"/>
        <v>96.408599999999993</v>
      </c>
      <c r="T184" s="104">
        <f t="shared" si="28"/>
        <v>81.303909090909087</v>
      </c>
      <c r="U184" s="104">
        <f t="shared" si="29"/>
        <v>82.660881818181807</v>
      </c>
      <c r="V184" s="104">
        <f t="shared" si="30"/>
        <v>89.578390909090913</v>
      </c>
      <c r="W184" s="104">
        <f t="shared" si="31"/>
        <v>77.860436363636367</v>
      </c>
      <c r="X184" s="104">
        <f t="shared" si="32"/>
        <v>80.500945454545459</v>
      </c>
      <c r="Y184" s="104">
        <f t="shared" si="33"/>
        <v>63.138136363636363</v>
      </c>
      <c r="Z184" s="104">
        <f t="shared" si="34"/>
        <v>66.842363636363629</v>
      </c>
      <c r="AA184" s="104">
        <f t="shared" si="35"/>
        <v>56.623899999999999</v>
      </c>
    </row>
    <row r="185" spans="1:27" x14ac:dyDescent="0.35">
      <c r="A185" s="105">
        <v>44104</v>
      </c>
      <c r="B185" s="107">
        <v>1052.7</v>
      </c>
      <c r="C185" s="104">
        <v>1060.4259999999999</v>
      </c>
      <c r="D185" s="104">
        <v>897.37879999999996</v>
      </c>
      <c r="E185" s="104">
        <v>912.35810000000004</v>
      </c>
      <c r="F185" s="104">
        <v>986.98159999999996</v>
      </c>
      <c r="G185" s="104">
        <v>857.99</v>
      </c>
      <c r="H185" s="104">
        <v>887.56979999999999</v>
      </c>
      <c r="I185" s="104">
        <v>696.04250000000002</v>
      </c>
      <c r="J185" s="104">
        <v>737.17510000000004</v>
      </c>
      <c r="K185" s="104">
        <v>623.52099999999996</v>
      </c>
      <c r="M185" s="104">
        <f t="shared" si="24"/>
        <v>73.444399999999973</v>
      </c>
      <c r="N185" s="106">
        <f t="shared" si="25"/>
        <v>6.6219704429322485E-2</v>
      </c>
      <c r="Q185" s="105">
        <v>44104</v>
      </c>
      <c r="R185" s="104">
        <f t="shared" si="26"/>
        <v>95.7</v>
      </c>
      <c r="S185" s="104">
        <f t="shared" si="27"/>
        <v>96.402363636363631</v>
      </c>
      <c r="T185" s="104">
        <f t="shared" si="28"/>
        <v>81.579890909090906</v>
      </c>
      <c r="U185" s="104">
        <f t="shared" si="29"/>
        <v>82.941645454545451</v>
      </c>
      <c r="V185" s="104">
        <f t="shared" si="30"/>
        <v>89.7256</v>
      </c>
      <c r="W185" s="104">
        <f t="shared" si="31"/>
        <v>77.99909090909091</v>
      </c>
      <c r="X185" s="104">
        <f t="shared" si="32"/>
        <v>80.68816363636364</v>
      </c>
      <c r="Y185" s="104">
        <f t="shared" si="33"/>
        <v>63.276590909090913</v>
      </c>
      <c r="Z185" s="104">
        <f t="shared" si="34"/>
        <v>67.015918181818179</v>
      </c>
      <c r="AA185" s="104">
        <f t="shared" si="35"/>
        <v>56.683727272727268</v>
      </c>
    </row>
    <row r="186" spans="1:27" x14ac:dyDescent="0.35">
      <c r="A186" s="105">
        <v>44105</v>
      </c>
      <c r="B186" s="107">
        <v>1053.24</v>
      </c>
      <c r="C186" s="104">
        <v>1063.3621000000001</v>
      </c>
      <c r="D186" s="104">
        <v>898.78459999999995</v>
      </c>
      <c r="E186" s="104">
        <v>915.86680000000001</v>
      </c>
      <c r="F186" s="104">
        <v>989.20920000000001</v>
      </c>
      <c r="G186" s="104">
        <v>859.59849999999994</v>
      </c>
      <c r="H186" s="104">
        <v>888.79259999999999</v>
      </c>
      <c r="I186" s="104">
        <v>747.06410000000005</v>
      </c>
      <c r="J186" s="104">
        <v>739.36350000000004</v>
      </c>
      <c r="K186" s="104">
        <v>624.31579999999997</v>
      </c>
      <c r="M186" s="104">
        <f t="shared" si="24"/>
        <v>74.152900000000045</v>
      </c>
      <c r="N186" s="106">
        <f t="shared" si="25"/>
        <v>6.6858509574278122E-2</v>
      </c>
      <c r="Q186" s="105">
        <v>44105</v>
      </c>
      <c r="R186" s="104">
        <f t="shared" si="26"/>
        <v>95.74909090909091</v>
      </c>
      <c r="S186" s="104">
        <f t="shared" si="27"/>
        <v>96.66928181818183</v>
      </c>
      <c r="T186" s="104">
        <f t="shared" si="28"/>
        <v>81.7076909090909</v>
      </c>
      <c r="U186" s="104">
        <f t="shared" si="29"/>
        <v>83.260618181818188</v>
      </c>
      <c r="V186" s="104">
        <f t="shared" si="30"/>
        <v>89.928109090909089</v>
      </c>
      <c r="W186" s="104">
        <f t="shared" si="31"/>
        <v>78.145318181818183</v>
      </c>
      <c r="X186" s="104">
        <f t="shared" si="32"/>
        <v>80.799327272727268</v>
      </c>
      <c r="Y186" s="104">
        <f t="shared" si="33"/>
        <v>67.91491818181818</v>
      </c>
      <c r="Z186" s="104">
        <f t="shared" si="34"/>
        <v>67.214863636363646</v>
      </c>
      <c r="AA186" s="104">
        <f t="shared" si="35"/>
        <v>56.755981818181816</v>
      </c>
    </row>
    <row r="187" spans="1:27" x14ac:dyDescent="0.35">
      <c r="A187" s="105">
        <v>44106</v>
      </c>
      <c r="B187" s="107">
        <v>1054.45</v>
      </c>
      <c r="C187" s="104">
        <v>1064.6907000000001</v>
      </c>
      <c r="D187" s="104">
        <v>900.35770000000002</v>
      </c>
      <c r="E187" s="104">
        <v>918.74130000000002</v>
      </c>
      <c r="F187" s="104">
        <v>991.30330000000004</v>
      </c>
      <c r="G187" s="104">
        <v>861.35640000000001</v>
      </c>
      <c r="H187" s="104">
        <v>890.08010000000002</v>
      </c>
      <c r="I187" s="104">
        <v>748.54859999999996</v>
      </c>
      <c r="J187" s="104">
        <v>740.50239999999997</v>
      </c>
      <c r="K187" s="104">
        <v>625.09849999999994</v>
      </c>
      <c r="M187" s="104">
        <f t="shared" si="24"/>
        <v>73.387400000000071</v>
      </c>
      <c r="N187" s="106">
        <f t="shared" si="25"/>
        <v>6.6168311495995169E-2</v>
      </c>
      <c r="Q187" s="105">
        <v>44106</v>
      </c>
      <c r="R187" s="104">
        <f t="shared" si="26"/>
        <v>95.859090909090909</v>
      </c>
      <c r="S187" s="104">
        <f t="shared" si="27"/>
        <v>96.790063636363641</v>
      </c>
      <c r="T187" s="104">
        <f t="shared" si="28"/>
        <v>81.850700000000003</v>
      </c>
      <c r="U187" s="104">
        <f t="shared" si="29"/>
        <v>83.521936363636371</v>
      </c>
      <c r="V187" s="104">
        <f t="shared" si="30"/>
        <v>90.11848181818182</v>
      </c>
      <c r="W187" s="104">
        <f t="shared" si="31"/>
        <v>78.305127272727276</v>
      </c>
      <c r="X187" s="104">
        <f t="shared" si="32"/>
        <v>80.91637272727273</v>
      </c>
      <c r="Y187" s="104">
        <f t="shared" si="33"/>
        <v>68.049872727272728</v>
      </c>
      <c r="Z187" s="104">
        <f t="shared" si="34"/>
        <v>67.318399999999997</v>
      </c>
      <c r="AA187" s="104">
        <f t="shared" si="35"/>
        <v>56.827136363636356</v>
      </c>
    </row>
    <row r="188" spans="1:27" x14ac:dyDescent="0.35">
      <c r="A188" s="105">
        <v>44107</v>
      </c>
      <c r="B188" s="107">
        <v>1056.74</v>
      </c>
      <c r="C188" s="104">
        <v>1064.8791000000001</v>
      </c>
      <c r="D188" s="104">
        <v>902.03250000000003</v>
      </c>
      <c r="E188" s="104">
        <v>921.28309999999999</v>
      </c>
      <c r="F188" s="104">
        <v>992.7319</v>
      </c>
      <c r="G188" s="104">
        <v>863.74789999999996</v>
      </c>
      <c r="H188" s="104">
        <v>891.54169999999999</v>
      </c>
      <c r="I188" s="104">
        <v>750.09969999999998</v>
      </c>
      <c r="J188" s="104">
        <v>741.87149999999997</v>
      </c>
      <c r="K188" s="104">
        <v>625.7654</v>
      </c>
      <c r="M188" s="104">
        <f t="shared" si="24"/>
        <v>72.147200000000112</v>
      </c>
      <c r="N188" s="106">
        <f t="shared" si="25"/>
        <v>6.5050109462439942E-2</v>
      </c>
      <c r="Q188" s="105">
        <v>44107</v>
      </c>
      <c r="R188" s="104">
        <f t="shared" si="26"/>
        <v>96.067272727272723</v>
      </c>
      <c r="S188" s="104">
        <f t="shared" si="27"/>
        <v>96.80719090909092</v>
      </c>
      <c r="T188" s="104">
        <f t="shared" si="28"/>
        <v>82.002954545454543</v>
      </c>
      <c r="U188" s="104">
        <f t="shared" si="29"/>
        <v>83.753009090909089</v>
      </c>
      <c r="V188" s="104">
        <f t="shared" si="30"/>
        <v>90.248354545454546</v>
      </c>
      <c r="W188" s="104">
        <f t="shared" si="31"/>
        <v>78.522536363636362</v>
      </c>
      <c r="X188" s="104">
        <f t="shared" si="32"/>
        <v>81.049245454545456</v>
      </c>
      <c r="Y188" s="104">
        <f t="shared" si="33"/>
        <v>68.190881818181822</v>
      </c>
      <c r="Z188" s="104">
        <f t="shared" si="34"/>
        <v>67.44286363636364</v>
      </c>
      <c r="AA188" s="104">
        <f t="shared" si="35"/>
        <v>56.887763636363637</v>
      </c>
    </row>
    <row r="189" spans="1:27" x14ac:dyDescent="0.35">
      <c r="A189" s="105">
        <v>44108</v>
      </c>
      <c r="B189" s="107">
        <v>1059.19</v>
      </c>
      <c r="C189" s="104">
        <v>1064.9604999999999</v>
      </c>
      <c r="D189" s="104">
        <v>903.50189999999998</v>
      </c>
      <c r="E189" s="104">
        <v>922.71019999999999</v>
      </c>
      <c r="F189" s="104">
        <v>994.00660000000005</v>
      </c>
      <c r="G189" s="104">
        <v>866.33569999999997</v>
      </c>
      <c r="H189" s="104">
        <v>893.31700000000001</v>
      </c>
      <c r="I189" s="104">
        <v>751.42319999999995</v>
      </c>
      <c r="J189" s="104">
        <v>742.95190000000002</v>
      </c>
      <c r="K189" s="104">
        <v>626.44839999999999</v>
      </c>
      <c r="M189" s="104">
        <f t="shared" si="24"/>
        <v>70.953899999999862</v>
      </c>
      <c r="N189" s="106">
        <f t="shared" si="25"/>
        <v>6.3974193895078413E-2</v>
      </c>
      <c r="Q189" s="105">
        <v>44108</v>
      </c>
      <c r="R189" s="104">
        <f t="shared" si="26"/>
        <v>96.29</v>
      </c>
      <c r="S189" s="104">
        <f t="shared" si="27"/>
        <v>96.814590909090896</v>
      </c>
      <c r="T189" s="104">
        <f t="shared" si="28"/>
        <v>82.136536363636367</v>
      </c>
      <c r="U189" s="104">
        <f t="shared" si="29"/>
        <v>83.882745454545457</v>
      </c>
      <c r="V189" s="104">
        <f t="shared" si="30"/>
        <v>90.364236363636365</v>
      </c>
      <c r="W189" s="104">
        <f t="shared" si="31"/>
        <v>78.7577909090909</v>
      </c>
      <c r="X189" s="104">
        <f t="shared" si="32"/>
        <v>81.210636363636368</v>
      </c>
      <c r="Y189" s="104">
        <f t="shared" si="33"/>
        <v>68.311199999999999</v>
      </c>
      <c r="Z189" s="104">
        <f t="shared" si="34"/>
        <v>67.541081818181823</v>
      </c>
      <c r="AA189" s="104">
        <f t="shared" si="35"/>
        <v>56.949854545454542</v>
      </c>
    </row>
    <row r="190" spans="1:27" x14ac:dyDescent="0.35">
      <c r="A190" s="105">
        <v>44109</v>
      </c>
      <c r="B190" s="107">
        <v>1059.81</v>
      </c>
      <c r="C190" s="104">
        <v>1066.2634</v>
      </c>
      <c r="D190" s="104">
        <v>905.51170000000002</v>
      </c>
      <c r="E190" s="104">
        <v>925.82989999999995</v>
      </c>
      <c r="F190" s="104">
        <v>995.37329999999997</v>
      </c>
      <c r="G190" s="104">
        <v>868.07119999999998</v>
      </c>
      <c r="H190" s="104">
        <v>895.12030000000004</v>
      </c>
      <c r="I190" s="104">
        <v>753.40819999999997</v>
      </c>
      <c r="J190" s="104">
        <v>744.32399999999996</v>
      </c>
      <c r="K190" s="104">
        <v>627.19060000000002</v>
      </c>
      <c r="M190" s="104">
        <f t="shared" si="24"/>
        <v>70.890100000000075</v>
      </c>
      <c r="N190" s="106">
        <f t="shared" si="25"/>
        <v>6.3916669874968274E-2</v>
      </c>
      <c r="Q190" s="105">
        <v>44109</v>
      </c>
      <c r="R190" s="104">
        <f t="shared" si="26"/>
        <v>96.346363636363634</v>
      </c>
      <c r="S190" s="104">
        <f t="shared" si="27"/>
        <v>96.933036363636361</v>
      </c>
      <c r="T190" s="104">
        <f t="shared" si="28"/>
        <v>82.319245454545452</v>
      </c>
      <c r="U190" s="104">
        <f t="shared" si="29"/>
        <v>84.166354545454539</v>
      </c>
      <c r="V190" s="104">
        <f t="shared" si="30"/>
        <v>90.48848181818181</v>
      </c>
      <c r="W190" s="104">
        <f t="shared" si="31"/>
        <v>78.915563636363629</v>
      </c>
      <c r="X190" s="104">
        <f t="shared" si="32"/>
        <v>81.374572727272735</v>
      </c>
      <c r="Y190" s="104">
        <f t="shared" si="33"/>
        <v>68.491654545454537</v>
      </c>
      <c r="Z190" s="104">
        <f t="shared" si="34"/>
        <v>67.665818181818182</v>
      </c>
      <c r="AA190" s="104">
        <f t="shared" si="35"/>
        <v>57.017327272727272</v>
      </c>
    </row>
    <row r="191" spans="1:27" x14ac:dyDescent="0.35">
      <c r="A191" s="105">
        <v>44110</v>
      </c>
      <c r="B191" s="107">
        <v>1060.55</v>
      </c>
      <c r="C191" s="104">
        <v>1067.8766000000001</v>
      </c>
      <c r="D191" s="104">
        <v>908.52139999999997</v>
      </c>
      <c r="E191" s="104">
        <v>927.13589999999999</v>
      </c>
      <c r="F191" s="104">
        <v>995.61710000000005</v>
      </c>
      <c r="G191" s="104">
        <v>870.17809999999997</v>
      </c>
      <c r="H191" s="104">
        <v>895.99829999999997</v>
      </c>
      <c r="I191" s="104">
        <v>755.60429999999997</v>
      </c>
      <c r="J191" s="104">
        <v>745.92520000000002</v>
      </c>
      <c r="K191" s="104">
        <v>627.73590000000002</v>
      </c>
      <c r="M191" s="104">
        <f t="shared" si="24"/>
        <v>72.259500000000003</v>
      </c>
      <c r="N191" s="106">
        <f t="shared" si="25"/>
        <v>6.5151362557398923E-2</v>
      </c>
      <c r="Q191" s="105">
        <v>44110</v>
      </c>
      <c r="R191" s="104">
        <f t="shared" si="26"/>
        <v>96.413636363636357</v>
      </c>
      <c r="S191" s="104">
        <f t="shared" si="27"/>
        <v>97.079690909090914</v>
      </c>
      <c r="T191" s="104">
        <f t="shared" si="28"/>
        <v>82.592854545454543</v>
      </c>
      <c r="U191" s="104">
        <f t="shared" si="29"/>
        <v>84.285081818181823</v>
      </c>
      <c r="V191" s="104">
        <f t="shared" si="30"/>
        <v>90.510645454545454</v>
      </c>
      <c r="W191" s="104">
        <f t="shared" si="31"/>
        <v>79.107100000000003</v>
      </c>
      <c r="X191" s="104">
        <f t="shared" si="32"/>
        <v>81.454390909090904</v>
      </c>
      <c r="Y191" s="104">
        <f t="shared" si="33"/>
        <v>68.691299999999998</v>
      </c>
      <c r="Z191" s="104">
        <f t="shared" si="34"/>
        <v>67.811381818181815</v>
      </c>
      <c r="AA191" s="104">
        <f t="shared" si="35"/>
        <v>57.066900000000004</v>
      </c>
    </row>
    <row r="192" spans="1:27" x14ac:dyDescent="0.35">
      <c r="A192" s="105">
        <v>44111</v>
      </c>
      <c r="B192" s="107">
        <v>1061.06</v>
      </c>
      <c r="C192" s="104">
        <v>1067.3407999999999</v>
      </c>
      <c r="D192" s="104">
        <v>911.40300000000002</v>
      </c>
      <c r="E192" s="104">
        <v>929.25660000000005</v>
      </c>
      <c r="F192" s="104">
        <v>995.53840000000002</v>
      </c>
      <c r="G192" s="104">
        <v>871.95460000000003</v>
      </c>
      <c r="H192" s="104">
        <v>896.3732</v>
      </c>
      <c r="I192" s="104">
        <v>757.20939999999996</v>
      </c>
      <c r="J192" s="104">
        <v>747.36760000000004</v>
      </c>
      <c r="K192" s="104">
        <v>628.27340000000004</v>
      </c>
      <c r="M192" s="104">
        <f t="shared" si="24"/>
        <v>71.802399999999921</v>
      </c>
      <c r="N192" s="106">
        <f t="shared" si="25"/>
        <v>6.4739227297329421E-2</v>
      </c>
      <c r="Q192" s="105">
        <v>44111</v>
      </c>
      <c r="R192" s="104">
        <f t="shared" si="26"/>
        <v>96.46</v>
      </c>
      <c r="S192" s="104">
        <f t="shared" si="27"/>
        <v>97.030981818181814</v>
      </c>
      <c r="T192" s="104">
        <f t="shared" si="28"/>
        <v>82.854818181818189</v>
      </c>
      <c r="U192" s="104">
        <f t="shared" si="29"/>
        <v>84.477872727272725</v>
      </c>
      <c r="V192" s="104">
        <f t="shared" si="30"/>
        <v>90.503490909090914</v>
      </c>
      <c r="W192" s="104">
        <f t="shared" si="31"/>
        <v>79.268600000000006</v>
      </c>
      <c r="X192" s="104">
        <f t="shared" si="32"/>
        <v>81.488472727272722</v>
      </c>
      <c r="Y192" s="104">
        <f t="shared" si="33"/>
        <v>68.837218181818173</v>
      </c>
      <c r="Z192" s="104">
        <f t="shared" si="34"/>
        <v>67.942509090909098</v>
      </c>
      <c r="AA192" s="104">
        <f t="shared" si="35"/>
        <v>57.115763636363639</v>
      </c>
    </row>
    <row r="193" spans="1:27" x14ac:dyDescent="0.35">
      <c r="A193" s="105">
        <v>44112</v>
      </c>
      <c r="B193" s="107">
        <v>1061.56</v>
      </c>
      <c r="C193" s="104">
        <v>1067.4105999999999</v>
      </c>
      <c r="D193" s="104">
        <v>913.06399999999996</v>
      </c>
      <c r="E193" s="104">
        <v>931.36839999999995</v>
      </c>
      <c r="F193" s="104">
        <v>996.47730000000001</v>
      </c>
      <c r="G193" s="104">
        <v>873.40319999999997</v>
      </c>
      <c r="H193" s="104">
        <v>897.0951</v>
      </c>
      <c r="I193" s="104">
        <v>758.80349999999999</v>
      </c>
      <c r="J193" s="104">
        <v>748.14530000000002</v>
      </c>
      <c r="K193" s="104">
        <v>629.06079999999997</v>
      </c>
      <c r="M193" s="104">
        <f t="shared" si="24"/>
        <v>70.933299999999917</v>
      </c>
      <c r="N193" s="106">
        <f t="shared" si="25"/>
        <v>6.3955620308647862E-2</v>
      </c>
      <c r="Q193" s="105">
        <v>44112</v>
      </c>
      <c r="R193" s="104">
        <f t="shared" si="26"/>
        <v>96.50545454545454</v>
      </c>
      <c r="S193" s="104">
        <f t="shared" si="27"/>
        <v>97.037327272727268</v>
      </c>
      <c r="T193" s="104">
        <f t="shared" si="28"/>
        <v>83.005818181818185</v>
      </c>
      <c r="U193" s="104">
        <f t="shared" si="29"/>
        <v>84.669854545454541</v>
      </c>
      <c r="V193" s="104">
        <f t="shared" si="30"/>
        <v>90.588845454545449</v>
      </c>
      <c r="W193" s="104">
        <f t="shared" si="31"/>
        <v>79.400290909090913</v>
      </c>
      <c r="X193" s="104">
        <f t="shared" si="32"/>
        <v>81.554100000000005</v>
      </c>
      <c r="Y193" s="104">
        <f t="shared" si="33"/>
        <v>68.982136363636357</v>
      </c>
      <c r="Z193" s="104">
        <f t="shared" si="34"/>
        <v>68.013209090909086</v>
      </c>
      <c r="AA193" s="104">
        <f t="shared" si="35"/>
        <v>57.187345454545451</v>
      </c>
    </row>
    <row r="194" spans="1:27" x14ac:dyDescent="0.35">
      <c r="A194" s="105">
        <v>44113</v>
      </c>
      <c r="B194" s="107">
        <v>1062.27</v>
      </c>
      <c r="C194" s="104">
        <v>1067.4793</v>
      </c>
      <c r="D194" s="104">
        <v>914.53210000000001</v>
      </c>
      <c r="E194" s="104">
        <v>931.95339999999999</v>
      </c>
      <c r="F194" s="104">
        <v>997.39649999999995</v>
      </c>
      <c r="G194" s="104">
        <v>875.00609999999995</v>
      </c>
      <c r="H194" s="104">
        <v>897.97190000000001</v>
      </c>
      <c r="I194" s="104">
        <v>760.27440000000001</v>
      </c>
      <c r="J194" s="104">
        <v>748.94569999999999</v>
      </c>
      <c r="K194" s="104">
        <v>629.80160000000001</v>
      </c>
      <c r="M194" s="104">
        <f t="shared" si="24"/>
        <v>70.08280000000002</v>
      </c>
      <c r="N194" s="106">
        <f t="shared" si="25"/>
        <v>6.3188783645578492E-2</v>
      </c>
      <c r="Q194" s="105">
        <v>44113</v>
      </c>
      <c r="R194" s="104">
        <f t="shared" si="26"/>
        <v>96.57</v>
      </c>
      <c r="S194" s="104">
        <f t="shared" si="27"/>
        <v>97.043572727272718</v>
      </c>
      <c r="T194" s="104">
        <f t="shared" si="28"/>
        <v>83.139281818181814</v>
      </c>
      <c r="U194" s="104">
        <f t="shared" si="29"/>
        <v>84.723036363636368</v>
      </c>
      <c r="V194" s="104">
        <f t="shared" si="30"/>
        <v>90.672409090909085</v>
      </c>
      <c r="W194" s="104">
        <f t="shared" si="31"/>
        <v>79.546009090909081</v>
      </c>
      <c r="X194" s="104">
        <f t="shared" si="32"/>
        <v>81.633809090909097</v>
      </c>
      <c r="Y194" s="104">
        <f t="shared" si="33"/>
        <v>69.115854545454553</v>
      </c>
      <c r="Z194" s="104">
        <f t="shared" si="34"/>
        <v>68.085972727272733</v>
      </c>
      <c r="AA194" s="104">
        <f t="shared" si="35"/>
        <v>57.254690909090911</v>
      </c>
    </row>
    <row r="195" spans="1:27" x14ac:dyDescent="0.35">
      <c r="A195" s="105">
        <v>44114</v>
      </c>
      <c r="B195" s="107">
        <v>1064.8800000000001</v>
      </c>
      <c r="C195" s="104">
        <v>1074.0779</v>
      </c>
      <c r="D195" s="104">
        <v>916.56359999999995</v>
      </c>
      <c r="E195" s="104">
        <v>932.13469999999995</v>
      </c>
      <c r="F195" s="104">
        <v>997.17250000000001</v>
      </c>
      <c r="G195" s="104">
        <v>877.01390000000004</v>
      </c>
      <c r="H195" s="104">
        <v>898.85739999999998</v>
      </c>
      <c r="I195" s="104">
        <v>761.69240000000002</v>
      </c>
      <c r="J195" s="104">
        <v>749.18949999999995</v>
      </c>
      <c r="K195" s="104">
        <v>630.26670000000001</v>
      </c>
      <c r="M195" s="104">
        <f t="shared" ref="M195:M258" si="36">IF(C195="","",C195-MAX(D195:L195))</f>
        <v>76.905399999999986</v>
      </c>
      <c r="N195" s="106">
        <f t="shared" ref="N195:N258" si="37">M195/1109.1019</f>
        <v>6.9340247275746253E-2</v>
      </c>
      <c r="Q195" s="105">
        <v>44114</v>
      </c>
      <c r="R195" s="104">
        <f t="shared" ref="R195:R258" si="38">B195/11</f>
        <v>96.807272727272732</v>
      </c>
      <c r="S195" s="104">
        <f t="shared" ref="S195:S258" si="39">C195/11</f>
        <v>97.643445454545457</v>
      </c>
      <c r="T195" s="104">
        <f t="shared" ref="T195:T258" si="40">D195/11</f>
        <v>83.323963636363629</v>
      </c>
      <c r="U195" s="104">
        <f t="shared" ref="U195:U258" si="41">E195/11</f>
        <v>84.739518181818184</v>
      </c>
      <c r="V195" s="104">
        <f t="shared" ref="V195:V258" si="42">F195/11</f>
        <v>90.652045454545458</v>
      </c>
      <c r="W195" s="104">
        <f t="shared" ref="W195:W258" si="43">G195/11</f>
        <v>79.728536363636366</v>
      </c>
      <c r="X195" s="104">
        <f t="shared" ref="X195:X258" si="44">H195/11</f>
        <v>81.714309090909083</v>
      </c>
      <c r="Y195" s="104">
        <f t="shared" ref="Y195:Y258" si="45">I195/11</f>
        <v>69.244763636363643</v>
      </c>
      <c r="Z195" s="104">
        <f t="shared" ref="Z195:Z258" si="46">J195/11</f>
        <v>68.108136363636362</v>
      </c>
      <c r="AA195" s="104">
        <f t="shared" ref="AA195:AA258" si="47">K195/11</f>
        <v>57.296972727272731</v>
      </c>
    </row>
    <row r="196" spans="1:27" x14ac:dyDescent="0.35">
      <c r="A196" s="105">
        <v>44115</v>
      </c>
      <c r="B196" s="107">
        <v>1066.08</v>
      </c>
      <c r="C196" s="104">
        <v>1074.7418</v>
      </c>
      <c r="D196" s="104">
        <v>919.23950000000002</v>
      </c>
      <c r="E196" s="104">
        <v>932.62310000000002</v>
      </c>
      <c r="F196" s="104">
        <v>996.08690000000001</v>
      </c>
      <c r="G196" s="104">
        <v>878.89049999999997</v>
      </c>
      <c r="H196" s="104">
        <v>900.54510000000005</v>
      </c>
      <c r="I196" s="104">
        <v>762.54280000000006</v>
      </c>
      <c r="J196" s="104">
        <v>749.74329999999998</v>
      </c>
      <c r="K196" s="104">
        <v>630.75390000000004</v>
      </c>
      <c r="M196" s="104">
        <f t="shared" si="36"/>
        <v>78.654899999999998</v>
      </c>
      <c r="N196" s="106">
        <f t="shared" si="37"/>
        <v>7.0917649676733946E-2</v>
      </c>
      <c r="Q196" s="105">
        <v>44115</v>
      </c>
      <c r="R196" s="104">
        <f t="shared" si="38"/>
        <v>96.916363636363627</v>
      </c>
      <c r="S196" s="104">
        <f t="shared" si="39"/>
        <v>97.703800000000001</v>
      </c>
      <c r="T196" s="104">
        <f t="shared" si="40"/>
        <v>83.56722727272728</v>
      </c>
      <c r="U196" s="104">
        <f t="shared" si="41"/>
        <v>84.78391818181818</v>
      </c>
      <c r="V196" s="104">
        <f t="shared" si="42"/>
        <v>90.553354545454553</v>
      </c>
      <c r="W196" s="104">
        <f t="shared" si="43"/>
        <v>79.899136363636359</v>
      </c>
      <c r="X196" s="104">
        <f t="shared" si="44"/>
        <v>81.867736363636368</v>
      </c>
      <c r="Y196" s="104">
        <f t="shared" si="45"/>
        <v>69.322072727272726</v>
      </c>
      <c r="Z196" s="104">
        <f t="shared" si="46"/>
        <v>68.158481818181812</v>
      </c>
      <c r="AA196" s="104">
        <f t="shared" si="47"/>
        <v>57.341263636363642</v>
      </c>
    </row>
    <row r="197" spans="1:27" x14ac:dyDescent="0.35">
      <c r="A197" s="105">
        <v>44116</v>
      </c>
      <c r="B197" s="107">
        <v>1065.44</v>
      </c>
      <c r="C197" s="104">
        <v>1076.1777</v>
      </c>
      <c r="D197" s="104">
        <v>922.51350000000002</v>
      </c>
      <c r="E197" s="104">
        <v>934.16899999999998</v>
      </c>
      <c r="F197" s="104">
        <v>994.97590000000002</v>
      </c>
      <c r="G197" s="104">
        <v>879.39530000000002</v>
      </c>
      <c r="H197" s="104">
        <v>902.50940000000003</v>
      </c>
      <c r="I197" s="104">
        <v>764.27110000000005</v>
      </c>
      <c r="J197" s="104">
        <v>750.38610000000006</v>
      </c>
      <c r="K197" s="104">
        <v>631.21870000000001</v>
      </c>
      <c r="M197" s="104">
        <f t="shared" si="36"/>
        <v>81.201799999999935</v>
      </c>
      <c r="N197" s="106">
        <f t="shared" si="37"/>
        <v>7.3214012166059717E-2</v>
      </c>
      <c r="Q197" s="105">
        <v>44116</v>
      </c>
      <c r="R197" s="104">
        <f t="shared" si="38"/>
        <v>96.858181818181819</v>
      </c>
      <c r="S197" s="104">
        <f t="shared" si="39"/>
        <v>97.834336363636353</v>
      </c>
      <c r="T197" s="104">
        <f t="shared" si="40"/>
        <v>83.864863636363637</v>
      </c>
      <c r="U197" s="104">
        <f t="shared" si="41"/>
        <v>84.924454545454537</v>
      </c>
      <c r="V197" s="104">
        <f t="shared" si="42"/>
        <v>90.452354545454554</v>
      </c>
      <c r="W197" s="104">
        <f t="shared" si="43"/>
        <v>79.945027272727273</v>
      </c>
      <c r="X197" s="104">
        <f t="shared" si="44"/>
        <v>82.046309090909091</v>
      </c>
      <c r="Y197" s="104">
        <f t="shared" si="45"/>
        <v>69.479190909090917</v>
      </c>
      <c r="Z197" s="104">
        <f t="shared" si="46"/>
        <v>68.216918181818187</v>
      </c>
      <c r="AA197" s="104">
        <f t="shared" si="47"/>
        <v>57.383518181818182</v>
      </c>
    </row>
    <row r="198" spans="1:27" x14ac:dyDescent="0.35">
      <c r="A198" s="105">
        <v>44117</v>
      </c>
      <c r="B198" s="107">
        <v>1064.23</v>
      </c>
      <c r="C198" s="104">
        <v>1078.2075</v>
      </c>
      <c r="D198" s="104">
        <v>926.95770000000005</v>
      </c>
      <c r="E198" s="104">
        <v>935.99360000000001</v>
      </c>
      <c r="F198" s="104">
        <v>994.23630000000003</v>
      </c>
      <c r="G198" s="104">
        <v>879.04020000000003</v>
      </c>
      <c r="H198" s="104">
        <v>903.60979999999995</v>
      </c>
      <c r="I198" s="104">
        <v>765.89800000000002</v>
      </c>
      <c r="J198" s="104">
        <v>751.37779999999998</v>
      </c>
      <c r="K198" s="104">
        <v>631.56309999999996</v>
      </c>
      <c r="M198" s="104">
        <f t="shared" si="36"/>
        <v>83.971199999999953</v>
      </c>
      <c r="N198" s="106">
        <f t="shared" si="37"/>
        <v>7.571098742144429E-2</v>
      </c>
      <c r="Q198" s="105">
        <v>44117</v>
      </c>
      <c r="R198" s="104">
        <f t="shared" si="38"/>
        <v>96.74818181818182</v>
      </c>
      <c r="S198" s="104">
        <f t="shared" si="39"/>
        <v>98.018863636363633</v>
      </c>
      <c r="T198" s="104">
        <f t="shared" si="40"/>
        <v>84.268881818181825</v>
      </c>
      <c r="U198" s="104">
        <f t="shared" si="41"/>
        <v>85.090327272727279</v>
      </c>
      <c r="V198" s="104">
        <f t="shared" si="42"/>
        <v>90.385118181818186</v>
      </c>
      <c r="W198" s="104">
        <f t="shared" si="43"/>
        <v>79.912745454545458</v>
      </c>
      <c r="X198" s="104">
        <f t="shared" si="44"/>
        <v>82.146345454545454</v>
      </c>
      <c r="Y198" s="104">
        <f t="shared" si="45"/>
        <v>69.62709090909091</v>
      </c>
      <c r="Z198" s="104">
        <f t="shared" si="46"/>
        <v>68.307072727272725</v>
      </c>
      <c r="AA198" s="104">
        <f t="shared" si="47"/>
        <v>57.414827272727273</v>
      </c>
    </row>
    <row r="199" spans="1:27" x14ac:dyDescent="0.35">
      <c r="A199" s="105">
        <v>44118</v>
      </c>
      <c r="B199" s="107">
        <v>1062.8599999999999</v>
      </c>
      <c r="C199" s="104">
        <v>1078.8244999999999</v>
      </c>
      <c r="D199" s="104">
        <v>930.90139999999997</v>
      </c>
      <c r="E199" s="104">
        <v>939.58489999999995</v>
      </c>
      <c r="F199" s="104">
        <v>993.72919999999999</v>
      </c>
      <c r="G199" s="104">
        <v>878.39210000000003</v>
      </c>
      <c r="H199" s="104">
        <v>904.36019999999996</v>
      </c>
      <c r="I199" s="104">
        <v>766.30420000000004</v>
      </c>
      <c r="J199" s="104">
        <v>752.17669999999998</v>
      </c>
      <c r="K199" s="104">
        <v>632.19730000000004</v>
      </c>
      <c r="M199" s="104">
        <f t="shared" si="36"/>
        <v>85.095299999999952</v>
      </c>
      <c r="N199" s="106">
        <f t="shared" si="37"/>
        <v>7.6724510164485296E-2</v>
      </c>
      <c r="Q199" s="105">
        <v>44118</v>
      </c>
      <c r="R199" s="104">
        <f t="shared" si="38"/>
        <v>96.623636363636351</v>
      </c>
      <c r="S199" s="104">
        <f t="shared" si="39"/>
        <v>98.074954545454545</v>
      </c>
      <c r="T199" s="104">
        <f t="shared" si="40"/>
        <v>84.627399999999994</v>
      </c>
      <c r="U199" s="104">
        <f t="shared" si="41"/>
        <v>85.416809090909084</v>
      </c>
      <c r="V199" s="104">
        <f t="shared" si="42"/>
        <v>90.339018181818176</v>
      </c>
      <c r="W199" s="104">
        <f t="shared" si="43"/>
        <v>79.853827272727273</v>
      </c>
      <c r="X199" s="104">
        <f t="shared" si="44"/>
        <v>82.214563636363636</v>
      </c>
      <c r="Y199" s="104">
        <f t="shared" si="45"/>
        <v>69.664018181818179</v>
      </c>
      <c r="Z199" s="104">
        <f t="shared" si="46"/>
        <v>68.3797</v>
      </c>
      <c r="AA199" s="104">
        <f t="shared" si="47"/>
        <v>57.472481818181819</v>
      </c>
    </row>
    <row r="200" spans="1:27" x14ac:dyDescent="0.35">
      <c r="A200" s="105">
        <v>44119</v>
      </c>
      <c r="B200" s="107">
        <v>1061</v>
      </c>
      <c r="C200" s="104">
        <v>1079.5170000000001</v>
      </c>
      <c r="D200" s="104">
        <v>933.41150000000005</v>
      </c>
      <c r="E200" s="104">
        <v>943.2432</v>
      </c>
      <c r="F200" s="104">
        <v>994.79309999999998</v>
      </c>
      <c r="G200" s="104">
        <v>877.505</v>
      </c>
      <c r="H200" s="104">
        <v>904.99659999999994</v>
      </c>
      <c r="I200" s="104">
        <v>766.79880000000003</v>
      </c>
      <c r="J200" s="104">
        <v>752.27890000000002</v>
      </c>
      <c r="K200" s="104">
        <v>632.55409999999995</v>
      </c>
      <c r="M200" s="104">
        <f t="shared" si="36"/>
        <v>84.723900000000071</v>
      </c>
      <c r="N200" s="106">
        <f t="shared" si="37"/>
        <v>7.6389644630488945E-2</v>
      </c>
      <c r="Q200" s="105">
        <v>44119</v>
      </c>
      <c r="R200" s="104">
        <f t="shared" si="38"/>
        <v>96.454545454545453</v>
      </c>
      <c r="S200" s="104">
        <f t="shared" si="39"/>
        <v>98.137909090909091</v>
      </c>
      <c r="T200" s="104">
        <f t="shared" si="40"/>
        <v>84.855590909090907</v>
      </c>
      <c r="U200" s="104">
        <f t="shared" si="41"/>
        <v>85.749381818181817</v>
      </c>
      <c r="V200" s="104">
        <f t="shared" si="42"/>
        <v>90.435736363636366</v>
      </c>
      <c r="W200" s="104">
        <f t="shared" si="43"/>
        <v>79.773181818181811</v>
      </c>
      <c r="X200" s="104">
        <f t="shared" si="44"/>
        <v>82.272418181818182</v>
      </c>
      <c r="Y200" s="104">
        <f t="shared" si="45"/>
        <v>69.708981818181826</v>
      </c>
      <c r="Z200" s="104">
        <f t="shared" si="46"/>
        <v>68.388990909090907</v>
      </c>
      <c r="AA200" s="104">
        <f t="shared" si="47"/>
        <v>57.504918181818176</v>
      </c>
    </row>
    <row r="201" spans="1:27" x14ac:dyDescent="0.35">
      <c r="A201" s="105">
        <v>44120</v>
      </c>
      <c r="B201" s="107">
        <v>1059.04</v>
      </c>
      <c r="C201" s="104">
        <v>1079.9042999999999</v>
      </c>
      <c r="D201" s="104">
        <v>935.69870000000003</v>
      </c>
      <c r="E201" s="104">
        <v>945.51859999999999</v>
      </c>
      <c r="F201" s="104">
        <v>996.51909999999998</v>
      </c>
      <c r="G201" s="104">
        <v>876.8211</v>
      </c>
      <c r="H201" s="104">
        <v>905.97400000000005</v>
      </c>
      <c r="I201" s="104">
        <v>767.39610000000005</v>
      </c>
      <c r="J201" s="104">
        <v>752.61950000000002</v>
      </c>
      <c r="K201" s="104">
        <v>633.06500000000005</v>
      </c>
      <c r="M201" s="104">
        <f t="shared" si="36"/>
        <v>83.385199999999941</v>
      </c>
      <c r="N201" s="106">
        <f t="shared" si="37"/>
        <v>7.5182632001622174E-2</v>
      </c>
      <c r="Q201" s="105">
        <v>44120</v>
      </c>
      <c r="R201" s="104">
        <f t="shared" si="38"/>
        <v>96.276363636363627</v>
      </c>
      <c r="S201" s="104">
        <f t="shared" si="39"/>
        <v>98.173118181818168</v>
      </c>
      <c r="T201" s="104">
        <f t="shared" si="40"/>
        <v>85.063518181818182</v>
      </c>
      <c r="U201" s="104">
        <f t="shared" si="41"/>
        <v>85.956236363636364</v>
      </c>
      <c r="V201" s="104">
        <f t="shared" si="42"/>
        <v>90.592645454545448</v>
      </c>
      <c r="W201" s="104">
        <f t="shared" si="43"/>
        <v>79.711009090909087</v>
      </c>
      <c r="X201" s="104">
        <f t="shared" si="44"/>
        <v>82.361272727272734</v>
      </c>
      <c r="Y201" s="104">
        <f t="shared" si="45"/>
        <v>69.763281818181824</v>
      </c>
      <c r="Z201" s="104">
        <f t="shared" si="46"/>
        <v>68.419954545454544</v>
      </c>
      <c r="AA201" s="104">
        <f t="shared" si="47"/>
        <v>57.551363636363639</v>
      </c>
    </row>
    <row r="202" spans="1:27" x14ac:dyDescent="0.35">
      <c r="A202" s="105">
        <v>44121</v>
      </c>
      <c r="B202" s="107">
        <v>1056.52</v>
      </c>
      <c r="C202" s="104">
        <v>1080.2533000000001</v>
      </c>
      <c r="D202" s="104">
        <v>937.5163</v>
      </c>
      <c r="E202" s="104">
        <v>947.41589999999997</v>
      </c>
      <c r="F202" s="104">
        <v>996.89469999999994</v>
      </c>
      <c r="G202" s="104">
        <v>877.08159999999998</v>
      </c>
      <c r="H202" s="104">
        <v>906.90689999999995</v>
      </c>
      <c r="I202" s="104">
        <v>768.3999</v>
      </c>
      <c r="J202" s="104">
        <v>752.89189999999996</v>
      </c>
      <c r="K202" s="104">
        <v>632.87879999999996</v>
      </c>
      <c r="M202" s="104">
        <f t="shared" si="36"/>
        <v>83.358600000000138</v>
      </c>
      <c r="N202" s="106">
        <f t="shared" si="37"/>
        <v>7.5158648632736219E-2</v>
      </c>
      <c r="Q202" s="105">
        <v>44121</v>
      </c>
      <c r="R202" s="104">
        <f t="shared" si="38"/>
        <v>96.047272727272727</v>
      </c>
      <c r="S202" s="104">
        <f t="shared" si="39"/>
        <v>98.204845454545463</v>
      </c>
      <c r="T202" s="104">
        <f t="shared" si="40"/>
        <v>85.228754545454549</v>
      </c>
      <c r="U202" s="104">
        <f t="shared" si="41"/>
        <v>86.128718181818172</v>
      </c>
      <c r="V202" s="104">
        <f t="shared" si="42"/>
        <v>90.6267909090909</v>
      </c>
      <c r="W202" s="104">
        <f t="shared" si="43"/>
        <v>79.734690909090901</v>
      </c>
      <c r="X202" s="104">
        <f t="shared" si="44"/>
        <v>82.44608181818181</v>
      </c>
      <c r="Y202" s="104">
        <f t="shared" si="45"/>
        <v>69.85453636363637</v>
      </c>
      <c r="Z202" s="104">
        <f t="shared" si="46"/>
        <v>68.444718181818175</v>
      </c>
      <c r="AA202" s="104">
        <f t="shared" si="47"/>
        <v>57.53443636363636</v>
      </c>
    </row>
    <row r="203" spans="1:27" x14ac:dyDescent="0.35">
      <c r="A203" s="105">
        <v>44122</v>
      </c>
      <c r="B203" s="107">
        <v>1057.75</v>
      </c>
      <c r="C203" s="104">
        <v>1080.3501000000001</v>
      </c>
      <c r="D203" s="104">
        <v>939.10950000000003</v>
      </c>
      <c r="E203" s="104">
        <v>948.75229999999999</v>
      </c>
      <c r="F203" s="104">
        <v>996.73</v>
      </c>
      <c r="G203" s="104">
        <v>877.4873</v>
      </c>
      <c r="H203" s="104">
        <v>908.68579999999997</v>
      </c>
      <c r="I203" s="104">
        <v>769.37900000000002</v>
      </c>
      <c r="J203" s="104">
        <v>753.5607</v>
      </c>
      <c r="K203" s="104">
        <v>632.56799999999998</v>
      </c>
      <c r="M203" s="104">
        <f t="shared" si="36"/>
        <v>83.620100000000093</v>
      </c>
      <c r="N203" s="106">
        <f t="shared" si="37"/>
        <v>7.5394424984755778E-2</v>
      </c>
      <c r="Q203" s="105">
        <v>44122</v>
      </c>
      <c r="R203" s="104">
        <f t="shared" si="38"/>
        <v>96.159090909090907</v>
      </c>
      <c r="S203" s="104">
        <f t="shared" si="39"/>
        <v>98.213645454545471</v>
      </c>
      <c r="T203" s="104">
        <f t="shared" si="40"/>
        <v>85.373590909090908</v>
      </c>
      <c r="U203" s="104">
        <f t="shared" si="41"/>
        <v>86.250209090909095</v>
      </c>
      <c r="V203" s="104">
        <f t="shared" si="42"/>
        <v>90.61181818181818</v>
      </c>
      <c r="W203" s="104">
        <f t="shared" si="43"/>
        <v>79.771572727272726</v>
      </c>
      <c r="X203" s="104">
        <f t="shared" si="44"/>
        <v>82.607799999999997</v>
      </c>
      <c r="Y203" s="104">
        <f t="shared" si="45"/>
        <v>69.943545454545458</v>
      </c>
      <c r="Z203" s="104">
        <f t="shared" si="46"/>
        <v>68.505518181818175</v>
      </c>
      <c r="AA203" s="104">
        <f t="shared" si="47"/>
        <v>57.506181818181815</v>
      </c>
    </row>
    <row r="204" spans="1:27" x14ac:dyDescent="0.35">
      <c r="A204" s="105">
        <v>44123</v>
      </c>
      <c r="B204" s="107">
        <v>1056.33</v>
      </c>
      <c r="C204" s="104">
        <v>1081.3629000000001</v>
      </c>
      <c r="D204" s="104">
        <v>940.72529999999995</v>
      </c>
      <c r="E204" s="104">
        <v>950.4588</v>
      </c>
      <c r="F204" s="104">
        <v>996.01260000000002</v>
      </c>
      <c r="G204" s="104">
        <v>876.66459999999995</v>
      </c>
      <c r="H204" s="104">
        <v>910.57770000000005</v>
      </c>
      <c r="I204" s="104">
        <v>771.04060000000004</v>
      </c>
      <c r="J204" s="104">
        <v>754.44299999999998</v>
      </c>
      <c r="K204" s="104">
        <v>632.22720000000004</v>
      </c>
      <c r="M204" s="104">
        <f t="shared" si="36"/>
        <v>85.350300000000061</v>
      </c>
      <c r="N204" s="106">
        <f t="shared" si="37"/>
        <v>7.6954425918844854E-2</v>
      </c>
      <c r="Q204" s="105">
        <v>44123</v>
      </c>
      <c r="R204" s="104">
        <f t="shared" si="38"/>
        <v>96.029999999999987</v>
      </c>
      <c r="S204" s="104">
        <f t="shared" si="39"/>
        <v>98.305718181818193</v>
      </c>
      <c r="T204" s="104">
        <f t="shared" si="40"/>
        <v>85.520481818181807</v>
      </c>
      <c r="U204" s="104">
        <f t="shared" si="41"/>
        <v>86.405345454545454</v>
      </c>
      <c r="V204" s="104">
        <f t="shared" si="42"/>
        <v>90.546599999999998</v>
      </c>
      <c r="W204" s="104">
        <f t="shared" si="43"/>
        <v>79.696781818181819</v>
      </c>
      <c r="X204" s="104">
        <f t="shared" si="44"/>
        <v>82.77979090909092</v>
      </c>
      <c r="Y204" s="104">
        <f t="shared" si="45"/>
        <v>70.0946</v>
      </c>
      <c r="Z204" s="104">
        <f t="shared" si="46"/>
        <v>68.585727272727269</v>
      </c>
      <c r="AA204" s="104">
        <f t="shared" si="47"/>
        <v>57.475200000000001</v>
      </c>
    </row>
    <row r="205" spans="1:27" x14ac:dyDescent="0.35">
      <c r="A205" s="105">
        <v>44124</v>
      </c>
      <c r="B205" s="107">
        <v>1055.31</v>
      </c>
      <c r="C205" s="104">
        <v>1081.0698</v>
      </c>
      <c r="D205" s="104">
        <v>943.58309999999994</v>
      </c>
      <c r="E205" s="104">
        <v>952.12609999999995</v>
      </c>
      <c r="F205" s="104">
        <v>994.97749999999996</v>
      </c>
      <c r="G205" s="104">
        <v>875.57950000000005</v>
      </c>
      <c r="H205" s="104">
        <v>911.61519999999996</v>
      </c>
      <c r="I205" s="104">
        <v>772.88570000000004</v>
      </c>
      <c r="J205" s="104">
        <v>755.72230000000002</v>
      </c>
      <c r="K205" s="104">
        <v>631.96199999999999</v>
      </c>
      <c r="M205" s="104">
        <f t="shared" si="36"/>
        <v>86.092300000000023</v>
      </c>
      <c r="N205" s="106">
        <f t="shared" si="37"/>
        <v>7.7623435682510358E-2</v>
      </c>
      <c r="Q205" s="105">
        <v>44124</v>
      </c>
      <c r="R205" s="104">
        <f t="shared" si="38"/>
        <v>95.937272727272727</v>
      </c>
      <c r="S205" s="104">
        <f t="shared" si="39"/>
        <v>98.27907272727272</v>
      </c>
      <c r="T205" s="104">
        <f t="shared" si="40"/>
        <v>85.78028181818182</v>
      </c>
      <c r="U205" s="104">
        <f t="shared" si="41"/>
        <v>86.556918181818176</v>
      </c>
      <c r="V205" s="104">
        <f t="shared" si="42"/>
        <v>90.452500000000001</v>
      </c>
      <c r="W205" s="104">
        <f t="shared" si="43"/>
        <v>79.598136363636371</v>
      </c>
      <c r="X205" s="104">
        <f t="shared" si="44"/>
        <v>82.874109090909087</v>
      </c>
      <c r="Y205" s="104">
        <f t="shared" si="45"/>
        <v>70.262336363636365</v>
      </c>
      <c r="Z205" s="104">
        <f t="shared" si="46"/>
        <v>68.702027272727278</v>
      </c>
      <c r="AA205" s="104">
        <f t="shared" si="47"/>
        <v>57.451090909090908</v>
      </c>
    </row>
    <row r="206" spans="1:27" x14ac:dyDescent="0.35">
      <c r="A206" s="105">
        <v>44125</v>
      </c>
      <c r="B206" s="107">
        <v>1054.8599999999999</v>
      </c>
      <c r="C206" s="104">
        <v>1081.269</v>
      </c>
      <c r="D206" s="104">
        <v>946.23080000000004</v>
      </c>
      <c r="E206" s="104">
        <v>954.82079999999996</v>
      </c>
      <c r="F206" s="104">
        <v>994.06659999999999</v>
      </c>
      <c r="G206" s="104">
        <v>874.63340000000005</v>
      </c>
      <c r="H206" s="104">
        <v>912.16890000000001</v>
      </c>
      <c r="I206" s="104">
        <v>774.19359999999995</v>
      </c>
      <c r="J206" s="104">
        <v>757.04769999999996</v>
      </c>
      <c r="K206" s="104">
        <v>631.53959999999995</v>
      </c>
      <c r="M206" s="104">
        <f t="shared" si="36"/>
        <v>87.202400000000011</v>
      </c>
      <c r="N206" s="106">
        <f t="shared" si="37"/>
        <v>7.8624335599821821E-2</v>
      </c>
      <c r="Q206" s="105">
        <v>44125</v>
      </c>
      <c r="R206" s="104">
        <f t="shared" si="38"/>
        <v>95.896363636363631</v>
      </c>
      <c r="S206" s="104">
        <f t="shared" si="39"/>
        <v>98.297181818181812</v>
      </c>
      <c r="T206" s="104">
        <f t="shared" si="40"/>
        <v>86.020981818181824</v>
      </c>
      <c r="U206" s="104">
        <f t="shared" si="41"/>
        <v>86.801890909090901</v>
      </c>
      <c r="V206" s="104">
        <f t="shared" si="42"/>
        <v>90.369690909090906</v>
      </c>
      <c r="W206" s="104">
        <f t="shared" si="43"/>
        <v>79.512127272727284</v>
      </c>
      <c r="X206" s="104">
        <f t="shared" si="44"/>
        <v>82.924445454545449</v>
      </c>
      <c r="Y206" s="104">
        <f t="shared" si="45"/>
        <v>70.381236363636361</v>
      </c>
      <c r="Z206" s="104">
        <f t="shared" si="46"/>
        <v>68.822518181818182</v>
      </c>
      <c r="AA206" s="104">
        <f t="shared" si="47"/>
        <v>57.412690909090905</v>
      </c>
    </row>
    <row r="207" spans="1:27" x14ac:dyDescent="0.35">
      <c r="A207" s="105">
        <v>44126</v>
      </c>
      <c r="B207" s="107">
        <v>1054.26</v>
      </c>
      <c r="C207" s="104">
        <v>1081.1845000000001</v>
      </c>
      <c r="D207" s="104">
        <v>947.17510000000004</v>
      </c>
      <c r="E207" s="104">
        <v>957.25170000000003</v>
      </c>
      <c r="F207" s="104">
        <v>993.87599999999998</v>
      </c>
      <c r="G207" s="104">
        <v>873.85879999999997</v>
      </c>
      <c r="H207" s="104">
        <v>911.99689999999998</v>
      </c>
      <c r="I207" s="104">
        <v>775.71879999999999</v>
      </c>
      <c r="J207" s="104">
        <v>758.03719999999998</v>
      </c>
      <c r="K207" s="104">
        <v>631.548</v>
      </c>
      <c r="M207" s="104">
        <f t="shared" si="36"/>
        <v>87.308500000000095</v>
      </c>
      <c r="N207" s="106">
        <f t="shared" si="37"/>
        <v>7.8719998586243609E-2</v>
      </c>
      <c r="Q207" s="105">
        <v>44126</v>
      </c>
      <c r="R207" s="104">
        <f t="shared" si="38"/>
        <v>95.841818181818184</v>
      </c>
      <c r="S207" s="104">
        <f t="shared" si="39"/>
        <v>98.289500000000004</v>
      </c>
      <c r="T207" s="104">
        <f t="shared" si="40"/>
        <v>86.106827272727273</v>
      </c>
      <c r="U207" s="104">
        <f t="shared" si="41"/>
        <v>87.022881818181816</v>
      </c>
      <c r="V207" s="104">
        <f t="shared" si="42"/>
        <v>90.352363636363634</v>
      </c>
      <c r="W207" s="104">
        <f t="shared" si="43"/>
        <v>79.441709090909086</v>
      </c>
      <c r="X207" s="104">
        <f t="shared" si="44"/>
        <v>82.908809090909088</v>
      </c>
      <c r="Y207" s="104">
        <f t="shared" si="45"/>
        <v>70.519890909090904</v>
      </c>
      <c r="Z207" s="104">
        <f t="shared" si="46"/>
        <v>68.912472727272728</v>
      </c>
      <c r="AA207" s="104">
        <f t="shared" si="47"/>
        <v>57.413454545454549</v>
      </c>
    </row>
    <row r="208" spans="1:27" x14ac:dyDescent="0.35">
      <c r="A208" s="105">
        <v>44127</v>
      </c>
      <c r="B208" s="107">
        <v>1053.8</v>
      </c>
      <c r="C208" s="104">
        <v>1080.5286000000001</v>
      </c>
      <c r="D208" s="104">
        <v>948.04769999999996</v>
      </c>
      <c r="E208" s="104">
        <v>957.88220000000001</v>
      </c>
      <c r="F208" s="104">
        <v>993.87099999999998</v>
      </c>
      <c r="G208" s="104">
        <v>873.83820000000003</v>
      </c>
      <c r="H208" s="104">
        <v>911.48180000000002</v>
      </c>
      <c r="I208" s="104">
        <v>777.20150000000001</v>
      </c>
      <c r="J208" s="104">
        <v>758.47289999999998</v>
      </c>
      <c r="K208" s="104">
        <v>631.60360000000003</v>
      </c>
      <c r="M208" s="104">
        <f t="shared" si="36"/>
        <v>86.657600000000116</v>
      </c>
      <c r="N208" s="106">
        <f t="shared" si="37"/>
        <v>7.8133127352861015E-2</v>
      </c>
      <c r="Q208" s="105">
        <v>44127</v>
      </c>
      <c r="R208" s="104">
        <f t="shared" si="38"/>
        <v>95.8</v>
      </c>
      <c r="S208" s="104">
        <f t="shared" si="39"/>
        <v>98.229872727272735</v>
      </c>
      <c r="T208" s="104">
        <f t="shared" si="40"/>
        <v>86.186154545454542</v>
      </c>
      <c r="U208" s="104">
        <f t="shared" si="41"/>
        <v>87.080200000000005</v>
      </c>
      <c r="V208" s="104">
        <f t="shared" si="42"/>
        <v>90.351909090909089</v>
      </c>
      <c r="W208" s="104">
        <f t="shared" si="43"/>
        <v>79.43983636363636</v>
      </c>
      <c r="X208" s="104">
        <f t="shared" si="44"/>
        <v>82.861981818181818</v>
      </c>
      <c r="Y208" s="104">
        <f t="shared" si="45"/>
        <v>70.654681818181814</v>
      </c>
      <c r="Z208" s="104">
        <f t="shared" si="46"/>
        <v>68.95208181818181</v>
      </c>
      <c r="AA208" s="104">
        <f t="shared" si="47"/>
        <v>57.41850909090909</v>
      </c>
    </row>
    <row r="209" spans="1:27" x14ac:dyDescent="0.35">
      <c r="A209" s="105">
        <v>44128</v>
      </c>
      <c r="B209" s="107">
        <v>1055.0999999999999</v>
      </c>
      <c r="C209" s="104">
        <v>1081.0644</v>
      </c>
      <c r="D209" s="104">
        <v>948.73779999999999</v>
      </c>
      <c r="E209" s="104">
        <v>958.8107</v>
      </c>
      <c r="F209" s="104">
        <v>992.85429999999997</v>
      </c>
      <c r="G209" s="104">
        <v>874.59529999999995</v>
      </c>
      <c r="H209" s="104">
        <v>911.27560000000005</v>
      </c>
      <c r="I209" s="104">
        <v>778.72929999999997</v>
      </c>
      <c r="J209" s="104">
        <v>758.61189999999999</v>
      </c>
      <c r="K209" s="104">
        <v>631.09249999999997</v>
      </c>
      <c r="M209" s="104">
        <f t="shared" si="36"/>
        <v>88.210100000000011</v>
      </c>
      <c r="N209" s="106">
        <f t="shared" si="37"/>
        <v>7.9532908563225813E-2</v>
      </c>
      <c r="Q209" s="105">
        <v>44128</v>
      </c>
      <c r="R209" s="104">
        <f t="shared" si="38"/>
        <v>95.918181818181807</v>
      </c>
      <c r="S209" s="104">
        <f t="shared" si="39"/>
        <v>98.27858181818182</v>
      </c>
      <c r="T209" s="104">
        <f t="shared" si="40"/>
        <v>86.248890909090903</v>
      </c>
      <c r="U209" s="104">
        <f t="shared" si="41"/>
        <v>87.164609090909096</v>
      </c>
      <c r="V209" s="104">
        <f t="shared" si="42"/>
        <v>90.259481818181811</v>
      </c>
      <c r="W209" s="104">
        <f t="shared" si="43"/>
        <v>79.508663636363636</v>
      </c>
      <c r="X209" s="104">
        <f t="shared" si="44"/>
        <v>82.843236363636365</v>
      </c>
      <c r="Y209" s="104">
        <f t="shared" si="45"/>
        <v>70.793572727272718</v>
      </c>
      <c r="Z209" s="104">
        <f t="shared" si="46"/>
        <v>68.964718181818185</v>
      </c>
      <c r="AA209" s="104">
        <f t="shared" si="47"/>
        <v>57.37204545454545</v>
      </c>
    </row>
    <row r="210" spans="1:27" x14ac:dyDescent="0.35">
      <c r="A210" s="105">
        <v>44129</v>
      </c>
      <c r="B210" s="107">
        <v>1056.29</v>
      </c>
      <c r="C210" s="104">
        <v>1081.5505000000001</v>
      </c>
      <c r="D210" s="104">
        <v>949.10860000000002</v>
      </c>
      <c r="E210" s="104">
        <v>960.19290000000001</v>
      </c>
      <c r="F210" s="104">
        <v>991.99170000000004</v>
      </c>
      <c r="G210" s="104">
        <v>875.2577</v>
      </c>
      <c r="H210" s="104">
        <v>911.72739999999999</v>
      </c>
      <c r="I210" s="104">
        <v>780.52089999999998</v>
      </c>
      <c r="J210" s="104">
        <v>758.70820000000003</v>
      </c>
      <c r="K210" s="104">
        <v>630.57560000000001</v>
      </c>
      <c r="M210" s="104">
        <f t="shared" si="36"/>
        <v>89.558800000000019</v>
      </c>
      <c r="N210" s="106">
        <f t="shared" si="37"/>
        <v>8.0748937496185003E-2</v>
      </c>
      <c r="Q210" s="105">
        <v>44129</v>
      </c>
      <c r="R210" s="104">
        <f t="shared" si="38"/>
        <v>96.026363636363627</v>
      </c>
      <c r="S210" s="104">
        <f t="shared" si="39"/>
        <v>98.322772727272735</v>
      </c>
      <c r="T210" s="104">
        <f t="shared" si="40"/>
        <v>86.282600000000002</v>
      </c>
      <c r="U210" s="104">
        <f t="shared" si="41"/>
        <v>87.290263636363633</v>
      </c>
      <c r="V210" s="104">
        <f t="shared" si="42"/>
        <v>90.181063636363646</v>
      </c>
      <c r="W210" s="104">
        <f t="shared" si="43"/>
        <v>79.568881818181822</v>
      </c>
      <c r="X210" s="104">
        <f t="shared" si="44"/>
        <v>82.884309090909085</v>
      </c>
      <c r="Y210" s="104">
        <f t="shared" si="45"/>
        <v>70.956445454545459</v>
      </c>
      <c r="Z210" s="104">
        <f t="shared" si="46"/>
        <v>68.973472727272735</v>
      </c>
      <c r="AA210" s="104">
        <f t="shared" si="47"/>
        <v>57.325054545454549</v>
      </c>
    </row>
    <row r="211" spans="1:27" x14ac:dyDescent="0.35">
      <c r="A211" s="105">
        <v>44130</v>
      </c>
      <c r="B211" s="107">
        <v>1056.25</v>
      </c>
      <c r="C211" s="104">
        <v>1083.0274999999999</v>
      </c>
      <c r="D211" s="104">
        <v>949.20650000000001</v>
      </c>
      <c r="E211" s="104">
        <v>960.86720000000003</v>
      </c>
      <c r="F211" s="104">
        <v>991.32979999999998</v>
      </c>
      <c r="G211" s="104">
        <v>875.07590000000005</v>
      </c>
      <c r="H211" s="104">
        <v>912.26469999999995</v>
      </c>
      <c r="I211" s="104">
        <v>782.57420000000002</v>
      </c>
      <c r="J211" s="104">
        <v>758.57460000000003</v>
      </c>
      <c r="K211" s="104">
        <v>630.34190000000001</v>
      </c>
      <c r="M211" s="104">
        <f t="shared" si="36"/>
        <v>91.697699999999941</v>
      </c>
      <c r="N211" s="106">
        <f t="shared" si="37"/>
        <v>8.2677434778535633E-2</v>
      </c>
      <c r="Q211" s="105">
        <v>44130</v>
      </c>
      <c r="R211" s="104">
        <f t="shared" si="38"/>
        <v>96.022727272727266</v>
      </c>
      <c r="S211" s="104">
        <f t="shared" si="39"/>
        <v>98.457045454545451</v>
      </c>
      <c r="T211" s="104">
        <f t="shared" si="40"/>
        <v>86.291499999999999</v>
      </c>
      <c r="U211" s="104">
        <f t="shared" si="41"/>
        <v>87.351563636363636</v>
      </c>
      <c r="V211" s="104">
        <f t="shared" si="42"/>
        <v>90.120890909090903</v>
      </c>
      <c r="W211" s="104">
        <f t="shared" si="43"/>
        <v>79.552354545454548</v>
      </c>
      <c r="X211" s="104">
        <f t="shared" si="44"/>
        <v>82.933154545454542</v>
      </c>
      <c r="Y211" s="104">
        <f t="shared" si="45"/>
        <v>71.143109090909093</v>
      </c>
      <c r="Z211" s="104">
        <f t="shared" si="46"/>
        <v>68.961327272727274</v>
      </c>
      <c r="AA211" s="104">
        <f t="shared" si="47"/>
        <v>57.303809090909091</v>
      </c>
    </row>
    <row r="212" spans="1:27" x14ac:dyDescent="0.35">
      <c r="A212" s="105">
        <v>44131</v>
      </c>
      <c r="B212" s="107">
        <v>1054.5899999999999</v>
      </c>
      <c r="C212" s="104">
        <v>1084.0727999999999</v>
      </c>
      <c r="D212" s="104">
        <v>949.5761</v>
      </c>
      <c r="E212" s="104">
        <v>961.63980000000004</v>
      </c>
      <c r="F212" s="104">
        <v>990.6671</v>
      </c>
      <c r="G212" s="104">
        <v>874.71640000000002</v>
      </c>
      <c r="H212" s="104">
        <v>911.70870000000002</v>
      </c>
      <c r="I212" s="104">
        <v>784.70029999999997</v>
      </c>
      <c r="J212" s="104">
        <v>758.66020000000003</v>
      </c>
      <c r="K212" s="104">
        <v>629.88490000000002</v>
      </c>
      <c r="M212" s="104">
        <f t="shared" si="36"/>
        <v>93.405699999999911</v>
      </c>
      <c r="N212" s="106">
        <f t="shared" si="37"/>
        <v>8.4217419517539305E-2</v>
      </c>
      <c r="Q212" s="105">
        <v>44131</v>
      </c>
      <c r="R212" s="104">
        <f t="shared" si="38"/>
        <v>95.871818181818171</v>
      </c>
      <c r="S212" s="104">
        <f t="shared" si="39"/>
        <v>98.552072727272716</v>
      </c>
      <c r="T212" s="104">
        <f t="shared" si="40"/>
        <v>86.325100000000006</v>
      </c>
      <c r="U212" s="104">
        <f t="shared" si="41"/>
        <v>87.421800000000005</v>
      </c>
      <c r="V212" s="104">
        <f t="shared" si="42"/>
        <v>90.060645454545451</v>
      </c>
      <c r="W212" s="104">
        <f t="shared" si="43"/>
        <v>79.519672727272734</v>
      </c>
      <c r="X212" s="104">
        <f t="shared" si="44"/>
        <v>82.882609090909099</v>
      </c>
      <c r="Y212" s="104">
        <f t="shared" si="45"/>
        <v>71.336390909090909</v>
      </c>
      <c r="Z212" s="104">
        <f t="shared" si="46"/>
        <v>68.9691090909091</v>
      </c>
      <c r="AA212" s="104">
        <f t="shared" si="47"/>
        <v>57.262263636363635</v>
      </c>
    </row>
    <row r="213" spans="1:27" x14ac:dyDescent="0.35">
      <c r="A213" s="105">
        <v>44132</v>
      </c>
      <c r="B213" s="107">
        <v>1053.71</v>
      </c>
      <c r="C213" s="104">
        <v>1083.6242</v>
      </c>
      <c r="D213" s="104">
        <v>949.33900000000006</v>
      </c>
      <c r="E213" s="104">
        <v>963.32799999999997</v>
      </c>
      <c r="F213" s="104">
        <v>990.22630000000004</v>
      </c>
      <c r="G213" s="104">
        <v>874.31110000000001</v>
      </c>
      <c r="H213" s="104">
        <v>910.49699999999996</v>
      </c>
      <c r="I213" s="104">
        <v>786.12329999999997</v>
      </c>
      <c r="J213" s="104">
        <v>758.14689999999996</v>
      </c>
      <c r="K213" s="104">
        <v>629.46519999999998</v>
      </c>
      <c r="M213" s="104">
        <f t="shared" si="36"/>
        <v>93.397899999999936</v>
      </c>
      <c r="N213" s="106">
        <f t="shared" si="37"/>
        <v>8.4210386800347148E-2</v>
      </c>
      <c r="Q213" s="105">
        <v>44132</v>
      </c>
      <c r="R213" s="104">
        <f t="shared" si="38"/>
        <v>95.791818181818186</v>
      </c>
      <c r="S213" s="104">
        <f t="shared" si="39"/>
        <v>98.511290909090903</v>
      </c>
      <c r="T213" s="104">
        <f t="shared" si="40"/>
        <v>86.303545454545457</v>
      </c>
      <c r="U213" s="104">
        <f t="shared" si="41"/>
        <v>87.575272727272718</v>
      </c>
      <c r="V213" s="104">
        <f t="shared" si="42"/>
        <v>90.020572727272736</v>
      </c>
      <c r="W213" s="104">
        <f t="shared" si="43"/>
        <v>79.482827272727278</v>
      </c>
      <c r="X213" s="104">
        <f t="shared" si="44"/>
        <v>82.772454545454536</v>
      </c>
      <c r="Y213" s="104">
        <f t="shared" si="45"/>
        <v>71.465754545454544</v>
      </c>
      <c r="Z213" s="104">
        <f t="shared" si="46"/>
        <v>68.922445454545453</v>
      </c>
      <c r="AA213" s="104">
        <f t="shared" si="47"/>
        <v>57.224109090909089</v>
      </c>
    </row>
    <row r="214" spans="1:27" x14ac:dyDescent="0.35">
      <c r="A214" s="105">
        <v>44133</v>
      </c>
      <c r="B214" s="107">
        <v>1052.75</v>
      </c>
      <c r="C214" s="104">
        <v>1083.2802999999999</v>
      </c>
      <c r="D214" s="104">
        <v>947.89620000000002</v>
      </c>
      <c r="E214" s="104">
        <v>964.8261</v>
      </c>
      <c r="F214" s="104">
        <v>990.97789999999998</v>
      </c>
      <c r="G214" s="104">
        <v>875.34550000000002</v>
      </c>
      <c r="H214" s="104">
        <v>908.87869999999998</v>
      </c>
      <c r="I214" s="104">
        <v>786.85500000000002</v>
      </c>
      <c r="J214" s="104">
        <v>756.62559999999996</v>
      </c>
      <c r="K214" s="104">
        <v>629.58969999999999</v>
      </c>
      <c r="M214" s="104">
        <f t="shared" si="36"/>
        <v>92.302399999999921</v>
      </c>
      <c r="N214" s="106">
        <f t="shared" si="37"/>
        <v>8.3222650687010749E-2</v>
      </c>
      <c r="Q214" s="105">
        <v>44133</v>
      </c>
      <c r="R214" s="104">
        <f t="shared" si="38"/>
        <v>95.704545454545453</v>
      </c>
      <c r="S214" s="104">
        <f t="shared" si="39"/>
        <v>98.48002727272727</v>
      </c>
      <c r="T214" s="104">
        <f t="shared" si="40"/>
        <v>86.172381818181819</v>
      </c>
      <c r="U214" s="104">
        <f t="shared" si="41"/>
        <v>87.711463636363632</v>
      </c>
      <c r="V214" s="104">
        <f t="shared" si="42"/>
        <v>90.088899999999995</v>
      </c>
      <c r="W214" s="104">
        <f t="shared" si="43"/>
        <v>79.57686363636364</v>
      </c>
      <c r="X214" s="104">
        <f t="shared" si="44"/>
        <v>82.625336363636364</v>
      </c>
      <c r="Y214" s="104">
        <f t="shared" si="45"/>
        <v>71.532272727272726</v>
      </c>
      <c r="Z214" s="104">
        <f t="shared" si="46"/>
        <v>68.784145454545452</v>
      </c>
      <c r="AA214" s="104">
        <f t="shared" si="47"/>
        <v>57.235427272727271</v>
      </c>
    </row>
    <row r="215" spans="1:27" x14ac:dyDescent="0.35">
      <c r="A215" s="105">
        <v>44134</v>
      </c>
      <c r="B215" s="107">
        <v>1053.22</v>
      </c>
      <c r="C215" s="104">
        <v>1082.1167</v>
      </c>
      <c r="D215" s="104">
        <v>948.36120000000005</v>
      </c>
      <c r="E215" s="104">
        <v>964.19970000000001</v>
      </c>
      <c r="F215" s="104">
        <v>991.5335</v>
      </c>
      <c r="G215" s="104">
        <v>875.03030000000001</v>
      </c>
      <c r="H215" s="104">
        <v>907.61350000000004</v>
      </c>
      <c r="I215" s="104">
        <v>787.09879999999998</v>
      </c>
      <c r="J215" s="104">
        <v>754.83360000000005</v>
      </c>
      <c r="K215" s="104">
        <v>629.83989999999994</v>
      </c>
      <c r="M215" s="104">
        <f t="shared" si="36"/>
        <v>90.583200000000033</v>
      </c>
      <c r="N215" s="106">
        <f t="shared" si="37"/>
        <v>8.1672567687423536E-2</v>
      </c>
      <c r="Q215" s="105">
        <v>44134</v>
      </c>
      <c r="R215" s="104">
        <f t="shared" si="38"/>
        <v>95.74727272727273</v>
      </c>
      <c r="S215" s="104">
        <f t="shared" si="39"/>
        <v>98.374245454545459</v>
      </c>
      <c r="T215" s="104">
        <f t="shared" si="40"/>
        <v>86.21465454545455</v>
      </c>
      <c r="U215" s="104">
        <f t="shared" si="41"/>
        <v>87.654518181818176</v>
      </c>
      <c r="V215" s="104">
        <f t="shared" si="42"/>
        <v>90.139409090909098</v>
      </c>
      <c r="W215" s="104">
        <f t="shared" si="43"/>
        <v>79.548209090909097</v>
      </c>
      <c r="X215" s="104">
        <f t="shared" si="44"/>
        <v>82.510318181818192</v>
      </c>
      <c r="Y215" s="104">
        <f t="shared" si="45"/>
        <v>71.554436363636356</v>
      </c>
      <c r="Z215" s="104">
        <f t="shared" si="46"/>
        <v>68.62123636363637</v>
      </c>
      <c r="AA215" s="104">
        <f t="shared" si="47"/>
        <v>57.258172727272722</v>
      </c>
    </row>
    <row r="216" spans="1:27" x14ac:dyDescent="0.35">
      <c r="A216" s="105">
        <v>44135</v>
      </c>
      <c r="B216" s="107">
        <v>1054.42</v>
      </c>
      <c r="C216" s="104">
        <v>1078.0986</v>
      </c>
      <c r="D216" s="104">
        <v>947.0856</v>
      </c>
      <c r="E216" s="104">
        <v>963.3596</v>
      </c>
      <c r="F216" s="104">
        <v>990.36149999999998</v>
      </c>
      <c r="G216" s="104">
        <v>876.62059999999997</v>
      </c>
      <c r="H216" s="104">
        <v>911.15440000000001</v>
      </c>
      <c r="I216" s="104">
        <v>787.12580000000003</v>
      </c>
      <c r="J216" s="104">
        <v>753.39890000000003</v>
      </c>
      <c r="K216" s="104">
        <v>630.14499999999998</v>
      </c>
      <c r="M216" s="104">
        <f t="shared" si="36"/>
        <v>87.737100000000055</v>
      </c>
      <c r="N216" s="106">
        <f t="shared" si="37"/>
        <v>7.91064373796493E-2</v>
      </c>
      <c r="Q216" s="105">
        <v>44135</v>
      </c>
      <c r="R216" s="104">
        <f t="shared" si="38"/>
        <v>95.856363636363639</v>
      </c>
      <c r="S216" s="104">
        <f t="shared" si="39"/>
        <v>98.008963636363646</v>
      </c>
      <c r="T216" s="104">
        <f t="shared" si="40"/>
        <v>86.098690909090905</v>
      </c>
      <c r="U216" s="104">
        <f t="shared" si="41"/>
        <v>87.578145454545449</v>
      </c>
      <c r="V216" s="104">
        <f t="shared" si="42"/>
        <v>90.032863636363629</v>
      </c>
      <c r="W216" s="104">
        <f t="shared" si="43"/>
        <v>79.692781818181814</v>
      </c>
      <c r="X216" s="104">
        <f t="shared" si="44"/>
        <v>82.832218181818178</v>
      </c>
      <c r="Y216" s="104">
        <f t="shared" si="45"/>
        <v>71.55689090909091</v>
      </c>
      <c r="Z216" s="104">
        <f t="shared" si="46"/>
        <v>68.490809090909096</v>
      </c>
      <c r="AA216" s="104">
        <f t="shared" si="47"/>
        <v>57.285909090909087</v>
      </c>
    </row>
    <row r="217" spans="1:27" x14ac:dyDescent="0.35">
      <c r="A217" s="105">
        <v>44136</v>
      </c>
      <c r="B217" s="107">
        <v>1056.26</v>
      </c>
      <c r="C217" s="104">
        <v>1078.807</v>
      </c>
      <c r="D217" s="104">
        <v>947.23620000000005</v>
      </c>
      <c r="E217" s="104">
        <v>962.94929999999999</v>
      </c>
      <c r="F217" s="104">
        <v>989.56330000000003</v>
      </c>
      <c r="G217" s="104">
        <v>877.28089999999997</v>
      </c>
      <c r="H217" s="104">
        <v>911.64409999999998</v>
      </c>
      <c r="I217" s="104">
        <v>789.42650000000003</v>
      </c>
      <c r="J217" s="104">
        <v>752.59760000000006</v>
      </c>
      <c r="K217" s="104">
        <v>629.94939999999997</v>
      </c>
      <c r="M217" s="104">
        <f t="shared" si="36"/>
        <v>89.24369999999999</v>
      </c>
      <c r="N217" s="106">
        <f t="shared" si="37"/>
        <v>8.0464833754229428E-2</v>
      </c>
      <c r="Q217" s="105">
        <v>44136</v>
      </c>
      <c r="R217" s="104">
        <f t="shared" si="38"/>
        <v>96.023636363636356</v>
      </c>
      <c r="S217" s="104">
        <f t="shared" si="39"/>
        <v>98.073363636363638</v>
      </c>
      <c r="T217" s="104">
        <f t="shared" si="40"/>
        <v>86.112381818181817</v>
      </c>
      <c r="U217" s="104">
        <f t="shared" si="41"/>
        <v>87.540845454545448</v>
      </c>
      <c r="V217" s="104">
        <f t="shared" si="42"/>
        <v>89.960300000000004</v>
      </c>
      <c r="W217" s="104">
        <f t="shared" si="43"/>
        <v>79.752809090909082</v>
      </c>
      <c r="X217" s="104">
        <f t="shared" si="44"/>
        <v>82.876736363636368</v>
      </c>
      <c r="Y217" s="104">
        <f t="shared" si="45"/>
        <v>71.766045454545463</v>
      </c>
      <c r="Z217" s="104">
        <f t="shared" si="46"/>
        <v>68.417963636363638</v>
      </c>
      <c r="AA217" s="104">
        <f t="shared" si="47"/>
        <v>57.26812727272727</v>
      </c>
    </row>
    <row r="218" spans="1:27" x14ac:dyDescent="0.35">
      <c r="A218" s="105">
        <v>44137</v>
      </c>
      <c r="B218" s="107">
        <v>1056.9100000000001</v>
      </c>
      <c r="C218" s="104">
        <v>1080.2419</v>
      </c>
      <c r="D218" s="104">
        <v>947.12980000000005</v>
      </c>
      <c r="E218" s="104">
        <v>961.63980000000004</v>
      </c>
      <c r="F218" s="104">
        <v>987.61689999999999</v>
      </c>
      <c r="G218" s="104">
        <v>875.42049999999995</v>
      </c>
      <c r="H218" s="104">
        <v>912.13430000000005</v>
      </c>
      <c r="I218" s="104">
        <v>790.12660000000005</v>
      </c>
      <c r="J218" s="104">
        <v>751.85739999999998</v>
      </c>
      <c r="K218" s="104">
        <v>629.14430000000004</v>
      </c>
      <c r="M218" s="104">
        <f t="shared" si="36"/>
        <v>92.625</v>
      </c>
      <c r="N218" s="106">
        <f t="shared" si="37"/>
        <v>8.3513516657035755E-2</v>
      </c>
      <c r="Q218" s="105">
        <v>44137</v>
      </c>
      <c r="R218" s="104">
        <f t="shared" si="38"/>
        <v>96.082727272727283</v>
      </c>
      <c r="S218" s="104">
        <f t="shared" si="39"/>
        <v>98.20380909090909</v>
      </c>
      <c r="T218" s="104">
        <f t="shared" si="40"/>
        <v>86.102709090909102</v>
      </c>
      <c r="U218" s="104">
        <f t="shared" si="41"/>
        <v>87.421800000000005</v>
      </c>
      <c r="V218" s="104">
        <f t="shared" si="42"/>
        <v>89.783354545454543</v>
      </c>
      <c r="W218" s="104">
        <f t="shared" si="43"/>
        <v>79.583681818181816</v>
      </c>
      <c r="X218" s="104">
        <f t="shared" si="44"/>
        <v>82.921300000000002</v>
      </c>
      <c r="Y218" s="104">
        <f t="shared" si="45"/>
        <v>71.829690909090914</v>
      </c>
      <c r="Z218" s="104">
        <f t="shared" si="46"/>
        <v>68.350672727272723</v>
      </c>
      <c r="AA218" s="104">
        <f t="shared" si="47"/>
        <v>57.194936363636366</v>
      </c>
    </row>
    <row r="219" spans="1:27" x14ac:dyDescent="0.35">
      <c r="A219" s="105">
        <v>44138</v>
      </c>
      <c r="B219" s="107">
        <v>1055.82</v>
      </c>
      <c r="C219" s="104">
        <v>1081.5509999999999</v>
      </c>
      <c r="D219" s="104">
        <v>947.47709999999995</v>
      </c>
      <c r="E219" s="104">
        <v>960.94050000000004</v>
      </c>
      <c r="F219" s="104">
        <v>984.33519999999999</v>
      </c>
      <c r="G219" s="104">
        <v>873.39909999999998</v>
      </c>
      <c r="H219" s="104">
        <v>911.39260000000002</v>
      </c>
      <c r="I219" s="104">
        <v>790.64829999999995</v>
      </c>
      <c r="J219" s="104">
        <v>751.41229999999996</v>
      </c>
      <c r="K219" s="104">
        <v>628.52710000000002</v>
      </c>
      <c r="M219" s="104">
        <f t="shared" si="36"/>
        <v>97.215799999999945</v>
      </c>
      <c r="N219" s="106">
        <f t="shared" si="37"/>
        <v>8.7652721539833223E-2</v>
      </c>
      <c r="Q219" s="105">
        <v>44138</v>
      </c>
      <c r="R219" s="104">
        <f t="shared" si="38"/>
        <v>95.983636363636364</v>
      </c>
      <c r="S219" s="104">
        <f t="shared" si="39"/>
        <v>98.322818181818178</v>
      </c>
      <c r="T219" s="104">
        <f t="shared" si="40"/>
        <v>86.134281818181819</v>
      </c>
      <c r="U219" s="104">
        <f t="shared" si="41"/>
        <v>87.358227272727277</v>
      </c>
      <c r="V219" s="104">
        <f t="shared" si="42"/>
        <v>89.485018181818177</v>
      </c>
      <c r="W219" s="104">
        <f t="shared" si="43"/>
        <v>79.39991818181818</v>
      </c>
      <c r="X219" s="104">
        <f t="shared" si="44"/>
        <v>82.85387272727273</v>
      </c>
      <c r="Y219" s="104">
        <f t="shared" si="45"/>
        <v>71.877118181818176</v>
      </c>
      <c r="Z219" s="104">
        <f t="shared" si="46"/>
        <v>68.310209090909083</v>
      </c>
      <c r="AA219" s="104">
        <f t="shared" si="47"/>
        <v>57.138827272727276</v>
      </c>
    </row>
    <row r="220" spans="1:27" x14ac:dyDescent="0.35">
      <c r="A220" s="105">
        <v>44139</v>
      </c>
      <c r="B220" s="107">
        <v>1053.76</v>
      </c>
      <c r="C220" s="104">
        <v>1082.0378000000001</v>
      </c>
      <c r="D220" s="104">
        <v>948.04010000000005</v>
      </c>
      <c r="E220" s="104">
        <v>961.05669999999998</v>
      </c>
      <c r="F220" s="104">
        <v>981.43499999999995</v>
      </c>
      <c r="G220" s="104">
        <v>871.70050000000003</v>
      </c>
      <c r="H220" s="104">
        <v>910.46280000000002</v>
      </c>
      <c r="I220" s="104">
        <v>789.92759999999998</v>
      </c>
      <c r="J220" s="104">
        <v>750.99680000000001</v>
      </c>
      <c r="K220" s="104">
        <v>628.08410000000003</v>
      </c>
      <c r="M220" s="104">
        <f t="shared" si="36"/>
        <v>100.60280000000012</v>
      </c>
      <c r="N220" s="106">
        <f t="shared" si="37"/>
        <v>9.0706543735972436E-2</v>
      </c>
      <c r="Q220" s="105">
        <v>44139</v>
      </c>
      <c r="R220" s="104">
        <f t="shared" si="38"/>
        <v>95.796363636363637</v>
      </c>
      <c r="S220" s="104">
        <f t="shared" si="39"/>
        <v>98.367072727272728</v>
      </c>
      <c r="T220" s="104">
        <f t="shared" si="40"/>
        <v>86.185463636363636</v>
      </c>
      <c r="U220" s="104">
        <f t="shared" si="41"/>
        <v>87.368790909090905</v>
      </c>
      <c r="V220" s="104">
        <f t="shared" si="42"/>
        <v>89.221363636363634</v>
      </c>
      <c r="W220" s="104">
        <f t="shared" si="43"/>
        <v>79.245500000000007</v>
      </c>
      <c r="X220" s="104">
        <f t="shared" si="44"/>
        <v>82.769345454545459</v>
      </c>
      <c r="Y220" s="104">
        <f t="shared" si="45"/>
        <v>71.811599999999999</v>
      </c>
      <c r="Z220" s="104">
        <f t="shared" si="46"/>
        <v>68.272436363636359</v>
      </c>
      <c r="AA220" s="104">
        <f t="shared" si="47"/>
        <v>57.098554545454547</v>
      </c>
    </row>
    <row r="221" spans="1:27" x14ac:dyDescent="0.35">
      <c r="A221" s="105">
        <v>44140</v>
      </c>
      <c r="B221" s="107">
        <v>1051.46</v>
      </c>
      <c r="C221" s="104">
        <v>1081.8977</v>
      </c>
      <c r="D221" s="104">
        <v>948.05690000000004</v>
      </c>
      <c r="E221" s="104">
        <v>960.95389999999998</v>
      </c>
      <c r="F221" s="104">
        <v>979.63350000000003</v>
      </c>
      <c r="G221" s="104">
        <v>870.28060000000005</v>
      </c>
      <c r="H221" s="104">
        <v>909.13729999999998</v>
      </c>
      <c r="I221" s="104">
        <v>789.12289999999996</v>
      </c>
      <c r="J221" s="104">
        <v>749.87980000000005</v>
      </c>
      <c r="K221" s="104">
        <v>627.84079999999994</v>
      </c>
      <c r="M221" s="104">
        <f t="shared" si="36"/>
        <v>102.26419999999996</v>
      </c>
      <c r="N221" s="106">
        <f t="shared" si="37"/>
        <v>9.2204512497904803E-2</v>
      </c>
      <c r="Q221" s="105">
        <v>44140</v>
      </c>
      <c r="R221" s="104">
        <f t="shared" si="38"/>
        <v>95.587272727272733</v>
      </c>
      <c r="S221" s="104">
        <f t="shared" si="39"/>
        <v>98.354336363636364</v>
      </c>
      <c r="T221" s="104">
        <f t="shared" si="40"/>
        <v>86.186990909090909</v>
      </c>
      <c r="U221" s="104">
        <f t="shared" si="41"/>
        <v>87.359445454545451</v>
      </c>
      <c r="V221" s="104">
        <f t="shared" si="42"/>
        <v>89.057590909090905</v>
      </c>
      <c r="W221" s="104">
        <f t="shared" si="43"/>
        <v>79.11641818181819</v>
      </c>
      <c r="X221" s="104">
        <f t="shared" si="44"/>
        <v>82.648845454545452</v>
      </c>
      <c r="Y221" s="104">
        <f t="shared" si="45"/>
        <v>71.738445454545456</v>
      </c>
      <c r="Z221" s="104">
        <f t="shared" si="46"/>
        <v>68.170890909090915</v>
      </c>
      <c r="AA221" s="104">
        <f t="shared" si="47"/>
        <v>57.076436363636361</v>
      </c>
    </row>
    <row r="222" spans="1:27" x14ac:dyDescent="0.35">
      <c r="A222" s="105">
        <v>44141</v>
      </c>
      <c r="B222" s="107">
        <v>1049.8800000000001</v>
      </c>
      <c r="C222" s="104">
        <v>1081.7493999999999</v>
      </c>
      <c r="D222" s="104">
        <v>948.50149999999996</v>
      </c>
      <c r="E222" s="104">
        <v>958.52319999999997</v>
      </c>
      <c r="F222" s="104">
        <v>977.75559999999996</v>
      </c>
      <c r="G222" s="104">
        <v>869.84929999999997</v>
      </c>
      <c r="H222" s="104">
        <v>907.59760000000006</v>
      </c>
      <c r="I222" s="104">
        <v>788.404</v>
      </c>
      <c r="J222" s="104">
        <v>748.41340000000002</v>
      </c>
      <c r="K222" s="104">
        <v>627.75310000000002</v>
      </c>
      <c r="M222" s="104">
        <f t="shared" si="36"/>
        <v>103.99379999999996</v>
      </c>
      <c r="N222" s="106">
        <f t="shared" si="37"/>
        <v>9.3763972453748373E-2</v>
      </c>
      <c r="Q222" s="105">
        <v>44141</v>
      </c>
      <c r="R222" s="104">
        <f t="shared" si="38"/>
        <v>95.443636363636372</v>
      </c>
      <c r="S222" s="104">
        <f t="shared" si="39"/>
        <v>98.340854545454533</v>
      </c>
      <c r="T222" s="104">
        <f t="shared" si="40"/>
        <v>86.227409090909092</v>
      </c>
      <c r="U222" s="104">
        <f t="shared" si="41"/>
        <v>87.138472727272728</v>
      </c>
      <c r="V222" s="104">
        <f t="shared" si="42"/>
        <v>88.886872727272717</v>
      </c>
      <c r="W222" s="104">
        <f t="shared" si="43"/>
        <v>79.077209090909093</v>
      </c>
      <c r="X222" s="104">
        <f t="shared" si="44"/>
        <v>82.508872727272731</v>
      </c>
      <c r="Y222" s="104">
        <f t="shared" si="45"/>
        <v>71.673090909090902</v>
      </c>
      <c r="Z222" s="104">
        <f t="shared" si="46"/>
        <v>68.03758181818182</v>
      </c>
      <c r="AA222" s="104">
        <f t="shared" si="47"/>
        <v>57.068463636363639</v>
      </c>
    </row>
    <row r="223" spans="1:27" x14ac:dyDescent="0.35">
      <c r="A223" s="105">
        <v>44142</v>
      </c>
      <c r="B223" s="107">
        <v>1049.28</v>
      </c>
      <c r="C223" s="104">
        <v>1081.3223</v>
      </c>
      <c r="D223" s="104">
        <v>948.42619999999999</v>
      </c>
      <c r="E223" s="104">
        <v>955.5326</v>
      </c>
      <c r="F223" s="104">
        <v>973.26570000000004</v>
      </c>
      <c r="G223" s="104">
        <v>870.44899999999996</v>
      </c>
      <c r="H223" s="104">
        <v>906.68899999999996</v>
      </c>
      <c r="I223" s="104">
        <v>788.51030000000003</v>
      </c>
      <c r="J223" s="104">
        <v>746.66729999999995</v>
      </c>
      <c r="K223" s="104">
        <v>626.89350000000002</v>
      </c>
      <c r="M223" s="104">
        <f t="shared" si="36"/>
        <v>108.0566</v>
      </c>
      <c r="N223" s="106">
        <f t="shared" si="37"/>
        <v>9.7427116480460471E-2</v>
      </c>
      <c r="Q223" s="105">
        <v>44142</v>
      </c>
      <c r="R223" s="104">
        <f t="shared" si="38"/>
        <v>95.38909090909091</v>
      </c>
      <c r="S223" s="104">
        <f t="shared" si="39"/>
        <v>98.302027272727273</v>
      </c>
      <c r="T223" s="104">
        <f t="shared" si="40"/>
        <v>86.220563636363636</v>
      </c>
      <c r="U223" s="104">
        <f t="shared" si="41"/>
        <v>86.866600000000005</v>
      </c>
      <c r="V223" s="104">
        <f t="shared" si="42"/>
        <v>88.478700000000003</v>
      </c>
      <c r="W223" s="104">
        <f t="shared" si="43"/>
        <v>79.131727272727275</v>
      </c>
      <c r="X223" s="104">
        <f t="shared" si="44"/>
        <v>82.426272727272718</v>
      </c>
      <c r="Y223" s="104">
        <f t="shared" si="45"/>
        <v>71.682754545454543</v>
      </c>
      <c r="Z223" s="104">
        <f t="shared" si="46"/>
        <v>67.878845454545456</v>
      </c>
      <c r="AA223" s="104">
        <f t="shared" si="47"/>
        <v>56.990318181818182</v>
      </c>
    </row>
    <row r="224" spans="1:27" x14ac:dyDescent="0.35">
      <c r="A224" s="105">
        <v>44143</v>
      </c>
      <c r="B224" s="107">
        <v>1048.96</v>
      </c>
      <c r="C224" s="104">
        <v>1080.5103999999999</v>
      </c>
      <c r="D224" s="104">
        <v>947.23059999999998</v>
      </c>
      <c r="E224" s="104">
        <v>952.16330000000005</v>
      </c>
      <c r="F224" s="104">
        <v>968.40020000000004</v>
      </c>
      <c r="G224" s="104">
        <v>871.16010000000006</v>
      </c>
      <c r="H224" s="104">
        <v>906.43610000000001</v>
      </c>
      <c r="I224" s="104">
        <v>788.35159999999996</v>
      </c>
      <c r="J224" s="104">
        <v>744.14890000000003</v>
      </c>
      <c r="K224" s="104">
        <v>626.01769999999999</v>
      </c>
      <c r="M224" s="104">
        <f t="shared" si="36"/>
        <v>112.11019999999985</v>
      </c>
      <c r="N224" s="106">
        <f t="shared" si="37"/>
        <v>0.10108196550740726</v>
      </c>
      <c r="Q224" s="105">
        <v>44143</v>
      </c>
      <c r="R224" s="104">
        <f t="shared" si="38"/>
        <v>95.36</v>
      </c>
      <c r="S224" s="104">
        <f t="shared" si="39"/>
        <v>98.228218181818178</v>
      </c>
      <c r="T224" s="104">
        <f t="shared" si="40"/>
        <v>86.111872727272726</v>
      </c>
      <c r="U224" s="104">
        <f t="shared" si="41"/>
        <v>86.560299999999998</v>
      </c>
      <c r="V224" s="104">
        <f t="shared" si="42"/>
        <v>88.036381818181823</v>
      </c>
      <c r="W224" s="104">
        <f t="shared" si="43"/>
        <v>79.196372727272731</v>
      </c>
      <c r="X224" s="104">
        <f t="shared" si="44"/>
        <v>82.403281818181824</v>
      </c>
      <c r="Y224" s="104">
        <f t="shared" si="45"/>
        <v>71.668327272727268</v>
      </c>
      <c r="Z224" s="104">
        <f t="shared" si="46"/>
        <v>67.649900000000002</v>
      </c>
      <c r="AA224" s="104">
        <f t="shared" si="47"/>
        <v>56.910699999999999</v>
      </c>
    </row>
    <row r="225" spans="1:27" x14ac:dyDescent="0.35">
      <c r="A225" s="105">
        <v>44144</v>
      </c>
      <c r="B225" s="107">
        <v>1047.03</v>
      </c>
      <c r="C225" s="104">
        <v>1080.4135000000001</v>
      </c>
      <c r="D225" s="104">
        <v>947.1046</v>
      </c>
      <c r="E225" s="104">
        <v>949.9846</v>
      </c>
      <c r="F225" s="104">
        <v>962.82270000000005</v>
      </c>
      <c r="G225" s="104">
        <v>870.81910000000005</v>
      </c>
      <c r="H225" s="104">
        <v>906.1241</v>
      </c>
      <c r="I225" s="104">
        <v>788.59760000000006</v>
      </c>
      <c r="J225" s="104">
        <v>742.69320000000005</v>
      </c>
      <c r="K225" s="104">
        <v>625.13919999999996</v>
      </c>
      <c r="M225" s="104">
        <f t="shared" si="36"/>
        <v>117.59080000000006</v>
      </c>
      <c r="N225" s="106">
        <f t="shared" si="37"/>
        <v>0.10602344112835806</v>
      </c>
      <c r="Q225" s="105">
        <v>44144</v>
      </c>
      <c r="R225" s="104">
        <f t="shared" si="38"/>
        <v>95.184545454545457</v>
      </c>
      <c r="S225" s="104">
        <f t="shared" si="39"/>
        <v>98.219409090909096</v>
      </c>
      <c r="T225" s="104">
        <f t="shared" si="40"/>
        <v>86.100418181818185</v>
      </c>
      <c r="U225" s="104">
        <f t="shared" si="41"/>
        <v>86.36223636363637</v>
      </c>
      <c r="V225" s="104">
        <f t="shared" si="42"/>
        <v>87.529336363636375</v>
      </c>
      <c r="W225" s="104">
        <f t="shared" si="43"/>
        <v>79.165372727272725</v>
      </c>
      <c r="X225" s="104">
        <f t="shared" si="44"/>
        <v>82.374918181818188</v>
      </c>
      <c r="Y225" s="104">
        <f t="shared" si="45"/>
        <v>71.690690909090918</v>
      </c>
      <c r="Z225" s="104">
        <f t="shared" si="46"/>
        <v>67.517563636363647</v>
      </c>
      <c r="AA225" s="104">
        <f t="shared" si="47"/>
        <v>56.830836363636358</v>
      </c>
    </row>
    <row r="226" spans="1:27" x14ac:dyDescent="0.35">
      <c r="A226" s="105">
        <v>44145</v>
      </c>
      <c r="B226" s="107">
        <v>1044.04</v>
      </c>
      <c r="C226" s="104">
        <v>1080.1595</v>
      </c>
      <c r="D226" s="104">
        <v>946.20299999999997</v>
      </c>
      <c r="E226" s="104">
        <v>947.31169999999997</v>
      </c>
      <c r="F226" s="104">
        <v>958.01589999999999</v>
      </c>
      <c r="G226" s="104">
        <v>870.28560000000004</v>
      </c>
      <c r="H226" s="104">
        <v>904.76689999999996</v>
      </c>
      <c r="I226" s="104">
        <v>788.38779999999997</v>
      </c>
      <c r="J226" s="104">
        <v>741.81560000000002</v>
      </c>
      <c r="K226" s="104">
        <v>624.39350000000002</v>
      </c>
      <c r="M226" s="104">
        <f t="shared" si="36"/>
        <v>122.14359999999999</v>
      </c>
      <c r="N226" s="106">
        <f t="shared" si="37"/>
        <v>0.11012838405560391</v>
      </c>
      <c r="Q226" s="105">
        <v>44145</v>
      </c>
      <c r="R226" s="104">
        <f t="shared" si="38"/>
        <v>94.912727272727267</v>
      </c>
      <c r="S226" s="104">
        <f t="shared" si="39"/>
        <v>98.196318181818185</v>
      </c>
      <c r="T226" s="104">
        <f t="shared" si="40"/>
        <v>86.018454545454546</v>
      </c>
      <c r="U226" s="104">
        <f t="shared" si="41"/>
        <v>86.11924545454545</v>
      </c>
      <c r="V226" s="104">
        <f t="shared" si="42"/>
        <v>87.09235454545454</v>
      </c>
      <c r="W226" s="104">
        <f t="shared" si="43"/>
        <v>79.116872727272735</v>
      </c>
      <c r="X226" s="104">
        <f t="shared" si="44"/>
        <v>82.251536363636362</v>
      </c>
      <c r="Y226" s="104">
        <f t="shared" si="45"/>
        <v>71.671618181818175</v>
      </c>
      <c r="Z226" s="104">
        <f t="shared" si="46"/>
        <v>67.437781818181818</v>
      </c>
      <c r="AA226" s="104">
        <f t="shared" si="47"/>
        <v>56.763045454545455</v>
      </c>
    </row>
    <row r="227" spans="1:27" x14ac:dyDescent="0.35">
      <c r="A227" s="105">
        <v>44146</v>
      </c>
      <c r="B227" s="107">
        <v>1041.9100000000001</v>
      </c>
      <c r="C227" s="104">
        <v>1078.7661000000001</v>
      </c>
      <c r="D227" s="104">
        <v>947.11490000000003</v>
      </c>
      <c r="E227" s="104">
        <v>945.85249999999996</v>
      </c>
      <c r="F227" s="104">
        <v>953.48400000000004</v>
      </c>
      <c r="G227" s="104">
        <v>870.07560000000001</v>
      </c>
      <c r="H227" s="104">
        <v>903.85410000000002</v>
      </c>
      <c r="I227" s="104">
        <v>787.32050000000004</v>
      </c>
      <c r="J227" s="104">
        <v>740.75</v>
      </c>
      <c r="K227" s="104">
        <v>623.40210000000002</v>
      </c>
      <c r="M227" s="104">
        <f t="shared" si="36"/>
        <v>125.28210000000001</v>
      </c>
      <c r="N227" s="106">
        <f t="shared" si="37"/>
        <v>0.11295815109504367</v>
      </c>
      <c r="Q227" s="105">
        <v>44146</v>
      </c>
      <c r="R227" s="104">
        <f t="shared" si="38"/>
        <v>94.719090909090923</v>
      </c>
      <c r="S227" s="104">
        <f t="shared" si="39"/>
        <v>98.069645454545466</v>
      </c>
      <c r="T227" s="104">
        <f t="shared" si="40"/>
        <v>86.101354545454555</v>
      </c>
      <c r="U227" s="104">
        <f t="shared" si="41"/>
        <v>85.986590909090907</v>
      </c>
      <c r="V227" s="104">
        <f t="shared" si="42"/>
        <v>86.680363636363637</v>
      </c>
      <c r="W227" s="104">
        <f t="shared" si="43"/>
        <v>79.097781818181815</v>
      </c>
      <c r="X227" s="104">
        <f t="shared" si="44"/>
        <v>82.168554545454541</v>
      </c>
      <c r="Y227" s="104">
        <f t="shared" si="45"/>
        <v>71.574590909090915</v>
      </c>
      <c r="Z227" s="104">
        <f t="shared" si="46"/>
        <v>67.340909090909093</v>
      </c>
      <c r="AA227" s="104">
        <f t="shared" si="47"/>
        <v>56.672918181818183</v>
      </c>
    </row>
    <row r="228" spans="1:27" x14ac:dyDescent="0.35">
      <c r="A228" s="105">
        <v>44147</v>
      </c>
      <c r="B228" s="107">
        <v>1039.6600000000001</v>
      </c>
      <c r="C228" s="104">
        <v>1076.8761999999999</v>
      </c>
      <c r="D228" s="104">
        <v>946.69410000000005</v>
      </c>
      <c r="E228" s="104">
        <v>944.22059999999999</v>
      </c>
      <c r="F228" s="104">
        <v>949.42729999999995</v>
      </c>
      <c r="G228" s="104">
        <v>869.22180000000003</v>
      </c>
      <c r="H228" s="104">
        <v>902.60540000000003</v>
      </c>
      <c r="I228" s="104">
        <v>785.86329999999998</v>
      </c>
      <c r="J228" s="104">
        <v>738.93079999999998</v>
      </c>
      <c r="K228" s="104">
        <v>634.14070000000004</v>
      </c>
      <c r="M228" s="104">
        <f t="shared" si="36"/>
        <v>127.44889999999998</v>
      </c>
      <c r="N228" s="106">
        <f t="shared" si="37"/>
        <v>0.1149118038658125</v>
      </c>
      <c r="Q228" s="105">
        <v>44147</v>
      </c>
      <c r="R228" s="104">
        <f t="shared" si="38"/>
        <v>94.514545454545456</v>
      </c>
      <c r="S228" s="104">
        <f t="shared" si="39"/>
        <v>97.897836363636358</v>
      </c>
      <c r="T228" s="104">
        <f t="shared" si="40"/>
        <v>86.063100000000006</v>
      </c>
      <c r="U228" s="104">
        <f t="shared" si="41"/>
        <v>85.838236363636369</v>
      </c>
      <c r="V228" s="104">
        <f t="shared" si="42"/>
        <v>86.311572727272718</v>
      </c>
      <c r="W228" s="104">
        <f t="shared" si="43"/>
        <v>79.020163636363634</v>
      </c>
      <c r="X228" s="104">
        <f t="shared" si="44"/>
        <v>82.055036363636361</v>
      </c>
      <c r="Y228" s="104">
        <f t="shared" si="45"/>
        <v>71.442118181818174</v>
      </c>
      <c r="Z228" s="104">
        <f t="shared" si="46"/>
        <v>67.175527272727265</v>
      </c>
      <c r="AA228" s="104">
        <f t="shared" si="47"/>
        <v>57.64915454545455</v>
      </c>
    </row>
    <row r="229" spans="1:27" x14ac:dyDescent="0.35">
      <c r="A229" s="105">
        <v>44148</v>
      </c>
      <c r="B229" s="107">
        <v>1037.6099999999999</v>
      </c>
      <c r="C229" s="104">
        <v>1074.7729999999999</v>
      </c>
      <c r="D229" s="104">
        <v>945.7242</v>
      </c>
      <c r="E229" s="104">
        <v>940.97730000000001</v>
      </c>
      <c r="F229" s="104">
        <v>945.7604</v>
      </c>
      <c r="G229" s="104">
        <v>868.53020000000004</v>
      </c>
      <c r="H229" s="104">
        <v>901.45569999999998</v>
      </c>
      <c r="I229" s="104">
        <v>784.2826</v>
      </c>
      <c r="J229" s="104">
        <v>737.02229999999997</v>
      </c>
      <c r="K229" s="104">
        <v>633.42899999999997</v>
      </c>
      <c r="M229" s="104">
        <f t="shared" si="36"/>
        <v>129.01259999999991</v>
      </c>
      <c r="N229" s="106">
        <f t="shared" si="37"/>
        <v>0.11632168333676096</v>
      </c>
      <c r="Q229" s="105">
        <v>44148</v>
      </c>
      <c r="R229" s="104">
        <f t="shared" si="38"/>
        <v>94.328181818181804</v>
      </c>
      <c r="S229" s="104">
        <f t="shared" si="39"/>
        <v>97.706636363636349</v>
      </c>
      <c r="T229" s="104">
        <f t="shared" si="40"/>
        <v>85.974927272727271</v>
      </c>
      <c r="U229" s="104">
        <f t="shared" si="41"/>
        <v>85.543390909090917</v>
      </c>
      <c r="V229" s="104">
        <f t="shared" si="42"/>
        <v>85.978218181818178</v>
      </c>
      <c r="W229" s="104">
        <f t="shared" si="43"/>
        <v>78.957290909090915</v>
      </c>
      <c r="X229" s="104">
        <f t="shared" si="44"/>
        <v>81.950518181818182</v>
      </c>
      <c r="Y229" s="104">
        <f t="shared" si="45"/>
        <v>71.298418181818178</v>
      </c>
      <c r="Z229" s="104">
        <f t="shared" si="46"/>
        <v>67.002027272727275</v>
      </c>
      <c r="AA229" s="104">
        <f t="shared" si="47"/>
        <v>57.584454545454541</v>
      </c>
    </row>
    <row r="230" spans="1:27" x14ac:dyDescent="0.35">
      <c r="A230" s="105">
        <v>44149</v>
      </c>
      <c r="B230" s="107">
        <v>1037.44</v>
      </c>
      <c r="C230" s="104">
        <v>1072.4209000000001</v>
      </c>
      <c r="D230" s="104">
        <v>944.60919999999999</v>
      </c>
      <c r="E230" s="104">
        <v>936.10170000000005</v>
      </c>
      <c r="F230" s="104">
        <v>940.90970000000004</v>
      </c>
      <c r="G230" s="104">
        <v>867.51</v>
      </c>
      <c r="H230" s="104">
        <v>900.71040000000005</v>
      </c>
      <c r="I230" s="104">
        <v>782.48940000000005</v>
      </c>
      <c r="J230" s="104">
        <v>735.23350000000005</v>
      </c>
      <c r="K230" s="104">
        <v>631.84619999999995</v>
      </c>
      <c r="M230" s="104">
        <f t="shared" si="36"/>
        <v>127.81170000000009</v>
      </c>
      <c r="N230" s="106">
        <f t="shared" si="37"/>
        <v>0.11523891537828949</v>
      </c>
      <c r="Q230" s="105">
        <v>44149</v>
      </c>
      <c r="R230" s="104">
        <f t="shared" si="38"/>
        <v>94.312727272727273</v>
      </c>
      <c r="S230" s="104">
        <f t="shared" si="39"/>
        <v>97.492809090909091</v>
      </c>
      <c r="T230" s="104">
        <f t="shared" si="40"/>
        <v>85.873563636363642</v>
      </c>
      <c r="U230" s="104">
        <f t="shared" si="41"/>
        <v>85.100154545454544</v>
      </c>
      <c r="V230" s="104">
        <f t="shared" si="42"/>
        <v>85.537245454545456</v>
      </c>
      <c r="W230" s="104">
        <f t="shared" si="43"/>
        <v>78.86454545454545</v>
      </c>
      <c r="X230" s="104">
        <f t="shared" si="44"/>
        <v>81.882763636363634</v>
      </c>
      <c r="Y230" s="104">
        <f t="shared" si="45"/>
        <v>71.135400000000004</v>
      </c>
      <c r="Z230" s="104">
        <f t="shared" si="46"/>
        <v>66.839409090909101</v>
      </c>
      <c r="AA230" s="104">
        <f t="shared" si="47"/>
        <v>57.440563636363635</v>
      </c>
    </row>
    <row r="231" spans="1:27" x14ac:dyDescent="0.35">
      <c r="A231" s="105">
        <v>44150</v>
      </c>
      <c r="B231" s="107">
        <v>1037.76</v>
      </c>
      <c r="C231" s="104">
        <v>1070.8503000000001</v>
      </c>
      <c r="D231" s="104">
        <v>942.88099999999997</v>
      </c>
      <c r="E231" s="104">
        <v>931.94420000000002</v>
      </c>
      <c r="F231" s="104">
        <v>936.01160000000004</v>
      </c>
      <c r="G231" s="104">
        <v>867.75450000000001</v>
      </c>
      <c r="H231" s="104">
        <v>900.35820000000001</v>
      </c>
      <c r="I231" s="104">
        <v>780.18629999999996</v>
      </c>
      <c r="J231" s="104">
        <v>732.99069999999995</v>
      </c>
      <c r="K231" s="104">
        <v>629.91269999999997</v>
      </c>
      <c r="M231" s="104">
        <f t="shared" si="36"/>
        <v>127.96930000000009</v>
      </c>
      <c r="N231" s="106">
        <f t="shared" si="37"/>
        <v>0.11538101233078774</v>
      </c>
      <c r="Q231" s="105">
        <v>44150</v>
      </c>
      <c r="R231" s="104">
        <f t="shared" si="38"/>
        <v>94.341818181818184</v>
      </c>
      <c r="S231" s="104">
        <f t="shared" si="39"/>
        <v>97.350027272727274</v>
      </c>
      <c r="T231" s="104">
        <f t="shared" si="40"/>
        <v>85.716454545454539</v>
      </c>
      <c r="U231" s="104">
        <f t="shared" si="41"/>
        <v>84.722200000000001</v>
      </c>
      <c r="V231" s="104">
        <f t="shared" si="42"/>
        <v>85.091963636363644</v>
      </c>
      <c r="W231" s="104">
        <f t="shared" si="43"/>
        <v>78.886772727272728</v>
      </c>
      <c r="X231" s="104">
        <f t="shared" si="44"/>
        <v>81.850745454545461</v>
      </c>
      <c r="Y231" s="104">
        <f t="shared" si="45"/>
        <v>70.926027272727268</v>
      </c>
      <c r="Z231" s="104">
        <f t="shared" si="46"/>
        <v>66.635518181818171</v>
      </c>
      <c r="AA231" s="104">
        <f t="shared" si="47"/>
        <v>57.264790909090905</v>
      </c>
    </row>
    <row r="232" spans="1:27" x14ac:dyDescent="0.35">
      <c r="A232" s="105">
        <v>44151</v>
      </c>
      <c r="B232" s="107">
        <v>1036.19</v>
      </c>
      <c r="C232" s="104">
        <v>1069.4259</v>
      </c>
      <c r="D232" s="104">
        <v>940.31960000000004</v>
      </c>
      <c r="E232" s="104">
        <v>928.98050000000001</v>
      </c>
      <c r="F232" s="104">
        <v>932.63340000000005</v>
      </c>
      <c r="G232" s="104">
        <v>866.77030000000002</v>
      </c>
      <c r="H232" s="104">
        <v>899.87490000000003</v>
      </c>
      <c r="I232" s="104">
        <v>778.60969999999998</v>
      </c>
      <c r="J232" s="104">
        <v>730.84479999999996</v>
      </c>
      <c r="K232" s="104">
        <v>627.59280000000001</v>
      </c>
      <c r="M232" s="104">
        <f t="shared" si="36"/>
        <v>129.10629999999992</v>
      </c>
      <c r="N232" s="106">
        <f t="shared" si="37"/>
        <v>0.11640616610610795</v>
      </c>
      <c r="Q232" s="105">
        <v>44151</v>
      </c>
      <c r="R232" s="104">
        <f t="shared" si="38"/>
        <v>94.199090909090913</v>
      </c>
      <c r="S232" s="104">
        <f t="shared" si="39"/>
        <v>97.220536363636356</v>
      </c>
      <c r="T232" s="104">
        <f t="shared" si="40"/>
        <v>85.48360000000001</v>
      </c>
      <c r="U232" s="104">
        <f t="shared" si="41"/>
        <v>84.45277272727273</v>
      </c>
      <c r="V232" s="104">
        <f t="shared" si="42"/>
        <v>84.78485454545455</v>
      </c>
      <c r="W232" s="104">
        <f t="shared" si="43"/>
        <v>78.797300000000007</v>
      </c>
      <c r="X232" s="104">
        <f t="shared" si="44"/>
        <v>81.806809090909098</v>
      </c>
      <c r="Y232" s="104">
        <f t="shared" si="45"/>
        <v>70.782699999999991</v>
      </c>
      <c r="Z232" s="104">
        <f t="shared" si="46"/>
        <v>66.440436363636366</v>
      </c>
      <c r="AA232" s="104">
        <f t="shared" si="47"/>
        <v>57.05389090909091</v>
      </c>
    </row>
    <row r="233" spans="1:27" x14ac:dyDescent="0.35">
      <c r="A233" s="105">
        <v>44152</v>
      </c>
      <c r="B233" s="107">
        <v>1034.47</v>
      </c>
      <c r="C233" s="104">
        <v>1068.3351</v>
      </c>
      <c r="D233" s="104">
        <v>938.13049999999998</v>
      </c>
      <c r="E233" s="104">
        <v>924.54229999999995</v>
      </c>
      <c r="F233" s="104">
        <v>929.04089999999997</v>
      </c>
      <c r="G233" s="104">
        <v>865.58219999999994</v>
      </c>
      <c r="H233" s="104">
        <v>898.20690000000002</v>
      </c>
      <c r="I233" s="104">
        <v>777.1078</v>
      </c>
      <c r="J233" s="104">
        <v>729.23689999999999</v>
      </c>
      <c r="K233" s="104">
        <v>625.08960000000002</v>
      </c>
      <c r="M233" s="104">
        <f t="shared" si="36"/>
        <v>130.20460000000003</v>
      </c>
      <c r="N233" s="106">
        <f t="shared" si="37"/>
        <v>0.11739642678459035</v>
      </c>
      <c r="Q233" s="105">
        <v>44152</v>
      </c>
      <c r="R233" s="104">
        <f t="shared" si="38"/>
        <v>94.042727272727276</v>
      </c>
      <c r="S233" s="104">
        <f t="shared" si="39"/>
        <v>97.121372727272728</v>
      </c>
      <c r="T233" s="104">
        <f t="shared" si="40"/>
        <v>85.284590909090909</v>
      </c>
      <c r="U233" s="104">
        <f t="shared" si="41"/>
        <v>84.049300000000002</v>
      </c>
      <c r="V233" s="104">
        <f t="shared" si="42"/>
        <v>84.45826363636364</v>
      </c>
      <c r="W233" s="104">
        <f t="shared" si="43"/>
        <v>78.6892909090909</v>
      </c>
      <c r="X233" s="104">
        <f t="shared" si="44"/>
        <v>81.655172727272728</v>
      </c>
      <c r="Y233" s="104">
        <f t="shared" si="45"/>
        <v>70.646163636363639</v>
      </c>
      <c r="Z233" s="104">
        <f t="shared" si="46"/>
        <v>66.294263636363638</v>
      </c>
      <c r="AA233" s="104">
        <f t="shared" si="47"/>
        <v>56.826327272727276</v>
      </c>
    </row>
    <row r="234" spans="1:27" x14ac:dyDescent="0.35">
      <c r="A234" s="105">
        <v>44153</v>
      </c>
      <c r="B234" s="107">
        <v>1033.08</v>
      </c>
      <c r="C234" s="104">
        <v>1065.7409</v>
      </c>
      <c r="D234" s="104">
        <v>935.49400000000003</v>
      </c>
      <c r="E234" s="104">
        <v>923.22799999999995</v>
      </c>
      <c r="F234" s="104">
        <v>925.67930000000001</v>
      </c>
      <c r="G234" s="104">
        <v>864.70309999999995</v>
      </c>
      <c r="H234" s="104">
        <v>896.09349999999995</v>
      </c>
      <c r="I234" s="104">
        <v>774.76189999999997</v>
      </c>
      <c r="J234" s="104">
        <v>727.86590000000001</v>
      </c>
      <c r="K234" s="104">
        <v>623.12130000000002</v>
      </c>
      <c r="M234" s="104">
        <f t="shared" si="36"/>
        <v>130.24689999999998</v>
      </c>
      <c r="N234" s="106">
        <f t="shared" si="37"/>
        <v>0.11743456575090169</v>
      </c>
      <c r="Q234" s="105">
        <v>44153</v>
      </c>
      <c r="R234" s="104">
        <f t="shared" si="38"/>
        <v>93.916363636363627</v>
      </c>
      <c r="S234" s="104">
        <f t="shared" si="39"/>
        <v>96.885536363636362</v>
      </c>
      <c r="T234" s="104">
        <f t="shared" si="40"/>
        <v>85.044909090909087</v>
      </c>
      <c r="U234" s="104">
        <f t="shared" si="41"/>
        <v>83.929818181818177</v>
      </c>
      <c r="V234" s="104">
        <f t="shared" si="42"/>
        <v>84.152663636363641</v>
      </c>
      <c r="W234" s="104">
        <f t="shared" si="43"/>
        <v>78.609372727272728</v>
      </c>
      <c r="X234" s="104">
        <f t="shared" si="44"/>
        <v>81.463045454545451</v>
      </c>
      <c r="Y234" s="104">
        <f t="shared" si="45"/>
        <v>70.432900000000004</v>
      </c>
      <c r="Z234" s="104">
        <f t="shared" si="46"/>
        <v>66.169627272727269</v>
      </c>
      <c r="AA234" s="104">
        <f t="shared" si="47"/>
        <v>56.647390909090909</v>
      </c>
    </row>
    <row r="235" spans="1:27" x14ac:dyDescent="0.35">
      <c r="A235" s="105">
        <v>44154</v>
      </c>
      <c r="B235" s="107">
        <v>1030.79</v>
      </c>
      <c r="C235" s="104">
        <v>1062.1443999999999</v>
      </c>
      <c r="D235" s="104">
        <v>931.40300000000002</v>
      </c>
      <c r="E235" s="104">
        <v>920.9502</v>
      </c>
      <c r="F235" s="104">
        <v>923.27599999999995</v>
      </c>
      <c r="G235" s="104">
        <v>863.50490000000002</v>
      </c>
      <c r="H235" s="104">
        <v>893.66759999999999</v>
      </c>
      <c r="I235" s="104">
        <v>772.20360000000005</v>
      </c>
      <c r="J235" s="104">
        <v>725.69929999999999</v>
      </c>
      <c r="K235" s="104">
        <v>622.04480000000001</v>
      </c>
      <c r="M235" s="104">
        <f t="shared" si="36"/>
        <v>130.74139999999989</v>
      </c>
      <c r="N235" s="106">
        <f t="shared" si="37"/>
        <v>0.11788042198827708</v>
      </c>
      <c r="Q235" s="105">
        <v>44154</v>
      </c>
      <c r="R235" s="104">
        <f t="shared" si="38"/>
        <v>93.708181818181814</v>
      </c>
      <c r="S235" s="104">
        <f t="shared" si="39"/>
        <v>96.558581818181807</v>
      </c>
      <c r="T235" s="104">
        <f t="shared" si="40"/>
        <v>84.673000000000002</v>
      </c>
      <c r="U235" s="104">
        <f t="shared" si="41"/>
        <v>83.722745454545461</v>
      </c>
      <c r="V235" s="104">
        <f t="shared" si="42"/>
        <v>83.934181818181813</v>
      </c>
      <c r="W235" s="104">
        <f t="shared" si="43"/>
        <v>78.500445454545456</v>
      </c>
      <c r="X235" s="104">
        <f t="shared" si="44"/>
        <v>81.242509090909095</v>
      </c>
      <c r="Y235" s="104">
        <f t="shared" si="45"/>
        <v>70.200327272727279</v>
      </c>
      <c r="Z235" s="104">
        <f t="shared" si="46"/>
        <v>65.972663636363635</v>
      </c>
      <c r="AA235" s="104">
        <f t="shared" si="47"/>
        <v>56.549527272727275</v>
      </c>
    </row>
    <row r="236" spans="1:27" x14ac:dyDescent="0.35">
      <c r="A236" s="105">
        <v>44155</v>
      </c>
      <c r="B236" s="107">
        <v>1027.3499999999999</v>
      </c>
      <c r="C236" s="104">
        <v>1058.1135999999999</v>
      </c>
      <c r="D236" s="104">
        <v>925.50070000000005</v>
      </c>
      <c r="E236" s="104">
        <v>914.72329999999999</v>
      </c>
      <c r="F236" s="104">
        <v>921.39120000000003</v>
      </c>
      <c r="G236" s="104">
        <v>862.74649999999997</v>
      </c>
      <c r="H236" s="104">
        <v>890.87270000000001</v>
      </c>
      <c r="I236" s="104">
        <v>769.38800000000003</v>
      </c>
      <c r="J236" s="104">
        <v>723.7337</v>
      </c>
      <c r="K236" s="104">
        <v>621.16560000000004</v>
      </c>
      <c r="M236" s="104">
        <f t="shared" si="36"/>
        <v>132.61289999999985</v>
      </c>
      <c r="N236" s="106">
        <f t="shared" si="37"/>
        <v>0.11956782329919358</v>
      </c>
      <c r="Q236" s="105">
        <v>44155</v>
      </c>
      <c r="R236" s="104">
        <f t="shared" si="38"/>
        <v>93.395454545454541</v>
      </c>
      <c r="S236" s="104">
        <f t="shared" si="39"/>
        <v>96.19214545454544</v>
      </c>
      <c r="T236" s="104">
        <f t="shared" si="40"/>
        <v>84.136427272727275</v>
      </c>
      <c r="U236" s="104">
        <f t="shared" si="41"/>
        <v>83.156663636363632</v>
      </c>
      <c r="V236" s="104">
        <f t="shared" si="42"/>
        <v>83.762836363636367</v>
      </c>
      <c r="W236" s="104">
        <f t="shared" si="43"/>
        <v>78.4315</v>
      </c>
      <c r="X236" s="104">
        <f t="shared" si="44"/>
        <v>80.988427272727279</v>
      </c>
      <c r="Y236" s="104">
        <f t="shared" si="45"/>
        <v>69.944363636363633</v>
      </c>
      <c r="Z236" s="104">
        <f t="shared" si="46"/>
        <v>65.793972727272731</v>
      </c>
      <c r="AA236" s="104">
        <f t="shared" si="47"/>
        <v>56.469600000000007</v>
      </c>
    </row>
    <row r="237" spans="1:27" x14ac:dyDescent="0.35">
      <c r="A237" s="105">
        <v>44156</v>
      </c>
      <c r="B237" s="107">
        <v>1025.05</v>
      </c>
      <c r="C237" s="104">
        <v>1053.5613000000001</v>
      </c>
      <c r="D237" s="104">
        <v>920.02099999999996</v>
      </c>
      <c r="E237" s="104">
        <v>911.00660000000005</v>
      </c>
      <c r="F237" s="104">
        <v>918.99180000000001</v>
      </c>
      <c r="G237" s="104">
        <v>860.86519999999996</v>
      </c>
      <c r="H237" s="104">
        <v>888.07100000000003</v>
      </c>
      <c r="I237" s="104">
        <v>765.68050000000005</v>
      </c>
      <c r="J237" s="104">
        <v>721.72810000000004</v>
      </c>
      <c r="K237" s="104">
        <v>619.14670000000001</v>
      </c>
      <c r="M237" s="104">
        <f t="shared" si="36"/>
        <v>133.54030000000012</v>
      </c>
      <c r="N237" s="106">
        <f t="shared" si="37"/>
        <v>0.12040399534073482</v>
      </c>
      <c r="Q237" s="105">
        <v>44156</v>
      </c>
      <c r="R237" s="104">
        <f t="shared" si="38"/>
        <v>93.186363636363637</v>
      </c>
      <c r="S237" s="104">
        <f t="shared" si="39"/>
        <v>95.778300000000002</v>
      </c>
      <c r="T237" s="104">
        <f t="shared" si="40"/>
        <v>83.638272727272721</v>
      </c>
      <c r="U237" s="104">
        <f t="shared" si="41"/>
        <v>82.818781818181819</v>
      </c>
      <c r="V237" s="104">
        <f t="shared" si="42"/>
        <v>83.544709090909095</v>
      </c>
      <c r="W237" s="104">
        <f t="shared" si="43"/>
        <v>78.260472727272727</v>
      </c>
      <c r="X237" s="104">
        <f t="shared" si="44"/>
        <v>80.733727272727279</v>
      </c>
      <c r="Y237" s="104">
        <f t="shared" si="45"/>
        <v>69.607318181818187</v>
      </c>
      <c r="Z237" s="104">
        <f t="shared" si="46"/>
        <v>65.611645454545453</v>
      </c>
      <c r="AA237" s="104">
        <f t="shared" si="47"/>
        <v>56.286063636363636</v>
      </c>
    </row>
    <row r="238" spans="1:27" x14ac:dyDescent="0.35">
      <c r="A238" s="105">
        <v>44157</v>
      </c>
      <c r="B238" s="107">
        <v>1022.43</v>
      </c>
      <c r="C238" s="104">
        <v>1051.2292</v>
      </c>
      <c r="D238" s="104">
        <v>914.32399999999996</v>
      </c>
      <c r="E238" s="104">
        <v>908.22159999999997</v>
      </c>
      <c r="F238" s="104">
        <v>916.42269999999996</v>
      </c>
      <c r="G238" s="104">
        <v>857.76310000000001</v>
      </c>
      <c r="H238" s="104">
        <v>886.49429999999995</v>
      </c>
      <c r="I238" s="104">
        <v>762.35760000000005</v>
      </c>
      <c r="J238" s="104">
        <v>719.62080000000003</v>
      </c>
      <c r="K238" s="104">
        <v>616.84730000000002</v>
      </c>
      <c r="M238" s="104">
        <f t="shared" si="36"/>
        <v>134.80650000000003</v>
      </c>
      <c r="N238" s="106">
        <f t="shared" si="37"/>
        <v>0.12154563976493056</v>
      </c>
      <c r="Q238" s="105">
        <v>44157</v>
      </c>
      <c r="R238" s="104">
        <f t="shared" si="38"/>
        <v>92.948181818181808</v>
      </c>
      <c r="S238" s="104">
        <f t="shared" si="39"/>
        <v>95.56629090909091</v>
      </c>
      <c r="T238" s="104">
        <f t="shared" si="40"/>
        <v>83.120363636363635</v>
      </c>
      <c r="U238" s="104">
        <f t="shared" si="41"/>
        <v>82.565600000000003</v>
      </c>
      <c r="V238" s="104">
        <f t="shared" si="42"/>
        <v>83.311154545454542</v>
      </c>
      <c r="W238" s="104">
        <f t="shared" si="43"/>
        <v>77.978463636363642</v>
      </c>
      <c r="X238" s="104">
        <f t="shared" si="44"/>
        <v>80.5903909090909</v>
      </c>
      <c r="Y238" s="104">
        <f t="shared" si="45"/>
        <v>69.305236363636368</v>
      </c>
      <c r="Z238" s="104">
        <f t="shared" si="46"/>
        <v>65.420072727272725</v>
      </c>
      <c r="AA238" s="104">
        <f t="shared" si="47"/>
        <v>56.077027272727271</v>
      </c>
    </row>
    <row r="239" spans="1:27" x14ac:dyDescent="0.35">
      <c r="A239" s="105">
        <v>44158</v>
      </c>
      <c r="B239" s="107">
        <v>1018.46</v>
      </c>
      <c r="C239" s="104">
        <v>1051.0032000000001</v>
      </c>
      <c r="D239" s="104">
        <v>909.32</v>
      </c>
      <c r="E239" s="104">
        <v>905.16920000000005</v>
      </c>
      <c r="F239" s="104">
        <v>913.17560000000003</v>
      </c>
      <c r="G239" s="104">
        <v>852.55060000000003</v>
      </c>
      <c r="H239" s="104">
        <v>885.27660000000003</v>
      </c>
      <c r="I239" s="104">
        <v>760.22910000000002</v>
      </c>
      <c r="J239" s="104">
        <v>717.71090000000004</v>
      </c>
      <c r="K239" s="104">
        <v>614.71400000000006</v>
      </c>
      <c r="M239" s="104">
        <f t="shared" si="36"/>
        <v>137.82760000000007</v>
      </c>
      <c r="N239" s="106">
        <f t="shared" si="37"/>
        <v>0.12426955539432408</v>
      </c>
      <c r="Q239" s="105">
        <v>44158</v>
      </c>
      <c r="R239" s="104">
        <f t="shared" si="38"/>
        <v>92.587272727272733</v>
      </c>
      <c r="S239" s="104">
        <f t="shared" si="39"/>
        <v>95.545745454545468</v>
      </c>
      <c r="T239" s="104">
        <f t="shared" si="40"/>
        <v>82.665454545454551</v>
      </c>
      <c r="U239" s="104">
        <f t="shared" si="41"/>
        <v>82.288109090909089</v>
      </c>
      <c r="V239" s="104">
        <f t="shared" si="42"/>
        <v>83.015963636363637</v>
      </c>
      <c r="W239" s="104">
        <f t="shared" si="43"/>
        <v>77.504599999999996</v>
      </c>
      <c r="X239" s="104">
        <f t="shared" si="44"/>
        <v>80.479690909090905</v>
      </c>
      <c r="Y239" s="104">
        <f t="shared" si="45"/>
        <v>69.111736363636368</v>
      </c>
      <c r="Z239" s="104">
        <f t="shared" si="46"/>
        <v>65.246445454545452</v>
      </c>
      <c r="AA239" s="104">
        <f t="shared" si="47"/>
        <v>55.883090909090917</v>
      </c>
    </row>
    <row r="240" spans="1:27" x14ac:dyDescent="0.35">
      <c r="A240" s="105">
        <v>44159</v>
      </c>
      <c r="B240" s="107">
        <v>1014.08</v>
      </c>
      <c r="C240" s="104">
        <v>1050.9495999999999</v>
      </c>
      <c r="D240" s="104">
        <v>906.11419999999998</v>
      </c>
      <c r="E240" s="104">
        <v>901.6454</v>
      </c>
      <c r="F240" s="104">
        <v>909.7672</v>
      </c>
      <c r="G240" s="104">
        <v>847.17499999999995</v>
      </c>
      <c r="H240" s="104">
        <v>882.53089999999997</v>
      </c>
      <c r="I240" s="104">
        <v>758.44650000000001</v>
      </c>
      <c r="J240" s="104">
        <v>716.59019999999998</v>
      </c>
      <c r="K240" s="104">
        <v>612.55809999999997</v>
      </c>
      <c r="M240" s="104">
        <f t="shared" si="36"/>
        <v>141.18239999999992</v>
      </c>
      <c r="N240" s="106">
        <f t="shared" si="37"/>
        <v>0.12729434509128507</v>
      </c>
      <c r="Q240" s="105">
        <v>44159</v>
      </c>
      <c r="R240" s="104">
        <f t="shared" si="38"/>
        <v>92.189090909090908</v>
      </c>
      <c r="S240" s="104">
        <f t="shared" si="39"/>
        <v>95.540872727272713</v>
      </c>
      <c r="T240" s="104">
        <f t="shared" si="40"/>
        <v>82.374018181818187</v>
      </c>
      <c r="U240" s="104">
        <f t="shared" si="41"/>
        <v>81.967763636363642</v>
      </c>
      <c r="V240" s="104">
        <f t="shared" si="42"/>
        <v>82.706109090909095</v>
      </c>
      <c r="W240" s="104">
        <f t="shared" si="43"/>
        <v>77.015909090909091</v>
      </c>
      <c r="X240" s="104">
        <f t="shared" si="44"/>
        <v>80.230081818181816</v>
      </c>
      <c r="Y240" s="104">
        <f t="shared" si="45"/>
        <v>68.949681818181816</v>
      </c>
      <c r="Z240" s="104">
        <f t="shared" si="46"/>
        <v>65.144563636363628</v>
      </c>
      <c r="AA240" s="104">
        <f t="shared" si="47"/>
        <v>55.687099999999994</v>
      </c>
    </row>
    <row r="241" spans="1:27" x14ac:dyDescent="0.35">
      <c r="A241" s="105">
        <v>44160</v>
      </c>
      <c r="B241" s="107">
        <v>1008.72</v>
      </c>
      <c r="C241" s="104">
        <v>1049.4684</v>
      </c>
      <c r="D241" s="104">
        <v>903.30880000000002</v>
      </c>
      <c r="E241" s="104">
        <v>899.10019999999997</v>
      </c>
      <c r="F241" s="104">
        <v>905.56889999999999</v>
      </c>
      <c r="G241" s="104">
        <v>842.14009999999996</v>
      </c>
      <c r="H241" s="104">
        <v>878.94470000000001</v>
      </c>
      <c r="I241" s="104">
        <v>754.50900000000001</v>
      </c>
      <c r="J241" s="104">
        <v>715.53250000000003</v>
      </c>
      <c r="K241" s="104">
        <v>610.52509999999995</v>
      </c>
      <c r="M241" s="104">
        <f t="shared" si="36"/>
        <v>143.89949999999999</v>
      </c>
      <c r="N241" s="106">
        <f t="shared" si="37"/>
        <v>0.12974416507626577</v>
      </c>
      <c r="Q241" s="105">
        <v>44160</v>
      </c>
      <c r="R241" s="104">
        <f t="shared" si="38"/>
        <v>91.701818181818183</v>
      </c>
      <c r="S241" s="104">
        <f t="shared" si="39"/>
        <v>95.406218181818176</v>
      </c>
      <c r="T241" s="104">
        <f t="shared" si="40"/>
        <v>82.118981818181823</v>
      </c>
      <c r="U241" s="104">
        <f t="shared" si="41"/>
        <v>81.736381818181812</v>
      </c>
      <c r="V241" s="104">
        <f t="shared" si="42"/>
        <v>82.324445454545454</v>
      </c>
      <c r="W241" s="104">
        <f t="shared" si="43"/>
        <v>76.558190909090911</v>
      </c>
      <c r="X241" s="104">
        <f t="shared" si="44"/>
        <v>79.904063636363631</v>
      </c>
      <c r="Y241" s="104">
        <f t="shared" si="45"/>
        <v>68.591727272727269</v>
      </c>
      <c r="Z241" s="104">
        <f t="shared" si="46"/>
        <v>65.04840909090909</v>
      </c>
      <c r="AA241" s="104">
        <f t="shared" si="47"/>
        <v>55.502281818181814</v>
      </c>
    </row>
    <row r="242" spans="1:27" x14ac:dyDescent="0.35">
      <c r="A242" s="105">
        <v>44161</v>
      </c>
      <c r="B242" s="107">
        <v>1002.96</v>
      </c>
      <c r="C242" s="104">
        <v>1048.7737</v>
      </c>
      <c r="D242" s="104">
        <v>893.94359999999995</v>
      </c>
      <c r="E242" s="104">
        <v>896.23320000000001</v>
      </c>
      <c r="F242" s="104">
        <v>902.34040000000005</v>
      </c>
      <c r="G242" s="104">
        <v>837.03530000000001</v>
      </c>
      <c r="H242" s="104">
        <v>875.12800000000004</v>
      </c>
      <c r="I242" s="104">
        <v>749.5797</v>
      </c>
      <c r="J242" s="104">
        <v>713.90250000000003</v>
      </c>
      <c r="K242" s="104">
        <v>609.02890000000002</v>
      </c>
      <c r="M242" s="104">
        <f t="shared" si="36"/>
        <v>146.43329999999992</v>
      </c>
      <c r="N242" s="106">
        <f t="shared" si="37"/>
        <v>0.13202871620723031</v>
      </c>
      <c r="Q242" s="105">
        <v>44161</v>
      </c>
      <c r="R242" s="104">
        <f t="shared" si="38"/>
        <v>91.178181818181827</v>
      </c>
      <c r="S242" s="104">
        <f t="shared" si="39"/>
        <v>95.343063636363638</v>
      </c>
      <c r="T242" s="104">
        <f t="shared" si="40"/>
        <v>81.267600000000002</v>
      </c>
      <c r="U242" s="104">
        <f t="shared" si="41"/>
        <v>81.475745454545461</v>
      </c>
      <c r="V242" s="104">
        <f t="shared" si="42"/>
        <v>82.03094545454546</v>
      </c>
      <c r="W242" s="104">
        <f t="shared" si="43"/>
        <v>76.094118181818189</v>
      </c>
      <c r="X242" s="104">
        <f t="shared" si="44"/>
        <v>79.557090909090917</v>
      </c>
      <c r="Y242" s="104">
        <f t="shared" si="45"/>
        <v>68.143609090909095</v>
      </c>
      <c r="Z242" s="104">
        <f t="shared" si="46"/>
        <v>64.900227272727278</v>
      </c>
      <c r="AA242" s="104">
        <f t="shared" si="47"/>
        <v>55.366263636363641</v>
      </c>
    </row>
    <row r="243" spans="1:27" x14ac:dyDescent="0.35">
      <c r="A243" s="105">
        <v>44162</v>
      </c>
      <c r="B243" s="107">
        <v>997.09</v>
      </c>
      <c r="C243" s="104">
        <v>1048.1572000000001</v>
      </c>
      <c r="D243" s="104">
        <v>894.31989999999996</v>
      </c>
      <c r="E243" s="104">
        <v>890.73559999999998</v>
      </c>
      <c r="F243" s="104">
        <v>899.3614</v>
      </c>
      <c r="G243" s="104">
        <v>832.41420000000005</v>
      </c>
      <c r="H243" s="104">
        <v>871.73860000000002</v>
      </c>
      <c r="I243" s="104">
        <v>744.48299999999995</v>
      </c>
      <c r="J243" s="104">
        <v>712.06</v>
      </c>
      <c r="K243" s="104">
        <v>607.85</v>
      </c>
      <c r="M243" s="104">
        <f t="shared" si="36"/>
        <v>148.7958000000001</v>
      </c>
      <c r="N243" s="106">
        <f t="shared" si="37"/>
        <v>0.13415881804909008</v>
      </c>
      <c r="Q243" s="105">
        <v>44162</v>
      </c>
      <c r="R243" s="104">
        <f t="shared" si="38"/>
        <v>90.644545454545451</v>
      </c>
      <c r="S243" s="104">
        <f t="shared" si="39"/>
        <v>95.287018181818198</v>
      </c>
      <c r="T243" s="104">
        <f t="shared" si="40"/>
        <v>81.301809090909089</v>
      </c>
      <c r="U243" s="104">
        <f t="shared" si="41"/>
        <v>80.97596363636363</v>
      </c>
      <c r="V243" s="104">
        <f t="shared" si="42"/>
        <v>81.760127272727274</v>
      </c>
      <c r="W243" s="104">
        <f t="shared" si="43"/>
        <v>75.674018181818184</v>
      </c>
      <c r="X243" s="104">
        <f t="shared" si="44"/>
        <v>79.248963636363641</v>
      </c>
      <c r="Y243" s="104">
        <f t="shared" si="45"/>
        <v>67.680272727272722</v>
      </c>
      <c r="Z243" s="104">
        <f t="shared" si="46"/>
        <v>64.732727272727274</v>
      </c>
      <c r="AA243" s="104">
        <f t="shared" si="47"/>
        <v>55.259090909090908</v>
      </c>
    </row>
    <row r="244" spans="1:27" x14ac:dyDescent="0.35">
      <c r="A244" s="105">
        <v>44163</v>
      </c>
      <c r="B244" s="107">
        <v>992.34</v>
      </c>
      <c r="C244" s="104">
        <v>1047.8358000000001</v>
      </c>
      <c r="D244" s="104">
        <v>889.20410000000004</v>
      </c>
      <c r="E244" s="104">
        <v>884.91679999999997</v>
      </c>
      <c r="F244" s="104">
        <v>893.42560000000003</v>
      </c>
      <c r="G244" s="104">
        <v>828.75919999999996</v>
      </c>
      <c r="H244" s="104">
        <v>868.8107</v>
      </c>
      <c r="I244" s="104">
        <v>739.41690000000006</v>
      </c>
      <c r="J244" s="104">
        <v>709.92250000000001</v>
      </c>
      <c r="K244" s="104">
        <v>605.6087</v>
      </c>
      <c r="M244" s="104">
        <f t="shared" si="36"/>
        <v>154.41020000000003</v>
      </c>
      <c r="N244" s="106">
        <f t="shared" si="37"/>
        <v>0.13922093181879866</v>
      </c>
      <c r="Q244" s="105">
        <v>44163</v>
      </c>
      <c r="R244" s="104">
        <f t="shared" si="38"/>
        <v>90.212727272727278</v>
      </c>
      <c r="S244" s="104">
        <f t="shared" si="39"/>
        <v>95.257800000000003</v>
      </c>
      <c r="T244" s="104">
        <f t="shared" si="40"/>
        <v>80.836736363636362</v>
      </c>
      <c r="U244" s="104">
        <f t="shared" si="41"/>
        <v>80.446981818181811</v>
      </c>
      <c r="V244" s="104">
        <f t="shared" si="42"/>
        <v>81.22050909090909</v>
      </c>
      <c r="W244" s="104">
        <f t="shared" si="43"/>
        <v>75.341745454545446</v>
      </c>
      <c r="X244" s="104">
        <f t="shared" si="44"/>
        <v>78.982790909090909</v>
      </c>
      <c r="Y244" s="104">
        <f t="shared" si="45"/>
        <v>67.21971818181818</v>
      </c>
      <c r="Z244" s="104">
        <f t="shared" si="46"/>
        <v>64.538409090909099</v>
      </c>
      <c r="AA244" s="104">
        <f t="shared" si="47"/>
        <v>55.055336363636364</v>
      </c>
    </row>
    <row r="245" spans="1:27" x14ac:dyDescent="0.35">
      <c r="A245" s="105">
        <v>44164</v>
      </c>
      <c r="B245" s="107">
        <v>987.48</v>
      </c>
      <c r="C245" s="104">
        <v>1047.2941000000001</v>
      </c>
      <c r="D245" s="104">
        <v>885.45510000000002</v>
      </c>
      <c r="E245" s="104">
        <v>878.42</v>
      </c>
      <c r="F245" s="104">
        <v>885.83140000000003</v>
      </c>
      <c r="G245" s="104">
        <v>825.84119999999996</v>
      </c>
      <c r="H245" s="104">
        <v>866.30190000000005</v>
      </c>
      <c r="I245" s="104">
        <v>735.31299999999999</v>
      </c>
      <c r="J245" s="104">
        <v>707.20680000000004</v>
      </c>
      <c r="K245" s="104">
        <v>603.46789999999999</v>
      </c>
      <c r="M245" s="104">
        <f t="shared" si="36"/>
        <v>161.46270000000004</v>
      </c>
      <c r="N245" s="106">
        <f t="shared" si="37"/>
        <v>0.14557968028005366</v>
      </c>
      <c r="Q245" s="105">
        <v>44164</v>
      </c>
      <c r="R245" s="104">
        <f t="shared" si="38"/>
        <v>89.770909090909086</v>
      </c>
      <c r="S245" s="104">
        <f t="shared" si="39"/>
        <v>95.208554545454547</v>
      </c>
      <c r="T245" s="104">
        <f t="shared" si="40"/>
        <v>80.495918181818183</v>
      </c>
      <c r="U245" s="104">
        <f t="shared" si="41"/>
        <v>79.856363636363639</v>
      </c>
      <c r="V245" s="104">
        <f t="shared" si="42"/>
        <v>80.53012727272727</v>
      </c>
      <c r="W245" s="104">
        <f t="shared" si="43"/>
        <v>75.07647272727273</v>
      </c>
      <c r="X245" s="104">
        <f t="shared" si="44"/>
        <v>78.754718181818191</v>
      </c>
      <c r="Y245" s="104">
        <f t="shared" si="45"/>
        <v>66.846636363636364</v>
      </c>
      <c r="Z245" s="104">
        <f t="shared" si="46"/>
        <v>64.291527272727279</v>
      </c>
      <c r="AA245" s="104">
        <f t="shared" si="47"/>
        <v>54.860718181818179</v>
      </c>
    </row>
    <row r="246" spans="1:27" x14ac:dyDescent="0.35">
      <c r="A246" s="105">
        <v>44165</v>
      </c>
      <c r="B246" s="107">
        <v>981.57</v>
      </c>
      <c r="C246" s="104">
        <v>1044.2951</v>
      </c>
      <c r="D246" s="104">
        <v>881.43759999999997</v>
      </c>
      <c r="E246" s="104">
        <v>871.10429999999997</v>
      </c>
      <c r="F246" s="104">
        <v>878.15170000000001</v>
      </c>
      <c r="G246" s="104">
        <v>821.18960000000004</v>
      </c>
      <c r="H246" s="104">
        <v>863.88829999999996</v>
      </c>
      <c r="I246" s="104">
        <v>732.66909999999996</v>
      </c>
      <c r="J246" s="104">
        <v>703.84019999999998</v>
      </c>
      <c r="K246" s="104">
        <v>601.85850000000005</v>
      </c>
      <c r="M246" s="104">
        <f t="shared" si="36"/>
        <v>162.85750000000007</v>
      </c>
      <c r="N246" s="106">
        <f t="shared" si="37"/>
        <v>0.14683727437487942</v>
      </c>
      <c r="Q246" s="105">
        <v>44165</v>
      </c>
      <c r="R246" s="104">
        <f t="shared" si="38"/>
        <v>89.233636363636364</v>
      </c>
      <c r="S246" s="104">
        <f t="shared" si="39"/>
        <v>94.935918181818181</v>
      </c>
      <c r="T246" s="104">
        <f t="shared" si="40"/>
        <v>80.130690909090902</v>
      </c>
      <c r="U246" s="104">
        <f t="shared" si="41"/>
        <v>79.191299999999998</v>
      </c>
      <c r="V246" s="104">
        <f t="shared" si="42"/>
        <v>79.831972727272728</v>
      </c>
      <c r="W246" s="104">
        <f t="shared" si="43"/>
        <v>74.653599999999997</v>
      </c>
      <c r="X246" s="104">
        <f t="shared" si="44"/>
        <v>78.535299999999992</v>
      </c>
      <c r="Y246" s="104">
        <f t="shared" si="45"/>
        <v>66.606281818181813</v>
      </c>
      <c r="Z246" s="104">
        <f t="shared" si="46"/>
        <v>63.985472727272729</v>
      </c>
      <c r="AA246" s="104">
        <f t="shared" si="47"/>
        <v>54.714409090909093</v>
      </c>
    </row>
    <row r="247" spans="1:27" x14ac:dyDescent="0.35">
      <c r="A247" s="105">
        <v>44166</v>
      </c>
      <c r="B247" s="107">
        <v>975.1</v>
      </c>
      <c r="C247" s="104">
        <v>1044.7375</v>
      </c>
      <c r="D247" s="104">
        <v>878.7124</v>
      </c>
      <c r="E247" s="104">
        <v>865.34050000000002</v>
      </c>
      <c r="F247" s="104">
        <v>871.54759999999999</v>
      </c>
      <c r="G247" s="104">
        <v>817.40800000000002</v>
      </c>
      <c r="H247" s="104">
        <v>860.35770000000002</v>
      </c>
      <c r="I247" s="104">
        <v>730.07650000000001</v>
      </c>
      <c r="J247" s="104">
        <v>700.98180000000002</v>
      </c>
      <c r="K247" s="104">
        <v>599.37300000000005</v>
      </c>
      <c r="M247" s="104">
        <f t="shared" si="36"/>
        <v>166.02509999999995</v>
      </c>
      <c r="N247" s="106">
        <f t="shared" si="37"/>
        <v>0.14969327885922831</v>
      </c>
      <c r="Q247" s="105">
        <v>44166</v>
      </c>
      <c r="R247" s="104">
        <f t="shared" si="38"/>
        <v>88.645454545454541</v>
      </c>
      <c r="S247" s="104">
        <f t="shared" si="39"/>
        <v>94.976136363636357</v>
      </c>
      <c r="T247" s="104">
        <f t="shared" si="40"/>
        <v>79.88294545454545</v>
      </c>
      <c r="U247" s="104">
        <f t="shared" si="41"/>
        <v>78.667318181818189</v>
      </c>
      <c r="V247" s="104">
        <f t="shared" si="42"/>
        <v>79.2316</v>
      </c>
      <c r="W247" s="104">
        <f t="shared" si="43"/>
        <v>74.309818181818187</v>
      </c>
      <c r="X247" s="104">
        <f t="shared" si="44"/>
        <v>78.214336363636363</v>
      </c>
      <c r="Y247" s="104">
        <f t="shared" si="45"/>
        <v>66.370590909090907</v>
      </c>
      <c r="Z247" s="104">
        <f t="shared" si="46"/>
        <v>63.725618181818184</v>
      </c>
      <c r="AA247" s="104">
        <f t="shared" si="47"/>
        <v>54.488454545454552</v>
      </c>
    </row>
    <row r="248" spans="1:27" x14ac:dyDescent="0.35">
      <c r="A248" s="105">
        <v>44167</v>
      </c>
      <c r="B248" s="107">
        <v>967.79</v>
      </c>
      <c r="C248" s="104">
        <v>1041.18</v>
      </c>
      <c r="D248" s="104">
        <v>877.15689999999995</v>
      </c>
      <c r="E248" s="104">
        <v>858.5752</v>
      </c>
      <c r="F248" s="104">
        <v>865.18629999999996</v>
      </c>
      <c r="G248" s="104">
        <v>813.75319999999999</v>
      </c>
      <c r="H248" s="104">
        <v>855.30079999999998</v>
      </c>
      <c r="I248" s="104">
        <v>725.97140000000002</v>
      </c>
      <c r="J248" s="104">
        <v>698.18129999999996</v>
      </c>
      <c r="K248" s="104">
        <v>597.39009999999996</v>
      </c>
      <c r="M248" s="104">
        <f t="shared" si="36"/>
        <v>164.02310000000011</v>
      </c>
      <c r="N248" s="106">
        <f t="shared" si="37"/>
        <v>0.14788821477990446</v>
      </c>
      <c r="Q248" s="105">
        <v>44167</v>
      </c>
      <c r="R248" s="104">
        <f t="shared" si="38"/>
        <v>87.980909090909094</v>
      </c>
      <c r="S248" s="104">
        <f t="shared" si="39"/>
        <v>94.652727272727276</v>
      </c>
      <c r="T248" s="104">
        <f t="shared" si="40"/>
        <v>79.741536363636357</v>
      </c>
      <c r="U248" s="104">
        <f t="shared" si="41"/>
        <v>78.052290909090914</v>
      </c>
      <c r="V248" s="104">
        <f t="shared" si="42"/>
        <v>78.653300000000002</v>
      </c>
      <c r="W248" s="104">
        <f t="shared" si="43"/>
        <v>73.977563636363641</v>
      </c>
      <c r="X248" s="104">
        <f t="shared" si="44"/>
        <v>77.754618181818174</v>
      </c>
      <c r="Y248" s="104">
        <f t="shared" si="45"/>
        <v>65.997399999999999</v>
      </c>
      <c r="Z248" s="104">
        <f t="shared" si="46"/>
        <v>63.47102727272727</v>
      </c>
      <c r="AA248" s="104">
        <f t="shared" si="47"/>
        <v>54.308190909090904</v>
      </c>
    </row>
    <row r="249" spans="1:27" x14ac:dyDescent="0.35">
      <c r="A249" s="105">
        <v>44168</v>
      </c>
      <c r="B249" s="107">
        <v>960.6</v>
      </c>
      <c r="C249" s="104">
        <v>1037.5255</v>
      </c>
      <c r="D249" s="104">
        <v>874.69619999999998</v>
      </c>
      <c r="E249" s="104">
        <v>853.26710000000003</v>
      </c>
      <c r="F249" s="104">
        <v>859.75070000000005</v>
      </c>
      <c r="G249" s="104">
        <v>809.88930000000005</v>
      </c>
      <c r="H249" s="104">
        <v>849.80589999999995</v>
      </c>
      <c r="I249" s="104">
        <v>721.2627</v>
      </c>
      <c r="J249" s="104">
        <v>693.7681</v>
      </c>
      <c r="K249" s="104">
        <v>595.96469999999999</v>
      </c>
      <c r="M249" s="104">
        <f t="shared" si="36"/>
        <v>162.82929999999999</v>
      </c>
      <c r="N249" s="106">
        <f t="shared" si="37"/>
        <v>0.14681184839733843</v>
      </c>
      <c r="Q249" s="105">
        <v>44168</v>
      </c>
      <c r="R249" s="104">
        <f t="shared" si="38"/>
        <v>87.327272727272728</v>
      </c>
      <c r="S249" s="104">
        <f t="shared" si="39"/>
        <v>94.320499999999996</v>
      </c>
      <c r="T249" s="104">
        <f t="shared" si="40"/>
        <v>79.517836363636363</v>
      </c>
      <c r="U249" s="104">
        <f t="shared" si="41"/>
        <v>77.569736363636366</v>
      </c>
      <c r="V249" s="104">
        <f t="shared" si="42"/>
        <v>78.159154545454555</v>
      </c>
      <c r="W249" s="104">
        <f t="shared" si="43"/>
        <v>73.626300000000001</v>
      </c>
      <c r="X249" s="104">
        <f t="shared" si="44"/>
        <v>77.255081818181807</v>
      </c>
      <c r="Y249" s="104">
        <f t="shared" si="45"/>
        <v>65.569336363636367</v>
      </c>
      <c r="Z249" s="104">
        <f t="shared" si="46"/>
        <v>63.069827272727274</v>
      </c>
      <c r="AA249" s="104">
        <f t="shared" si="47"/>
        <v>54.178609090909092</v>
      </c>
    </row>
    <row r="250" spans="1:27" x14ac:dyDescent="0.35">
      <c r="A250" s="105">
        <v>44169</v>
      </c>
      <c r="B250" s="107">
        <v>954.08</v>
      </c>
      <c r="C250" s="104">
        <v>1033.4263000000001</v>
      </c>
      <c r="D250" s="104">
        <v>871.0086</v>
      </c>
      <c r="E250" s="104">
        <v>846.85879999999997</v>
      </c>
      <c r="F250" s="104">
        <v>853.88340000000005</v>
      </c>
      <c r="G250" s="104">
        <v>806.47789999999998</v>
      </c>
      <c r="H250" s="104">
        <v>844.41409999999996</v>
      </c>
      <c r="I250" s="104">
        <v>716.27049999999997</v>
      </c>
      <c r="J250" s="104">
        <v>690.10919999999999</v>
      </c>
      <c r="K250" s="104">
        <v>594.83010000000002</v>
      </c>
      <c r="M250" s="104">
        <f t="shared" si="36"/>
        <v>162.41770000000008</v>
      </c>
      <c r="N250" s="106">
        <f t="shared" si="37"/>
        <v>0.14644073732089008</v>
      </c>
      <c r="Q250" s="105">
        <v>44169</v>
      </c>
      <c r="R250" s="104">
        <f t="shared" si="38"/>
        <v>86.734545454545454</v>
      </c>
      <c r="S250" s="104">
        <f t="shared" si="39"/>
        <v>93.947845454545458</v>
      </c>
      <c r="T250" s="104">
        <f t="shared" si="40"/>
        <v>79.182599999999994</v>
      </c>
      <c r="U250" s="104">
        <f t="shared" si="41"/>
        <v>76.987163636363633</v>
      </c>
      <c r="V250" s="104">
        <f t="shared" si="42"/>
        <v>77.625763636363644</v>
      </c>
      <c r="W250" s="104">
        <f t="shared" si="43"/>
        <v>73.316172727272729</v>
      </c>
      <c r="X250" s="104">
        <f t="shared" si="44"/>
        <v>76.764918181818175</v>
      </c>
      <c r="Y250" s="104">
        <f t="shared" si="45"/>
        <v>65.115499999999997</v>
      </c>
      <c r="Z250" s="104">
        <f t="shared" si="46"/>
        <v>62.737200000000001</v>
      </c>
      <c r="AA250" s="104">
        <f t="shared" si="47"/>
        <v>54.075463636363637</v>
      </c>
    </row>
    <row r="251" spans="1:27" x14ac:dyDescent="0.35">
      <c r="A251" s="105">
        <v>44170</v>
      </c>
      <c r="B251" s="107">
        <v>949.35</v>
      </c>
      <c r="C251" s="104">
        <v>1029.0147999999999</v>
      </c>
      <c r="D251" s="104">
        <v>866.75519999999995</v>
      </c>
      <c r="E251" s="104">
        <v>840.88649999999996</v>
      </c>
      <c r="F251" s="104">
        <v>846.11860000000001</v>
      </c>
      <c r="G251" s="104">
        <v>803.95159999999998</v>
      </c>
      <c r="H251" s="104">
        <v>839.61099999999999</v>
      </c>
      <c r="I251" s="104">
        <v>711.56679999999994</v>
      </c>
      <c r="J251" s="104">
        <v>686.50160000000005</v>
      </c>
      <c r="K251" s="104">
        <v>592.59159999999997</v>
      </c>
      <c r="M251" s="104">
        <f t="shared" si="36"/>
        <v>162.25959999999998</v>
      </c>
      <c r="N251" s="106">
        <f t="shared" si="37"/>
        <v>0.14629818955318713</v>
      </c>
      <c r="Q251" s="105">
        <v>44170</v>
      </c>
      <c r="R251" s="104">
        <f t="shared" si="38"/>
        <v>86.304545454545462</v>
      </c>
      <c r="S251" s="104">
        <f t="shared" si="39"/>
        <v>93.54679999999999</v>
      </c>
      <c r="T251" s="104">
        <f t="shared" si="40"/>
        <v>78.795927272727269</v>
      </c>
      <c r="U251" s="104">
        <f t="shared" si="41"/>
        <v>76.444227272727275</v>
      </c>
      <c r="V251" s="104">
        <f t="shared" si="42"/>
        <v>76.919872727272733</v>
      </c>
      <c r="W251" s="104">
        <f t="shared" si="43"/>
        <v>73.08650909090909</v>
      </c>
      <c r="X251" s="104">
        <f t="shared" si="44"/>
        <v>76.328272727272733</v>
      </c>
      <c r="Y251" s="104">
        <f t="shared" si="45"/>
        <v>64.68789090909091</v>
      </c>
      <c r="Z251" s="104">
        <f t="shared" si="46"/>
        <v>62.409236363636367</v>
      </c>
      <c r="AA251" s="104">
        <f t="shared" si="47"/>
        <v>53.871963636363631</v>
      </c>
    </row>
    <row r="252" spans="1:27" x14ac:dyDescent="0.35">
      <c r="A252" s="105">
        <v>44171</v>
      </c>
      <c r="B252" s="107">
        <v>944.57</v>
      </c>
      <c r="C252" s="104">
        <v>1026.0092</v>
      </c>
      <c r="D252" s="104">
        <v>858.6508</v>
      </c>
      <c r="E252" s="104">
        <v>835.14610000000005</v>
      </c>
      <c r="F252" s="104">
        <v>838.0104</v>
      </c>
      <c r="G252" s="104">
        <v>801.70569999999998</v>
      </c>
      <c r="H252" s="104">
        <v>836.38549999999998</v>
      </c>
      <c r="I252" s="104">
        <v>706.98080000000004</v>
      </c>
      <c r="J252" s="104">
        <v>681.38729999999998</v>
      </c>
      <c r="K252" s="104">
        <v>590.07650000000001</v>
      </c>
      <c r="M252" s="104">
        <f t="shared" si="36"/>
        <v>167.35839999999996</v>
      </c>
      <c r="N252" s="106">
        <f t="shared" si="37"/>
        <v>0.15089542268388503</v>
      </c>
      <c r="Q252" s="105">
        <v>44171</v>
      </c>
      <c r="R252" s="104">
        <f t="shared" si="38"/>
        <v>85.87</v>
      </c>
      <c r="S252" s="104">
        <f t="shared" si="39"/>
        <v>93.273563636363633</v>
      </c>
      <c r="T252" s="104">
        <f t="shared" si="40"/>
        <v>78.059163636363635</v>
      </c>
      <c r="U252" s="104">
        <f t="shared" si="41"/>
        <v>75.92237272727273</v>
      </c>
      <c r="V252" s="104">
        <f t="shared" si="42"/>
        <v>76.182763636363632</v>
      </c>
      <c r="W252" s="104">
        <f t="shared" si="43"/>
        <v>72.882336363636355</v>
      </c>
      <c r="X252" s="104">
        <f t="shared" si="44"/>
        <v>76.035045454545454</v>
      </c>
      <c r="Y252" s="104">
        <f t="shared" si="45"/>
        <v>64.270981818181824</v>
      </c>
      <c r="Z252" s="104">
        <f t="shared" si="46"/>
        <v>61.944299999999998</v>
      </c>
      <c r="AA252" s="104">
        <f t="shared" si="47"/>
        <v>53.643318181818181</v>
      </c>
    </row>
    <row r="253" spans="1:27" x14ac:dyDescent="0.35">
      <c r="A253" s="105">
        <v>44172</v>
      </c>
      <c r="B253" s="107">
        <v>938.25</v>
      </c>
      <c r="C253" s="104">
        <v>1024.4643000000001</v>
      </c>
      <c r="D253" s="104">
        <v>860.95479999999998</v>
      </c>
      <c r="E253" s="104">
        <v>828.69129999999996</v>
      </c>
      <c r="F253" s="104">
        <v>831.06700000000001</v>
      </c>
      <c r="G253" s="104">
        <v>798.86479999999995</v>
      </c>
      <c r="H253" s="104">
        <v>833.14099999999996</v>
      </c>
      <c r="I253" s="104">
        <v>703.447</v>
      </c>
      <c r="J253" s="104">
        <v>676.46190000000001</v>
      </c>
      <c r="K253" s="104">
        <v>587.71140000000003</v>
      </c>
      <c r="M253" s="104">
        <f t="shared" si="36"/>
        <v>163.50950000000012</v>
      </c>
      <c r="N253" s="106">
        <f t="shared" si="37"/>
        <v>0.14742513740171226</v>
      </c>
      <c r="Q253" s="105">
        <v>44172</v>
      </c>
      <c r="R253" s="104">
        <f t="shared" si="38"/>
        <v>85.295454545454547</v>
      </c>
      <c r="S253" s="104">
        <f t="shared" si="39"/>
        <v>93.13311818181819</v>
      </c>
      <c r="T253" s="104">
        <f t="shared" si="40"/>
        <v>78.268618181818184</v>
      </c>
      <c r="U253" s="104">
        <f t="shared" si="41"/>
        <v>75.335572727272719</v>
      </c>
      <c r="V253" s="104">
        <f t="shared" si="42"/>
        <v>75.551545454545462</v>
      </c>
      <c r="W253" s="104">
        <f t="shared" si="43"/>
        <v>72.624072727272718</v>
      </c>
      <c r="X253" s="104">
        <f t="shared" si="44"/>
        <v>75.74009090909091</v>
      </c>
      <c r="Y253" s="104">
        <f t="shared" si="45"/>
        <v>63.949727272727273</v>
      </c>
      <c r="Z253" s="104">
        <f t="shared" si="46"/>
        <v>61.496536363636366</v>
      </c>
      <c r="AA253" s="104">
        <f t="shared" si="47"/>
        <v>53.428309090909096</v>
      </c>
    </row>
    <row r="254" spans="1:27" x14ac:dyDescent="0.35">
      <c r="A254" s="105">
        <v>44173</v>
      </c>
      <c r="B254" s="107">
        <v>931.91</v>
      </c>
      <c r="C254" s="104">
        <v>1024.2739999999999</v>
      </c>
      <c r="D254" s="104">
        <v>859.47199999999998</v>
      </c>
      <c r="E254" s="104">
        <v>822.64840000000004</v>
      </c>
      <c r="F254" s="104">
        <v>825.35080000000005</v>
      </c>
      <c r="G254" s="104">
        <v>795.83870000000002</v>
      </c>
      <c r="H254" s="104">
        <v>828.75729999999999</v>
      </c>
      <c r="I254" s="104">
        <v>700.77099999999996</v>
      </c>
      <c r="J254" s="104">
        <v>672.17970000000003</v>
      </c>
      <c r="K254" s="104">
        <v>585.78039999999999</v>
      </c>
      <c r="M254" s="104">
        <f t="shared" si="36"/>
        <v>164.80199999999991</v>
      </c>
      <c r="N254" s="106">
        <f t="shared" si="37"/>
        <v>0.14859049470567126</v>
      </c>
      <c r="Q254" s="105">
        <v>44173</v>
      </c>
      <c r="R254" s="104">
        <f t="shared" si="38"/>
        <v>84.719090909090909</v>
      </c>
      <c r="S254" s="104">
        <f t="shared" si="39"/>
        <v>93.11581818181817</v>
      </c>
      <c r="T254" s="104">
        <f t="shared" si="40"/>
        <v>78.133818181818185</v>
      </c>
      <c r="U254" s="104">
        <f t="shared" si="41"/>
        <v>74.786218181818185</v>
      </c>
      <c r="V254" s="104">
        <f t="shared" si="42"/>
        <v>75.031890909090919</v>
      </c>
      <c r="W254" s="104">
        <f t="shared" si="43"/>
        <v>72.348972727272724</v>
      </c>
      <c r="X254" s="104">
        <f t="shared" si="44"/>
        <v>75.34157272727272</v>
      </c>
      <c r="Y254" s="104">
        <f t="shared" si="45"/>
        <v>63.706454545454541</v>
      </c>
      <c r="Z254" s="104">
        <f t="shared" si="46"/>
        <v>61.107245454545456</v>
      </c>
      <c r="AA254" s="104">
        <f t="shared" si="47"/>
        <v>53.252763636363632</v>
      </c>
    </row>
    <row r="255" spans="1:27" x14ac:dyDescent="0.35">
      <c r="A255" s="105">
        <v>44174</v>
      </c>
      <c r="B255" s="107">
        <v>924</v>
      </c>
      <c r="C255" s="104">
        <v>1021.2876</v>
      </c>
      <c r="D255" s="104">
        <v>857.71870000000001</v>
      </c>
      <c r="E255" s="104">
        <v>816.60569999999996</v>
      </c>
      <c r="F255" s="104">
        <v>820.25210000000004</v>
      </c>
      <c r="G255" s="104">
        <v>792.06989999999996</v>
      </c>
      <c r="H255" s="104">
        <v>823.23910000000001</v>
      </c>
      <c r="I255" s="104">
        <v>696.45429999999999</v>
      </c>
      <c r="J255" s="104">
        <v>668.149</v>
      </c>
      <c r="K255" s="104">
        <v>583.7518</v>
      </c>
      <c r="M255" s="104">
        <f t="shared" si="36"/>
        <v>163.56889999999999</v>
      </c>
      <c r="N255" s="106">
        <f t="shared" si="37"/>
        <v>0.14747869424802176</v>
      </c>
      <c r="Q255" s="105">
        <v>44174</v>
      </c>
      <c r="R255" s="104">
        <f t="shared" si="38"/>
        <v>84</v>
      </c>
      <c r="S255" s="104">
        <f t="shared" si="39"/>
        <v>92.84432727272727</v>
      </c>
      <c r="T255" s="104">
        <f t="shared" si="40"/>
        <v>77.974427272727269</v>
      </c>
      <c r="U255" s="104">
        <f t="shared" si="41"/>
        <v>74.236881818181814</v>
      </c>
      <c r="V255" s="104">
        <f t="shared" si="42"/>
        <v>74.568372727272731</v>
      </c>
      <c r="W255" s="104">
        <f t="shared" si="43"/>
        <v>72.006354545454542</v>
      </c>
      <c r="X255" s="104">
        <f t="shared" si="44"/>
        <v>74.839918181818177</v>
      </c>
      <c r="Y255" s="104">
        <f t="shared" si="45"/>
        <v>63.314027272727273</v>
      </c>
      <c r="Z255" s="104">
        <f t="shared" si="46"/>
        <v>60.740818181818184</v>
      </c>
      <c r="AA255" s="104">
        <f t="shared" si="47"/>
        <v>53.068345454545458</v>
      </c>
    </row>
    <row r="256" spans="1:27" x14ac:dyDescent="0.35">
      <c r="A256" s="105">
        <v>44175</v>
      </c>
      <c r="B256" s="107">
        <v>916.88</v>
      </c>
      <c r="C256" s="104">
        <v>1017.9026</v>
      </c>
      <c r="D256" s="104">
        <v>852.92550000000006</v>
      </c>
      <c r="E256" s="104">
        <v>810.36469999999997</v>
      </c>
      <c r="F256" s="104">
        <v>816.44780000000003</v>
      </c>
      <c r="G256" s="104">
        <v>787.57749999999999</v>
      </c>
      <c r="H256" s="104">
        <v>818.02750000000003</v>
      </c>
      <c r="I256" s="104">
        <v>692.15390000000002</v>
      </c>
      <c r="J256" s="104">
        <v>662.80010000000004</v>
      </c>
      <c r="K256" s="104">
        <v>582.16060000000004</v>
      </c>
      <c r="M256" s="104">
        <f t="shared" si="36"/>
        <v>164.97709999999995</v>
      </c>
      <c r="N256" s="106">
        <f t="shared" si="37"/>
        <v>0.14874837019033144</v>
      </c>
      <c r="Q256" s="105">
        <v>44175</v>
      </c>
      <c r="R256" s="104">
        <f t="shared" si="38"/>
        <v>83.352727272727279</v>
      </c>
      <c r="S256" s="104">
        <f t="shared" si="39"/>
        <v>92.536600000000007</v>
      </c>
      <c r="T256" s="104">
        <f t="shared" si="40"/>
        <v>77.538681818181828</v>
      </c>
      <c r="U256" s="104">
        <f t="shared" si="41"/>
        <v>73.669518181818177</v>
      </c>
      <c r="V256" s="104">
        <f t="shared" si="42"/>
        <v>74.222527272727277</v>
      </c>
      <c r="W256" s="104">
        <f t="shared" si="43"/>
        <v>71.597954545454542</v>
      </c>
      <c r="X256" s="104">
        <f t="shared" si="44"/>
        <v>74.366136363636372</v>
      </c>
      <c r="Y256" s="104">
        <f t="shared" si="45"/>
        <v>62.923081818181821</v>
      </c>
      <c r="Z256" s="104">
        <f t="shared" si="46"/>
        <v>60.254554545454546</v>
      </c>
      <c r="AA256" s="104">
        <f t="shared" si="47"/>
        <v>52.923690909090915</v>
      </c>
    </row>
    <row r="257" spans="1:27" x14ac:dyDescent="0.35">
      <c r="A257" s="105">
        <v>44176</v>
      </c>
      <c r="B257" s="107">
        <v>910.28</v>
      </c>
      <c r="C257" s="104">
        <v>1013.7723999999999</v>
      </c>
      <c r="D257" s="104">
        <v>847.41719999999998</v>
      </c>
      <c r="E257" s="104">
        <v>803.92240000000004</v>
      </c>
      <c r="F257" s="104">
        <v>812.76949999999999</v>
      </c>
      <c r="G257" s="104">
        <v>782.98739999999998</v>
      </c>
      <c r="H257" s="104">
        <v>812.74950000000001</v>
      </c>
      <c r="I257" s="104">
        <v>687.56880000000001</v>
      </c>
      <c r="J257" s="104">
        <v>657.0403</v>
      </c>
      <c r="K257" s="104">
        <v>580.4008</v>
      </c>
      <c r="M257" s="104">
        <f t="shared" si="36"/>
        <v>166.35519999999997</v>
      </c>
      <c r="N257" s="106">
        <f t="shared" si="37"/>
        <v>0.14999090705732268</v>
      </c>
      <c r="Q257" s="105">
        <v>44176</v>
      </c>
      <c r="R257" s="104">
        <f t="shared" si="38"/>
        <v>82.75272727272727</v>
      </c>
      <c r="S257" s="104">
        <f t="shared" si="39"/>
        <v>92.161127272727271</v>
      </c>
      <c r="T257" s="104">
        <f t="shared" si="40"/>
        <v>77.037927272727273</v>
      </c>
      <c r="U257" s="104">
        <f t="shared" si="41"/>
        <v>73.083854545454543</v>
      </c>
      <c r="V257" s="104">
        <f t="shared" si="42"/>
        <v>73.888136363636363</v>
      </c>
      <c r="W257" s="104">
        <f t="shared" si="43"/>
        <v>71.180672727272722</v>
      </c>
      <c r="X257" s="104">
        <f t="shared" si="44"/>
        <v>73.886318181818183</v>
      </c>
      <c r="Y257" s="104">
        <f t="shared" si="45"/>
        <v>62.506254545454546</v>
      </c>
      <c r="Z257" s="104">
        <f t="shared" si="46"/>
        <v>59.730936363636367</v>
      </c>
      <c r="AA257" s="104">
        <f t="shared" si="47"/>
        <v>52.763709090909089</v>
      </c>
    </row>
    <row r="258" spans="1:27" x14ac:dyDescent="0.35">
      <c r="A258" s="105">
        <v>44177</v>
      </c>
      <c r="B258" s="107">
        <v>905.22</v>
      </c>
      <c r="C258" s="104">
        <v>1007.9416</v>
      </c>
      <c r="D258" s="104">
        <v>836.05859999999996</v>
      </c>
      <c r="E258" s="104">
        <v>794.18409999999994</v>
      </c>
      <c r="F258" s="104">
        <v>806.63940000000002</v>
      </c>
      <c r="G258" s="104">
        <v>779.56799999999998</v>
      </c>
      <c r="H258" s="104">
        <v>808.12130000000002</v>
      </c>
      <c r="I258" s="104">
        <v>682.76639999999998</v>
      </c>
      <c r="J258" s="104">
        <v>650.64649999999995</v>
      </c>
      <c r="K258" s="104">
        <v>578.16909999999996</v>
      </c>
      <c r="M258" s="104">
        <f t="shared" si="36"/>
        <v>171.88300000000004</v>
      </c>
      <c r="N258" s="106">
        <f t="shared" si="37"/>
        <v>0.15497493963359008</v>
      </c>
      <c r="Q258" s="105">
        <v>44177</v>
      </c>
      <c r="R258" s="104">
        <f t="shared" si="38"/>
        <v>82.292727272727276</v>
      </c>
      <c r="S258" s="104">
        <f t="shared" si="39"/>
        <v>91.631054545454546</v>
      </c>
      <c r="T258" s="104">
        <f t="shared" si="40"/>
        <v>76.005327272727271</v>
      </c>
      <c r="U258" s="104">
        <f t="shared" si="41"/>
        <v>72.198554545454542</v>
      </c>
      <c r="V258" s="104">
        <f t="shared" si="42"/>
        <v>73.330854545454542</v>
      </c>
      <c r="W258" s="104">
        <f t="shared" si="43"/>
        <v>70.869818181818175</v>
      </c>
      <c r="X258" s="104">
        <f t="shared" si="44"/>
        <v>73.465572727272729</v>
      </c>
      <c r="Y258" s="104">
        <f t="shared" si="45"/>
        <v>62.069672727272724</v>
      </c>
      <c r="Z258" s="104">
        <f t="shared" si="46"/>
        <v>59.149681818181811</v>
      </c>
      <c r="AA258" s="104">
        <f t="shared" si="47"/>
        <v>52.560827272727266</v>
      </c>
    </row>
    <row r="259" spans="1:27" x14ac:dyDescent="0.35">
      <c r="A259" s="105">
        <v>44178</v>
      </c>
      <c r="B259" s="107">
        <v>901.17</v>
      </c>
      <c r="C259" s="104">
        <v>1004.1151</v>
      </c>
      <c r="D259" s="104">
        <v>833.90459999999996</v>
      </c>
      <c r="E259" s="104">
        <v>786.23940000000005</v>
      </c>
      <c r="F259" s="104">
        <v>800.43439999999998</v>
      </c>
      <c r="G259" s="104">
        <v>776.34299999999996</v>
      </c>
      <c r="H259" s="104">
        <v>804.55160000000001</v>
      </c>
      <c r="I259" s="104">
        <v>678.10509999999999</v>
      </c>
      <c r="J259" s="104">
        <v>644.06280000000004</v>
      </c>
      <c r="K259" s="104">
        <v>575.67570000000001</v>
      </c>
      <c r="M259" s="104">
        <f t="shared" ref="M259:M322" si="48">IF(C259="","",C259-MAX(D259:L259))</f>
        <v>170.21050000000002</v>
      </c>
      <c r="N259" s="106">
        <f t="shared" ref="N259:N322" si="49">M259/1109.1019</f>
        <v>0.15346696277411484</v>
      </c>
      <c r="Q259" s="105">
        <v>44178</v>
      </c>
      <c r="R259" s="104">
        <f t="shared" ref="R259:R322" si="50">B259/11</f>
        <v>81.924545454545452</v>
      </c>
      <c r="S259" s="104">
        <f t="shared" ref="S259:S322" si="51">C259/11</f>
        <v>91.283190909090905</v>
      </c>
      <c r="T259" s="104">
        <f t="shared" ref="T259:T322" si="52">D259/11</f>
        <v>75.809509090909089</v>
      </c>
      <c r="U259" s="104">
        <f t="shared" ref="U259:U322" si="53">E259/11</f>
        <v>71.476309090909098</v>
      </c>
      <c r="V259" s="104">
        <f t="shared" ref="V259:V322" si="54">F259/11</f>
        <v>72.766763636363635</v>
      </c>
      <c r="W259" s="104">
        <f t="shared" ref="W259:W322" si="55">G259/11</f>
        <v>70.576636363636354</v>
      </c>
      <c r="X259" s="104">
        <f t="shared" ref="X259:X322" si="56">H259/11</f>
        <v>73.141054545454551</v>
      </c>
      <c r="Y259" s="104">
        <f t="shared" ref="Y259:Y322" si="57">I259/11</f>
        <v>61.645918181818182</v>
      </c>
      <c r="Z259" s="104">
        <f t="shared" ref="Z259:Z322" si="58">J259/11</f>
        <v>58.55116363636364</v>
      </c>
      <c r="AA259" s="104">
        <f t="shared" ref="AA259:AA322" si="59">K259/11</f>
        <v>52.334154545454545</v>
      </c>
    </row>
    <row r="260" spans="1:27" x14ac:dyDescent="0.35">
      <c r="A260" s="105">
        <v>44179</v>
      </c>
      <c r="B260" s="107">
        <v>896.14</v>
      </c>
      <c r="C260" s="104">
        <v>1002.4521999999999</v>
      </c>
      <c r="D260" s="104">
        <v>826.36320000000001</v>
      </c>
      <c r="E260" s="104">
        <v>779.59590000000003</v>
      </c>
      <c r="F260" s="104">
        <v>794.03809999999999</v>
      </c>
      <c r="G260" s="104">
        <v>771.73760000000004</v>
      </c>
      <c r="H260" s="104">
        <v>801.15750000000003</v>
      </c>
      <c r="I260" s="104">
        <v>675.08960000000002</v>
      </c>
      <c r="J260" s="104">
        <v>638.92169999999999</v>
      </c>
      <c r="K260" s="104">
        <v>573.10289999999998</v>
      </c>
      <c r="M260" s="104">
        <f t="shared" si="48"/>
        <v>176.08899999999994</v>
      </c>
      <c r="N260" s="106">
        <f t="shared" si="49"/>
        <v>0.15876719713490706</v>
      </c>
      <c r="Q260" s="105">
        <v>44179</v>
      </c>
      <c r="R260" s="104">
        <f t="shared" si="50"/>
        <v>81.467272727272729</v>
      </c>
      <c r="S260" s="104">
        <f t="shared" si="51"/>
        <v>91.132018181818182</v>
      </c>
      <c r="T260" s="104">
        <f t="shared" si="52"/>
        <v>75.123927272727272</v>
      </c>
      <c r="U260" s="104">
        <f t="shared" si="53"/>
        <v>70.872354545454542</v>
      </c>
      <c r="V260" s="104">
        <f t="shared" si="54"/>
        <v>72.185281818181821</v>
      </c>
      <c r="W260" s="104">
        <f t="shared" si="55"/>
        <v>70.157963636363647</v>
      </c>
      <c r="X260" s="104">
        <f t="shared" si="56"/>
        <v>72.832499999999996</v>
      </c>
      <c r="Y260" s="104">
        <f t="shared" si="57"/>
        <v>61.371781818181823</v>
      </c>
      <c r="Z260" s="104">
        <f t="shared" si="58"/>
        <v>58.083790909090908</v>
      </c>
      <c r="AA260" s="104">
        <f t="shared" si="59"/>
        <v>52.100263636363636</v>
      </c>
    </row>
    <row r="261" spans="1:27" x14ac:dyDescent="0.35">
      <c r="A261" s="105">
        <v>44180</v>
      </c>
      <c r="B261" s="107">
        <v>891.12</v>
      </c>
      <c r="C261" s="104">
        <v>1001.2005</v>
      </c>
      <c r="D261" s="104">
        <v>820.40599999999995</v>
      </c>
      <c r="E261" s="104">
        <v>774.0702</v>
      </c>
      <c r="F261" s="104">
        <v>787.33159999999998</v>
      </c>
      <c r="G261" s="104">
        <v>767.37419999999997</v>
      </c>
      <c r="H261" s="104">
        <v>796.25620000000004</v>
      </c>
      <c r="I261" s="104">
        <v>672.70270000000005</v>
      </c>
      <c r="J261" s="104">
        <v>635.80070000000001</v>
      </c>
      <c r="K261" s="104">
        <v>571.98670000000004</v>
      </c>
      <c r="M261" s="104">
        <f t="shared" si="48"/>
        <v>180.79450000000008</v>
      </c>
      <c r="N261" s="106">
        <f t="shared" si="49"/>
        <v>0.16300981902564599</v>
      </c>
      <c r="Q261" s="105">
        <v>44180</v>
      </c>
      <c r="R261" s="104">
        <f t="shared" si="50"/>
        <v>81.010909090909095</v>
      </c>
      <c r="S261" s="104">
        <f t="shared" si="51"/>
        <v>91.018227272727273</v>
      </c>
      <c r="T261" s="104">
        <f t="shared" si="52"/>
        <v>74.582363636363638</v>
      </c>
      <c r="U261" s="104">
        <f t="shared" si="53"/>
        <v>70.370018181818182</v>
      </c>
      <c r="V261" s="104">
        <f t="shared" si="54"/>
        <v>71.575599999999994</v>
      </c>
      <c r="W261" s="104">
        <f t="shared" si="55"/>
        <v>69.761290909090903</v>
      </c>
      <c r="X261" s="104">
        <f t="shared" si="56"/>
        <v>72.386927272727277</v>
      </c>
      <c r="Y261" s="104">
        <f t="shared" si="57"/>
        <v>61.154790909090913</v>
      </c>
      <c r="Z261" s="104">
        <f t="shared" si="58"/>
        <v>57.800063636363639</v>
      </c>
      <c r="AA261" s="104">
        <f t="shared" si="59"/>
        <v>51.998790909090914</v>
      </c>
    </row>
    <row r="262" spans="1:27" x14ac:dyDescent="0.35">
      <c r="A262" s="105">
        <v>44181</v>
      </c>
      <c r="B262" s="107">
        <v>886.3</v>
      </c>
      <c r="C262" s="104">
        <v>998.36890000000005</v>
      </c>
      <c r="D262" s="104">
        <v>814.61159999999995</v>
      </c>
      <c r="E262" s="104">
        <v>768.44359999999995</v>
      </c>
      <c r="F262" s="104">
        <v>780.53819999999996</v>
      </c>
      <c r="G262" s="104">
        <v>763.53060000000005</v>
      </c>
      <c r="H262" s="104">
        <v>791.86069999999995</v>
      </c>
      <c r="I262" s="104">
        <v>669.34410000000003</v>
      </c>
      <c r="J262" s="104">
        <v>633.23050000000001</v>
      </c>
      <c r="K262" s="104">
        <v>569.57270000000005</v>
      </c>
      <c r="M262" s="104">
        <f t="shared" si="48"/>
        <v>183.7573000000001</v>
      </c>
      <c r="N262" s="106">
        <f t="shared" si="49"/>
        <v>0.16568116960218005</v>
      </c>
      <c r="Q262" s="105">
        <v>44181</v>
      </c>
      <c r="R262" s="104">
        <f t="shared" si="50"/>
        <v>80.572727272727263</v>
      </c>
      <c r="S262" s="104">
        <f t="shared" si="51"/>
        <v>90.760809090909092</v>
      </c>
      <c r="T262" s="104">
        <f t="shared" si="52"/>
        <v>74.055599999999998</v>
      </c>
      <c r="U262" s="104">
        <f t="shared" si="53"/>
        <v>69.858509090909081</v>
      </c>
      <c r="V262" s="104">
        <f t="shared" si="54"/>
        <v>70.958018181818176</v>
      </c>
      <c r="W262" s="104">
        <f t="shared" si="55"/>
        <v>69.411872727272737</v>
      </c>
      <c r="X262" s="104">
        <f t="shared" si="56"/>
        <v>71.987336363636359</v>
      </c>
      <c r="Y262" s="104">
        <f t="shared" si="57"/>
        <v>60.849463636363637</v>
      </c>
      <c r="Z262" s="104">
        <f t="shared" si="58"/>
        <v>57.56640909090909</v>
      </c>
      <c r="AA262" s="104">
        <f t="shared" si="59"/>
        <v>51.779336363636368</v>
      </c>
    </row>
    <row r="263" spans="1:27" x14ac:dyDescent="0.35">
      <c r="A263" s="105">
        <v>44182</v>
      </c>
      <c r="B263" s="107">
        <v>881.6</v>
      </c>
      <c r="C263" s="104">
        <v>995.96140000000003</v>
      </c>
      <c r="D263" s="104">
        <v>808.04079999999999</v>
      </c>
      <c r="E263" s="104">
        <v>763.12729999999999</v>
      </c>
      <c r="F263" s="104">
        <v>774.85550000000001</v>
      </c>
      <c r="G263" s="104">
        <v>760.67049999999995</v>
      </c>
      <c r="H263" s="104">
        <v>787.36670000000004</v>
      </c>
      <c r="I263" s="104">
        <v>665.27840000000003</v>
      </c>
      <c r="J263" s="104">
        <v>629.81610000000001</v>
      </c>
      <c r="K263" s="104">
        <v>567.76009999999997</v>
      </c>
      <c r="M263" s="104">
        <f t="shared" si="48"/>
        <v>187.92060000000004</v>
      </c>
      <c r="N263" s="106">
        <f t="shared" si="49"/>
        <v>0.16943492748502195</v>
      </c>
      <c r="Q263" s="105">
        <v>44182</v>
      </c>
      <c r="R263" s="104">
        <f t="shared" si="50"/>
        <v>80.145454545454541</v>
      </c>
      <c r="S263" s="104">
        <f t="shared" si="51"/>
        <v>90.541945454545456</v>
      </c>
      <c r="T263" s="104">
        <f t="shared" si="52"/>
        <v>73.458254545454551</v>
      </c>
      <c r="U263" s="104">
        <f t="shared" si="53"/>
        <v>69.375209090909095</v>
      </c>
      <c r="V263" s="104">
        <f t="shared" si="54"/>
        <v>70.44140909090909</v>
      </c>
      <c r="W263" s="104">
        <f t="shared" si="55"/>
        <v>69.151863636363629</v>
      </c>
      <c r="X263" s="104">
        <f t="shared" si="56"/>
        <v>71.578790909090912</v>
      </c>
      <c r="Y263" s="104">
        <f t="shared" si="57"/>
        <v>60.47985454545455</v>
      </c>
      <c r="Z263" s="104">
        <f t="shared" si="58"/>
        <v>57.256009090909089</v>
      </c>
      <c r="AA263" s="104">
        <f t="shared" si="59"/>
        <v>51.614554545454546</v>
      </c>
    </row>
    <row r="264" spans="1:27" x14ac:dyDescent="0.35">
      <c r="A264" s="105">
        <v>44183</v>
      </c>
      <c r="B264" s="107">
        <v>877.54</v>
      </c>
      <c r="C264" s="104">
        <v>993.95</v>
      </c>
      <c r="D264" s="104">
        <v>801.83230000000003</v>
      </c>
      <c r="E264" s="104">
        <v>755.5566</v>
      </c>
      <c r="F264" s="104">
        <v>769.39779999999996</v>
      </c>
      <c r="G264" s="104">
        <v>758.0068</v>
      </c>
      <c r="H264" s="104">
        <v>783.92</v>
      </c>
      <c r="I264" s="104">
        <v>661.4058</v>
      </c>
      <c r="J264" s="104">
        <v>626.29340000000002</v>
      </c>
      <c r="K264" s="104">
        <v>565.71370000000002</v>
      </c>
      <c r="M264" s="104">
        <f t="shared" si="48"/>
        <v>192.11770000000001</v>
      </c>
      <c r="N264" s="106">
        <f t="shared" si="49"/>
        <v>0.17321916047569663</v>
      </c>
      <c r="Q264" s="105">
        <v>44183</v>
      </c>
      <c r="R264" s="104">
        <f t="shared" si="50"/>
        <v>79.776363636363627</v>
      </c>
      <c r="S264" s="104">
        <f t="shared" si="51"/>
        <v>90.359090909090909</v>
      </c>
      <c r="T264" s="104">
        <f t="shared" si="52"/>
        <v>72.893845454545456</v>
      </c>
      <c r="U264" s="104">
        <f t="shared" si="53"/>
        <v>68.686963636363643</v>
      </c>
      <c r="V264" s="104">
        <f t="shared" si="54"/>
        <v>69.945254545454546</v>
      </c>
      <c r="W264" s="104">
        <f t="shared" si="55"/>
        <v>68.909709090909089</v>
      </c>
      <c r="X264" s="104">
        <f t="shared" si="56"/>
        <v>71.265454545454546</v>
      </c>
      <c r="Y264" s="104">
        <f t="shared" si="57"/>
        <v>60.127800000000001</v>
      </c>
      <c r="Z264" s="104">
        <f t="shared" si="58"/>
        <v>56.935763636363639</v>
      </c>
      <c r="AA264" s="104">
        <f t="shared" si="59"/>
        <v>51.428518181818184</v>
      </c>
    </row>
    <row r="265" spans="1:27" x14ac:dyDescent="0.35">
      <c r="A265" s="105">
        <v>44184</v>
      </c>
      <c r="B265" s="107">
        <v>874.8</v>
      </c>
      <c r="C265" s="104">
        <v>993.19529999999997</v>
      </c>
      <c r="D265" s="104">
        <v>795.94889999999998</v>
      </c>
      <c r="E265" s="104">
        <v>747.67110000000002</v>
      </c>
      <c r="F265" s="104">
        <v>761.98270000000002</v>
      </c>
      <c r="G265" s="104">
        <v>756.61270000000002</v>
      </c>
      <c r="H265" s="104">
        <v>780.7568</v>
      </c>
      <c r="I265" s="104">
        <v>657.82899999999995</v>
      </c>
      <c r="J265" s="104">
        <v>622.54129999999998</v>
      </c>
      <c r="K265" s="104">
        <v>562.45439999999996</v>
      </c>
      <c r="M265" s="104">
        <f t="shared" si="48"/>
        <v>197.24639999999999</v>
      </c>
      <c r="N265" s="106">
        <f t="shared" si="49"/>
        <v>0.17784335235563117</v>
      </c>
      <c r="Q265" s="105">
        <v>44184</v>
      </c>
      <c r="R265" s="104">
        <f t="shared" si="50"/>
        <v>79.527272727272717</v>
      </c>
      <c r="S265" s="104">
        <f t="shared" si="51"/>
        <v>90.290481818181817</v>
      </c>
      <c r="T265" s="104">
        <f t="shared" si="52"/>
        <v>72.358990909090906</v>
      </c>
      <c r="U265" s="104">
        <f t="shared" si="53"/>
        <v>67.970100000000002</v>
      </c>
      <c r="V265" s="104">
        <f t="shared" si="54"/>
        <v>69.27115454545455</v>
      </c>
      <c r="W265" s="104">
        <f t="shared" si="55"/>
        <v>68.782972727272735</v>
      </c>
      <c r="X265" s="104">
        <f t="shared" si="56"/>
        <v>70.977890909090902</v>
      </c>
      <c r="Y265" s="104">
        <f t="shared" si="57"/>
        <v>59.80263636363636</v>
      </c>
      <c r="Z265" s="104">
        <f t="shared" si="58"/>
        <v>56.594663636363634</v>
      </c>
      <c r="AA265" s="104">
        <f t="shared" si="59"/>
        <v>51.132218181818182</v>
      </c>
    </row>
    <row r="266" spans="1:27" x14ac:dyDescent="0.35">
      <c r="A266" s="105">
        <v>44185</v>
      </c>
      <c r="B266" s="107">
        <v>871.69</v>
      </c>
      <c r="C266" s="104">
        <v>992.60559999999998</v>
      </c>
      <c r="D266" s="104">
        <v>790.60940000000005</v>
      </c>
      <c r="E266" s="104">
        <v>740.27099999999996</v>
      </c>
      <c r="F266" s="104">
        <v>754.03430000000003</v>
      </c>
      <c r="G266" s="104">
        <v>755.37490000000003</v>
      </c>
      <c r="H266" s="104">
        <v>777.69730000000004</v>
      </c>
      <c r="I266" s="104">
        <v>654.35350000000005</v>
      </c>
      <c r="J266" s="104">
        <v>618.899</v>
      </c>
      <c r="K266" s="104">
        <v>559.02260000000001</v>
      </c>
      <c r="M266" s="104">
        <f t="shared" si="48"/>
        <v>201.99619999999993</v>
      </c>
      <c r="N266" s="106">
        <f t="shared" si="49"/>
        <v>0.18212591647349982</v>
      </c>
      <c r="Q266" s="105">
        <v>44185</v>
      </c>
      <c r="R266" s="104">
        <f t="shared" si="50"/>
        <v>79.24454545454546</v>
      </c>
      <c r="S266" s="104">
        <f t="shared" si="51"/>
        <v>90.236872727272726</v>
      </c>
      <c r="T266" s="104">
        <f t="shared" si="52"/>
        <v>71.873581818181819</v>
      </c>
      <c r="U266" s="104">
        <f t="shared" si="53"/>
        <v>67.297363636363627</v>
      </c>
      <c r="V266" s="104">
        <f t="shared" si="54"/>
        <v>68.548572727272727</v>
      </c>
      <c r="W266" s="104">
        <f t="shared" si="55"/>
        <v>68.670445454545458</v>
      </c>
      <c r="X266" s="104">
        <f t="shared" si="56"/>
        <v>70.699754545454553</v>
      </c>
      <c r="Y266" s="104">
        <f t="shared" si="57"/>
        <v>59.486681818181822</v>
      </c>
      <c r="Z266" s="104">
        <f t="shared" si="58"/>
        <v>56.263545454545458</v>
      </c>
      <c r="AA266" s="104">
        <f t="shared" si="59"/>
        <v>50.820236363636361</v>
      </c>
    </row>
    <row r="267" spans="1:27" x14ac:dyDescent="0.35">
      <c r="A267" s="105">
        <v>44186</v>
      </c>
      <c r="B267" s="107">
        <v>867.42</v>
      </c>
      <c r="C267" s="104">
        <v>992.93190000000004</v>
      </c>
      <c r="D267" s="104">
        <v>787.16070000000002</v>
      </c>
      <c r="E267" s="104">
        <v>734.06079999999997</v>
      </c>
      <c r="F267" s="104">
        <v>747.00239999999997</v>
      </c>
      <c r="G267" s="104">
        <v>752.80110000000002</v>
      </c>
      <c r="H267" s="104">
        <v>774.67449999999997</v>
      </c>
      <c r="I267" s="104">
        <v>652.28660000000002</v>
      </c>
      <c r="J267" s="104">
        <v>613.88300000000004</v>
      </c>
      <c r="K267" s="104">
        <v>555.71370000000002</v>
      </c>
      <c r="M267" s="104">
        <f t="shared" si="48"/>
        <v>205.77120000000002</v>
      </c>
      <c r="N267" s="106">
        <f t="shared" si="49"/>
        <v>0.18552957126842903</v>
      </c>
      <c r="Q267" s="105">
        <v>44186</v>
      </c>
      <c r="R267" s="104">
        <f t="shared" si="50"/>
        <v>78.856363636363639</v>
      </c>
      <c r="S267" s="104">
        <f t="shared" si="51"/>
        <v>90.266536363636362</v>
      </c>
      <c r="T267" s="104">
        <f t="shared" si="52"/>
        <v>71.560063636363637</v>
      </c>
      <c r="U267" s="104">
        <f t="shared" si="53"/>
        <v>66.732799999999997</v>
      </c>
      <c r="V267" s="104">
        <f t="shared" si="54"/>
        <v>67.90930909090909</v>
      </c>
      <c r="W267" s="104">
        <f t="shared" si="55"/>
        <v>68.436463636363641</v>
      </c>
      <c r="X267" s="104">
        <f t="shared" si="56"/>
        <v>70.42495454545454</v>
      </c>
      <c r="Y267" s="104">
        <f t="shared" si="57"/>
        <v>59.298781818181823</v>
      </c>
      <c r="Z267" s="104">
        <f t="shared" si="58"/>
        <v>55.807545454545455</v>
      </c>
      <c r="AA267" s="104">
        <f t="shared" si="59"/>
        <v>50.519427272727278</v>
      </c>
    </row>
    <row r="268" spans="1:27" x14ac:dyDescent="0.35">
      <c r="A268" s="105">
        <v>44187</v>
      </c>
      <c r="B268" s="107">
        <v>863.76</v>
      </c>
      <c r="C268" s="104">
        <v>993.30070000000001</v>
      </c>
      <c r="D268" s="104">
        <v>785.16690000000006</v>
      </c>
      <c r="E268" s="104">
        <v>729.39790000000005</v>
      </c>
      <c r="F268" s="104">
        <v>740.55280000000005</v>
      </c>
      <c r="G268" s="104">
        <v>750.6934</v>
      </c>
      <c r="H268" s="104">
        <v>771.17639999999994</v>
      </c>
      <c r="I268" s="104">
        <v>650.61170000000004</v>
      </c>
      <c r="J268" s="104">
        <v>611.20659999999998</v>
      </c>
      <c r="K268" s="104">
        <v>553.13490000000002</v>
      </c>
      <c r="M268" s="104">
        <f t="shared" si="48"/>
        <v>208.13379999999995</v>
      </c>
      <c r="N268" s="106">
        <f t="shared" si="49"/>
        <v>0.18765976327332951</v>
      </c>
      <c r="Q268" s="105">
        <v>44187</v>
      </c>
      <c r="R268" s="104">
        <f t="shared" si="50"/>
        <v>78.523636363636356</v>
      </c>
      <c r="S268" s="104">
        <f t="shared" si="51"/>
        <v>90.300063636363632</v>
      </c>
      <c r="T268" s="104">
        <f t="shared" si="52"/>
        <v>71.378809090909101</v>
      </c>
      <c r="U268" s="104">
        <f t="shared" si="53"/>
        <v>66.308900000000008</v>
      </c>
      <c r="V268" s="104">
        <f t="shared" si="54"/>
        <v>67.322981818181816</v>
      </c>
      <c r="W268" s="104">
        <f t="shared" si="55"/>
        <v>68.244854545454544</v>
      </c>
      <c r="X268" s="104">
        <f t="shared" si="56"/>
        <v>70.106945454545453</v>
      </c>
      <c r="Y268" s="104">
        <f t="shared" si="57"/>
        <v>59.146518181818188</v>
      </c>
      <c r="Z268" s="104">
        <f t="shared" si="58"/>
        <v>55.564236363636361</v>
      </c>
      <c r="AA268" s="104">
        <f t="shared" si="59"/>
        <v>50.284990909090908</v>
      </c>
    </row>
    <row r="269" spans="1:27" x14ac:dyDescent="0.35">
      <c r="A269" s="105">
        <v>44188</v>
      </c>
      <c r="B269" s="107">
        <v>861.11</v>
      </c>
      <c r="C269" s="104">
        <v>993.29790000000003</v>
      </c>
      <c r="D269" s="104">
        <v>782.99450000000002</v>
      </c>
      <c r="E269" s="104">
        <v>726.95050000000003</v>
      </c>
      <c r="F269" s="104">
        <v>735.22580000000005</v>
      </c>
      <c r="G269" s="104">
        <v>748.60659999999996</v>
      </c>
      <c r="H269" s="104">
        <v>768.48620000000005</v>
      </c>
      <c r="I269" s="104">
        <v>648.92920000000004</v>
      </c>
      <c r="J269" s="104">
        <v>608.93889999999999</v>
      </c>
      <c r="K269" s="104">
        <v>551.40070000000003</v>
      </c>
      <c r="M269" s="104">
        <f t="shared" si="48"/>
        <v>210.30340000000001</v>
      </c>
      <c r="N269" s="106">
        <f t="shared" si="49"/>
        <v>0.18961594060924433</v>
      </c>
      <c r="Q269" s="105">
        <v>44188</v>
      </c>
      <c r="R269" s="104">
        <f t="shared" si="50"/>
        <v>78.282727272727271</v>
      </c>
      <c r="S269" s="104">
        <f t="shared" si="51"/>
        <v>90.299809090909093</v>
      </c>
      <c r="T269" s="104">
        <f t="shared" si="52"/>
        <v>71.181318181818185</v>
      </c>
      <c r="U269" s="104">
        <f t="shared" si="53"/>
        <v>66.0864090909091</v>
      </c>
      <c r="V269" s="104">
        <f t="shared" si="54"/>
        <v>66.838709090909092</v>
      </c>
      <c r="W269" s="104">
        <f t="shared" si="55"/>
        <v>68.055145454545453</v>
      </c>
      <c r="X269" s="104">
        <f t="shared" si="56"/>
        <v>69.862381818181817</v>
      </c>
      <c r="Y269" s="104">
        <f t="shared" si="57"/>
        <v>58.993563636363639</v>
      </c>
      <c r="Z269" s="104">
        <f t="shared" si="58"/>
        <v>55.358081818181816</v>
      </c>
      <c r="AA269" s="104">
        <f t="shared" si="59"/>
        <v>50.127336363636367</v>
      </c>
    </row>
    <row r="270" spans="1:27" x14ac:dyDescent="0.35">
      <c r="A270" s="105">
        <v>44189</v>
      </c>
      <c r="B270" s="107">
        <v>859</v>
      </c>
      <c r="C270" s="104">
        <v>993.32169999999996</v>
      </c>
      <c r="D270" s="104">
        <v>780.36369999999999</v>
      </c>
      <c r="E270" s="104">
        <v>725.29309999999998</v>
      </c>
      <c r="F270" s="104">
        <v>732.42190000000005</v>
      </c>
      <c r="G270" s="104">
        <v>747.13940000000002</v>
      </c>
      <c r="H270" s="104">
        <v>766.34370000000001</v>
      </c>
      <c r="I270" s="104">
        <v>648.01179999999999</v>
      </c>
      <c r="J270" s="104">
        <v>607.03700000000003</v>
      </c>
      <c r="K270" s="104">
        <v>549.53139999999996</v>
      </c>
      <c r="M270" s="104">
        <f t="shared" si="48"/>
        <v>212.95799999999997</v>
      </c>
      <c r="N270" s="106">
        <f t="shared" si="49"/>
        <v>0.19200940869364663</v>
      </c>
      <c r="Q270" s="105">
        <v>44189</v>
      </c>
      <c r="R270" s="104">
        <f t="shared" si="50"/>
        <v>78.090909090909093</v>
      </c>
      <c r="S270" s="104">
        <f t="shared" si="51"/>
        <v>90.301972727272727</v>
      </c>
      <c r="T270" s="104">
        <f t="shared" si="52"/>
        <v>70.942154545454542</v>
      </c>
      <c r="U270" s="104">
        <f t="shared" si="53"/>
        <v>65.935736363636366</v>
      </c>
      <c r="V270" s="104">
        <f t="shared" si="54"/>
        <v>66.583809090909099</v>
      </c>
      <c r="W270" s="104">
        <f t="shared" si="55"/>
        <v>67.921763636363636</v>
      </c>
      <c r="X270" s="104">
        <f t="shared" si="56"/>
        <v>69.667609090909096</v>
      </c>
      <c r="Y270" s="104">
        <f t="shared" si="57"/>
        <v>58.910163636363635</v>
      </c>
      <c r="Z270" s="104">
        <f t="shared" si="58"/>
        <v>55.185181818181825</v>
      </c>
      <c r="AA270" s="104">
        <f t="shared" si="59"/>
        <v>49.9574</v>
      </c>
    </row>
    <row r="271" spans="1:27" x14ac:dyDescent="0.35">
      <c r="A271" s="105">
        <v>44190</v>
      </c>
      <c r="B271" s="107">
        <v>854.98</v>
      </c>
      <c r="C271" s="104">
        <v>993.39610000000005</v>
      </c>
      <c r="D271" s="104">
        <v>778.13459999999998</v>
      </c>
      <c r="E271" s="104">
        <v>723.89819999999997</v>
      </c>
      <c r="F271" s="104">
        <v>730.98649999999998</v>
      </c>
      <c r="G271" s="104">
        <v>745.99040000000002</v>
      </c>
      <c r="H271" s="104">
        <v>764.18100000000004</v>
      </c>
      <c r="I271" s="104">
        <v>647.61120000000005</v>
      </c>
      <c r="J271" s="104">
        <v>605.71429999999998</v>
      </c>
      <c r="K271" s="104">
        <v>548.31269999999995</v>
      </c>
      <c r="M271" s="104">
        <f t="shared" si="48"/>
        <v>215.26150000000007</v>
      </c>
      <c r="N271" s="106">
        <f t="shared" si="49"/>
        <v>0.19408631434136042</v>
      </c>
      <c r="Q271" s="105">
        <v>44190</v>
      </c>
      <c r="R271" s="104">
        <f t="shared" si="50"/>
        <v>77.725454545454554</v>
      </c>
      <c r="S271" s="104">
        <f t="shared" si="51"/>
        <v>90.30873636363637</v>
      </c>
      <c r="T271" s="104">
        <f t="shared" si="52"/>
        <v>70.739509090909095</v>
      </c>
      <c r="U271" s="104">
        <f t="shared" si="53"/>
        <v>65.808927272727274</v>
      </c>
      <c r="V271" s="104">
        <f t="shared" si="54"/>
        <v>66.453318181818176</v>
      </c>
      <c r="W271" s="104">
        <f t="shared" si="55"/>
        <v>67.817309090909092</v>
      </c>
      <c r="X271" s="104">
        <f t="shared" si="56"/>
        <v>69.471000000000004</v>
      </c>
      <c r="Y271" s="104">
        <f t="shared" si="57"/>
        <v>58.873745454545457</v>
      </c>
      <c r="Z271" s="104">
        <f t="shared" si="58"/>
        <v>55.064936363636363</v>
      </c>
      <c r="AA271" s="104">
        <f t="shared" si="59"/>
        <v>49.846609090909084</v>
      </c>
    </row>
    <row r="272" spans="1:27" x14ac:dyDescent="0.35">
      <c r="A272" s="105">
        <v>44191</v>
      </c>
      <c r="B272" s="107">
        <v>853.04</v>
      </c>
      <c r="C272" s="104">
        <v>992.97050000000002</v>
      </c>
      <c r="D272" s="104">
        <v>775.04589999999996</v>
      </c>
      <c r="E272" s="104">
        <v>721.63329999999996</v>
      </c>
      <c r="F272" s="104">
        <v>728.5607</v>
      </c>
      <c r="G272" s="104">
        <v>745.15219999999999</v>
      </c>
      <c r="H272" s="104">
        <v>761.00429999999994</v>
      </c>
      <c r="I272" s="104">
        <v>646.89739999999995</v>
      </c>
      <c r="J272" s="104">
        <v>604.50070000000005</v>
      </c>
      <c r="K272" s="104">
        <v>546.9588</v>
      </c>
      <c r="M272" s="104">
        <f t="shared" si="48"/>
        <v>217.92460000000005</v>
      </c>
      <c r="N272" s="106">
        <f t="shared" si="49"/>
        <v>0.19648744628424139</v>
      </c>
      <c r="Q272" s="105">
        <v>44191</v>
      </c>
      <c r="R272" s="104">
        <f t="shared" si="50"/>
        <v>77.549090909090907</v>
      </c>
      <c r="S272" s="104">
        <f t="shared" si="51"/>
        <v>90.270045454545453</v>
      </c>
      <c r="T272" s="104">
        <f t="shared" si="52"/>
        <v>70.458718181818185</v>
      </c>
      <c r="U272" s="104">
        <f t="shared" si="53"/>
        <v>65.603027272727275</v>
      </c>
      <c r="V272" s="104">
        <f t="shared" si="54"/>
        <v>66.232790909090909</v>
      </c>
      <c r="W272" s="104">
        <f t="shared" si="55"/>
        <v>67.741109090909092</v>
      </c>
      <c r="X272" s="104">
        <f t="shared" si="56"/>
        <v>69.182209090909083</v>
      </c>
      <c r="Y272" s="104">
        <f t="shared" si="57"/>
        <v>58.808854545454544</v>
      </c>
      <c r="Z272" s="104">
        <f t="shared" si="58"/>
        <v>54.954609090909095</v>
      </c>
      <c r="AA272" s="104">
        <f t="shared" si="59"/>
        <v>49.723527272727274</v>
      </c>
    </row>
    <row r="273" spans="1:27" x14ac:dyDescent="0.35">
      <c r="A273" s="105">
        <v>44192</v>
      </c>
      <c r="B273" s="107">
        <v>848.89</v>
      </c>
      <c r="C273" s="104">
        <v>991.29060000000004</v>
      </c>
      <c r="D273" s="104">
        <v>770.84640000000002</v>
      </c>
      <c r="E273" s="104">
        <v>716.76099999999997</v>
      </c>
      <c r="F273" s="104">
        <v>723.83609999999999</v>
      </c>
      <c r="G273" s="104">
        <v>743.67679999999996</v>
      </c>
      <c r="H273" s="104">
        <v>756.52250000000004</v>
      </c>
      <c r="I273" s="104">
        <v>645.86059999999998</v>
      </c>
      <c r="J273" s="104">
        <v>602.9212</v>
      </c>
      <c r="K273" s="104">
        <v>545.26120000000003</v>
      </c>
      <c r="M273" s="104">
        <f t="shared" si="48"/>
        <v>220.44420000000002</v>
      </c>
      <c r="N273" s="106">
        <f t="shared" si="49"/>
        <v>0.19875919426339458</v>
      </c>
      <c r="Q273" s="105">
        <v>44192</v>
      </c>
      <c r="R273" s="104">
        <f t="shared" si="50"/>
        <v>77.171818181818182</v>
      </c>
      <c r="S273" s="104">
        <f t="shared" si="51"/>
        <v>90.11732727272728</v>
      </c>
      <c r="T273" s="104">
        <f t="shared" si="52"/>
        <v>70.076945454545452</v>
      </c>
      <c r="U273" s="104">
        <f t="shared" si="53"/>
        <v>65.160090909090911</v>
      </c>
      <c r="V273" s="104">
        <f t="shared" si="54"/>
        <v>65.803281818181816</v>
      </c>
      <c r="W273" s="104">
        <f t="shared" si="55"/>
        <v>67.606981818181808</v>
      </c>
      <c r="X273" s="104">
        <f t="shared" si="56"/>
        <v>68.774772727272733</v>
      </c>
      <c r="Y273" s="104">
        <f t="shared" si="57"/>
        <v>58.714599999999997</v>
      </c>
      <c r="Z273" s="104">
        <f t="shared" si="58"/>
        <v>54.811018181818184</v>
      </c>
      <c r="AA273" s="104">
        <f t="shared" si="59"/>
        <v>49.569200000000002</v>
      </c>
    </row>
    <row r="274" spans="1:27" x14ac:dyDescent="0.35">
      <c r="A274" s="105">
        <v>44193</v>
      </c>
      <c r="B274" s="107">
        <v>843.29</v>
      </c>
      <c r="C274" s="104">
        <v>989.28409999999997</v>
      </c>
      <c r="D274" s="104">
        <v>766.93989999999997</v>
      </c>
      <c r="E274" s="104">
        <v>711.69970000000001</v>
      </c>
      <c r="F274" s="104">
        <v>718.31550000000004</v>
      </c>
      <c r="G274" s="104">
        <v>740.9828</v>
      </c>
      <c r="H274" s="104">
        <v>751.11109999999996</v>
      </c>
      <c r="I274" s="104">
        <v>644.93579999999997</v>
      </c>
      <c r="J274" s="104">
        <v>601.51930000000004</v>
      </c>
      <c r="K274" s="104">
        <v>543.61649999999997</v>
      </c>
      <c r="M274" s="104">
        <f t="shared" si="48"/>
        <v>222.3442</v>
      </c>
      <c r="N274" s="106">
        <f t="shared" si="49"/>
        <v>0.2004722920409748</v>
      </c>
      <c r="Q274" s="105">
        <v>44193</v>
      </c>
      <c r="R274" s="104">
        <f t="shared" si="50"/>
        <v>76.662727272727267</v>
      </c>
      <c r="S274" s="104">
        <f t="shared" si="51"/>
        <v>89.934918181818176</v>
      </c>
      <c r="T274" s="104">
        <f t="shared" si="52"/>
        <v>69.72180909090909</v>
      </c>
      <c r="U274" s="104">
        <f t="shared" si="53"/>
        <v>64.699972727272723</v>
      </c>
      <c r="V274" s="104">
        <f t="shared" si="54"/>
        <v>65.30140909090909</v>
      </c>
      <c r="W274" s="104">
        <f t="shared" si="55"/>
        <v>67.362072727272732</v>
      </c>
      <c r="X274" s="104">
        <f t="shared" si="56"/>
        <v>68.282827272727275</v>
      </c>
      <c r="Y274" s="104">
        <f t="shared" si="57"/>
        <v>58.630527272727271</v>
      </c>
      <c r="Z274" s="104">
        <f t="shared" si="58"/>
        <v>54.683572727272733</v>
      </c>
      <c r="AA274" s="104">
        <f t="shared" si="59"/>
        <v>49.419681818181814</v>
      </c>
    </row>
    <row r="275" spans="1:27" x14ac:dyDescent="0.35">
      <c r="A275" s="105">
        <v>44194</v>
      </c>
      <c r="B275" s="107">
        <v>837.63</v>
      </c>
      <c r="C275" s="104">
        <v>986.76980000000003</v>
      </c>
      <c r="D275" s="104">
        <v>764.64290000000005</v>
      </c>
      <c r="E275" s="104">
        <v>706.92639999999994</v>
      </c>
      <c r="F275" s="104">
        <v>712.11279999999999</v>
      </c>
      <c r="G275" s="104">
        <v>737.86829999999998</v>
      </c>
      <c r="H275" s="104">
        <v>744.32010000000002</v>
      </c>
      <c r="I275" s="104">
        <v>643.89409999999998</v>
      </c>
      <c r="J275" s="104">
        <v>600.1943</v>
      </c>
      <c r="K275" s="104">
        <v>541.75120000000004</v>
      </c>
      <c r="M275" s="104">
        <f t="shared" si="48"/>
        <v>222.12689999999998</v>
      </c>
      <c r="N275" s="106">
        <f t="shared" si="49"/>
        <v>0.20027636775304417</v>
      </c>
      <c r="Q275" s="105">
        <v>44194</v>
      </c>
      <c r="R275" s="104">
        <f t="shared" si="50"/>
        <v>76.148181818181811</v>
      </c>
      <c r="S275" s="104">
        <f t="shared" si="51"/>
        <v>89.706345454545456</v>
      </c>
      <c r="T275" s="104">
        <f t="shared" si="52"/>
        <v>69.512990909090917</v>
      </c>
      <c r="U275" s="104">
        <f t="shared" si="53"/>
        <v>64.26603636363636</v>
      </c>
      <c r="V275" s="104">
        <f t="shared" si="54"/>
        <v>64.737527272727277</v>
      </c>
      <c r="W275" s="104">
        <f t="shared" si="55"/>
        <v>67.078936363636359</v>
      </c>
      <c r="X275" s="104">
        <f t="shared" si="56"/>
        <v>67.66546363636364</v>
      </c>
      <c r="Y275" s="104">
        <f t="shared" si="57"/>
        <v>58.535827272727268</v>
      </c>
      <c r="Z275" s="104">
        <f t="shared" si="58"/>
        <v>54.563118181818183</v>
      </c>
      <c r="AA275" s="104">
        <f t="shared" si="59"/>
        <v>49.250109090909092</v>
      </c>
    </row>
    <row r="276" spans="1:27" x14ac:dyDescent="0.35">
      <c r="A276" s="105">
        <v>44195</v>
      </c>
      <c r="B276" s="107">
        <v>831.98</v>
      </c>
      <c r="C276" s="104">
        <v>983.37779999999998</v>
      </c>
      <c r="D276" s="104">
        <v>763.13419999999996</v>
      </c>
      <c r="E276" s="104">
        <v>704.56600000000003</v>
      </c>
      <c r="F276" s="104">
        <v>705.88789999999995</v>
      </c>
      <c r="G276" s="104">
        <v>734.70489999999995</v>
      </c>
      <c r="H276" s="104">
        <v>738.0444</v>
      </c>
      <c r="I276" s="104">
        <v>643.33839999999998</v>
      </c>
      <c r="J276" s="104">
        <v>598.72519999999997</v>
      </c>
      <c r="K276" s="104">
        <v>539.89589999999998</v>
      </c>
      <c r="M276" s="104">
        <f t="shared" si="48"/>
        <v>220.24360000000001</v>
      </c>
      <c r="N276" s="106">
        <f t="shared" si="49"/>
        <v>0.19857832720329849</v>
      </c>
      <c r="Q276" s="105">
        <v>44195</v>
      </c>
      <c r="R276" s="104">
        <f t="shared" si="50"/>
        <v>75.63454545454546</v>
      </c>
      <c r="S276" s="104">
        <f t="shared" si="51"/>
        <v>89.397981818181819</v>
      </c>
      <c r="T276" s="104">
        <f t="shared" si="52"/>
        <v>69.375836363636367</v>
      </c>
      <c r="U276" s="104">
        <f t="shared" si="53"/>
        <v>64.051454545454547</v>
      </c>
      <c r="V276" s="104">
        <f t="shared" si="54"/>
        <v>64.171627272727264</v>
      </c>
      <c r="W276" s="104">
        <f t="shared" si="55"/>
        <v>66.791354545454539</v>
      </c>
      <c r="X276" s="104">
        <f t="shared" si="56"/>
        <v>67.094945454545453</v>
      </c>
      <c r="Y276" s="104">
        <f t="shared" si="57"/>
        <v>58.485309090909091</v>
      </c>
      <c r="Z276" s="104">
        <f t="shared" si="58"/>
        <v>54.429563636363632</v>
      </c>
      <c r="AA276" s="104">
        <f t="shared" si="59"/>
        <v>49.081445454545452</v>
      </c>
    </row>
    <row r="277" spans="1:27" x14ac:dyDescent="0.35">
      <c r="A277" s="105">
        <v>44196</v>
      </c>
      <c r="B277" s="107">
        <v>826.81</v>
      </c>
      <c r="C277" s="104">
        <v>980.29240000000004</v>
      </c>
      <c r="D277" s="104">
        <v>761.14210000000003</v>
      </c>
      <c r="E277" s="104">
        <v>703.40039999999999</v>
      </c>
      <c r="F277" s="104">
        <v>700.72260000000006</v>
      </c>
      <c r="G277" s="104">
        <v>736.47850000000005</v>
      </c>
      <c r="H277" s="104">
        <v>732.41510000000005</v>
      </c>
      <c r="I277" s="104">
        <v>641.82330000000002</v>
      </c>
      <c r="J277" s="104">
        <v>597.29359999999997</v>
      </c>
      <c r="K277" s="104">
        <v>538.61220000000003</v>
      </c>
      <c r="M277" s="104">
        <f t="shared" si="48"/>
        <v>219.15030000000002</v>
      </c>
      <c r="N277" s="106">
        <f t="shared" si="49"/>
        <v>0.19759257467686245</v>
      </c>
      <c r="Q277" s="105">
        <v>44196</v>
      </c>
      <c r="R277" s="104">
        <f t="shared" si="50"/>
        <v>75.164545454545447</v>
      </c>
      <c r="S277" s="104">
        <f t="shared" si="51"/>
        <v>89.117490909090918</v>
      </c>
      <c r="T277" s="104">
        <f t="shared" si="52"/>
        <v>69.194736363636366</v>
      </c>
      <c r="U277" s="104">
        <f t="shared" si="53"/>
        <v>63.945490909090907</v>
      </c>
      <c r="V277" s="104">
        <f t="shared" si="54"/>
        <v>63.702054545454551</v>
      </c>
      <c r="W277" s="104">
        <f t="shared" si="55"/>
        <v>66.952590909090915</v>
      </c>
      <c r="X277" s="104">
        <f t="shared" si="56"/>
        <v>66.583190909090916</v>
      </c>
      <c r="Y277" s="104">
        <f t="shared" si="57"/>
        <v>58.347572727272727</v>
      </c>
      <c r="Z277" s="104">
        <f t="shared" si="58"/>
        <v>54.299418181818176</v>
      </c>
      <c r="AA277" s="104">
        <f t="shared" si="59"/>
        <v>48.964745454545458</v>
      </c>
    </row>
    <row r="278" spans="1:27" x14ac:dyDescent="0.35">
      <c r="A278" s="105">
        <v>44197</v>
      </c>
      <c r="B278" s="107">
        <v>822.58</v>
      </c>
      <c r="C278" s="104">
        <v>977.43719999999996</v>
      </c>
      <c r="D278" s="104">
        <v>760.13019999999995</v>
      </c>
      <c r="E278" s="104">
        <v>701.26390000000004</v>
      </c>
      <c r="F278" s="104">
        <v>694.86109999999996</v>
      </c>
      <c r="G278" s="104">
        <v>733.35019999999997</v>
      </c>
      <c r="H278" s="104">
        <v>744.40980000000002</v>
      </c>
      <c r="I278" s="104">
        <v>641.02719999999999</v>
      </c>
      <c r="J278" s="104">
        <v>593.53129999999999</v>
      </c>
      <c r="K278" s="104">
        <v>554.98590000000002</v>
      </c>
      <c r="L278" s="104">
        <v>440.38690000000003</v>
      </c>
      <c r="M278" s="104">
        <f t="shared" si="48"/>
        <v>217.30700000000002</v>
      </c>
      <c r="N278" s="106">
        <f t="shared" si="49"/>
        <v>0.19593059934348686</v>
      </c>
      <c r="Q278" s="105">
        <v>44197</v>
      </c>
      <c r="R278" s="104">
        <f t="shared" si="50"/>
        <v>74.78</v>
      </c>
      <c r="S278" s="104">
        <f t="shared" si="51"/>
        <v>88.857927272727267</v>
      </c>
      <c r="T278" s="104">
        <f t="shared" si="52"/>
        <v>69.102745454545456</v>
      </c>
      <c r="U278" s="104">
        <f t="shared" si="53"/>
        <v>63.751263636363639</v>
      </c>
      <c r="V278" s="104">
        <f t="shared" si="54"/>
        <v>63.169190909090908</v>
      </c>
      <c r="W278" s="104">
        <f t="shared" si="55"/>
        <v>66.668199999999999</v>
      </c>
      <c r="X278" s="104">
        <f t="shared" si="56"/>
        <v>67.673618181818185</v>
      </c>
      <c r="Y278" s="104">
        <f t="shared" si="57"/>
        <v>58.275199999999998</v>
      </c>
      <c r="Z278" s="104">
        <f t="shared" si="58"/>
        <v>53.957390909090911</v>
      </c>
      <c r="AA278" s="104">
        <f t="shared" si="59"/>
        <v>50.453263636363637</v>
      </c>
    </row>
    <row r="279" spans="1:27" x14ac:dyDescent="0.35">
      <c r="A279" s="105">
        <v>44198</v>
      </c>
      <c r="B279" s="107">
        <v>816.74</v>
      </c>
      <c r="C279" s="104">
        <v>971.84019999999998</v>
      </c>
      <c r="D279" s="104">
        <v>756.00080000000003</v>
      </c>
      <c r="E279" s="104">
        <v>697.69809999999995</v>
      </c>
      <c r="F279" s="104">
        <v>688.20780000000002</v>
      </c>
      <c r="G279" s="104">
        <v>729.58870000000002</v>
      </c>
      <c r="H279" s="104">
        <v>739.51829999999995</v>
      </c>
      <c r="I279" s="104">
        <v>639.50840000000005</v>
      </c>
      <c r="J279" s="104">
        <v>590.21690000000001</v>
      </c>
      <c r="K279" s="104">
        <v>554.39480000000003</v>
      </c>
      <c r="L279" s="104">
        <v>438.43979999999999</v>
      </c>
      <c r="M279" s="104">
        <f t="shared" si="48"/>
        <v>215.83939999999996</v>
      </c>
      <c r="N279" s="106">
        <f t="shared" si="49"/>
        <v>0.19460736655486749</v>
      </c>
      <c r="Q279" s="105">
        <v>44198</v>
      </c>
      <c r="R279" s="104">
        <f t="shared" si="50"/>
        <v>74.24909090909091</v>
      </c>
      <c r="S279" s="104">
        <f t="shared" si="51"/>
        <v>88.349109090909096</v>
      </c>
      <c r="T279" s="104">
        <f t="shared" si="52"/>
        <v>68.727345454545457</v>
      </c>
      <c r="U279" s="104">
        <f t="shared" si="53"/>
        <v>63.427099999999996</v>
      </c>
      <c r="V279" s="104">
        <f t="shared" si="54"/>
        <v>62.564345454545453</v>
      </c>
      <c r="W279" s="104">
        <f t="shared" si="55"/>
        <v>66.326245454545457</v>
      </c>
      <c r="X279" s="104">
        <f t="shared" si="56"/>
        <v>67.228936363636365</v>
      </c>
      <c r="Y279" s="104">
        <f t="shared" si="57"/>
        <v>58.137127272727277</v>
      </c>
      <c r="Z279" s="104">
        <f t="shared" si="58"/>
        <v>53.656081818181818</v>
      </c>
      <c r="AA279" s="104">
        <f t="shared" si="59"/>
        <v>50.399527272727276</v>
      </c>
    </row>
    <row r="280" spans="1:27" x14ac:dyDescent="0.35">
      <c r="A280" s="105">
        <v>44199</v>
      </c>
      <c r="B280" s="107">
        <v>808.69</v>
      </c>
      <c r="C280" s="104">
        <v>967.62360000000001</v>
      </c>
      <c r="D280" s="104">
        <v>749.72289999999998</v>
      </c>
      <c r="E280" s="104">
        <v>693.59249999999997</v>
      </c>
      <c r="F280" s="104">
        <v>680.31230000000005</v>
      </c>
      <c r="G280" s="104">
        <v>725.35730000000001</v>
      </c>
      <c r="H280" s="104">
        <v>735.3039</v>
      </c>
      <c r="I280" s="104">
        <v>637.73400000000004</v>
      </c>
      <c r="J280" s="104">
        <v>586.94650000000001</v>
      </c>
      <c r="K280" s="104">
        <v>552.24509999999998</v>
      </c>
      <c r="L280" s="104">
        <v>435.32130000000001</v>
      </c>
      <c r="M280" s="104">
        <f t="shared" si="48"/>
        <v>217.90070000000003</v>
      </c>
      <c r="N280" s="106">
        <f t="shared" si="49"/>
        <v>0.19646589731746023</v>
      </c>
      <c r="Q280" s="105">
        <v>44199</v>
      </c>
      <c r="R280" s="104">
        <f t="shared" si="50"/>
        <v>73.517272727272726</v>
      </c>
      <c r="S280" s="104">
        <f t="shared" si="51"/>
        <v>87.965781818181824</v>
      </c>
      <c r="T280" s="104">
        <f t="shared" si="52"/>
        <v>68.156627272727278</v>
      </c>
      <c r="U280" s="104">
        <f t="shared" si="53"/>
        <v>63.053863636363637</v>
      </c>
      <c r="V280" s="104">
        <f t="shared" si="54"/>
        <v>61.846572727272729</v>
      </c>
      <c r="W280" s="104">
        <f t="shared" si="55"/>
        <v>65.941572727272728</v>
      </c>
      <c r="X280" s="104">
        <f t="shared" si="56"/>
        <v>66.845809090909086</v>
      </c>
      <c r="Y280" s="104">
        <f t="shared" si="57"/>
        <v>57.975818181818184</v>
      </c>
      <c r="Z280" s="104">
        <f t="shared" si="58"/>
        <v>53.358772727272729</v>
      </c>
      <c r="AA280" s="104">
        <f t="shared" si="59"/>
        <v>50.204099999999997</v>
      </c>
    </row>
    <row r="281" spans="1:27" x14ac:dyDescent="0.35">
      <c r="A281" s="105">
        <v>44200</v>
      </c>
      <c r="B281" s="107">
        <v>801.71</v>
      </c>
      <c r="C281" s="104">
        <v>963.56600000000003</v>
      </c>
      <c r="D281" s="104">
        <v>744.07590000000005</v>
      </c>
      <c r="E281" s="104">
        <v>689.84799999999996</v>
      </c>
      <c r="F281" s="104">
        <v>672.72439999999995</v>
      </c>
      <c r="G281" s="104">
        <v>719.32659999999998</v>
      </c>
      <c r="H281" s="104">
        <v>731.06500000000005</v>
      </c>
      <c r="I281" s="104">
        <v>636.33249999999998</v>
      </c>
      <c r="J281" s="104">
        <v>584.36389999999994</v>
      </c>
      <c r="K281" s="104">
        <v>550.0136</v>
      </c>
      <c r="L281" s="104">
        <v>431.59519999999998</v>
      </c>
      <c r="M281" s="104">
        <f t="shared" si="48"/>
        <v>219.49009999999998</v>
      </c>
      <c r="N281" s="106">
        <f t="shared" si="49"/>
        <v>0.19789894868992652</v>
      </c>
      <c r="Q281" s="105">
        <v>44200</v>
      </c>
      <c r="R281" s="104">
        <f t="shared" si="50"/>
        <v>72.88272727272728</v>
      </c>
      <c r="S281" s="104">
        <f t="shared" si="51"/>
        <v>87.596909090909094</v>
      </c>
      <c r="T281" s="104">
        <f t="shared" si="52"/>
        <v>67.643263636363642</v>
      </c>
      <c r="U281" s="104">
        <f t="shared" si="53"/>
        <v>62.713454545454539</v>
      </c>
      <c r="V281" s="104">
        <f t="shared" si="54"/>
        <v>61.156763636363628</v>
      </c>
      <c r="W281" s="104">
        <f t="shared" si="55"/>
        <v>65.393327272727277</v>
      </c>
      <c r="X281" s="104">
        <f t="shared" si="56"/>
        <v>66.460454545454553</v>
      </c>
      <c r="Y281" s="104">
        <f t="shared" si="57"/>
        <v>57.848409090909087</v>
      </c>
      <c r="Z281" s="104">
        <f t="shared" si="58"/>
        <v>53.123990909090907</v>
      </c>
      <c r="AA281" s="104">
        <f t="shared" si="59"/>
        <v>50.001236363636366</v>
      </c>
    </row>
    <row r="282" spans="1:27" x14ac:dyDescent="0.35">
      <c r="A282" s="105">
        <v>44201</v>
      </c>
      <c r="B282" s="107">
        <v>792.44</v>
      </c>
      <c r="C282" s="104">
        <v>956.88229999999999</v>
      </c>
      <c r="D282" s="104">
        <v>739.24969999999996</v>
      </c>
      <c r="E282" s="104">
        <v>686.08169999999996</v>
      </c>
      <c r="F282" s="104">
        <v>663.65239999999994</v>
      </c>
      <c r="G282" s="104">
        <v>713.30050000000006</v>
      </c>
      <c r="H282" s="104">
        <v>725.07389999999998</v>
      </c>
      <c r="I282" s="104">
        <v>634.952</v>
      </c>
      <c r="J282" s="104">
        <v>582.09820000000002</v>
      </c>
      <c r="K282" s="104">
        <v>547.88340000000005</v>
      </c>
      <c r="L282" s="104">
        <v>428.02760000000001</v>
      </c>
      <c r="M282" s="104">
        <f t="shared" si="48"/>
        <v>217.63260000000002</v>
      </c>
      <c r="N282" s="106">
        <f t="shared" si="49"/>
        <v>0.19622417020473956</v>
      </c>
      <c r="Q282" s="105">
        <v>44201</v>
      </c>
      <c r="R282" s="104">
        <f t="shared" si="50"/>
        <v>72.040000000000006</v>
      </c>
      <c r="S282" s="104">
        <f t="shared" si="51"/>
        <v>86.9893</v>
      </c>
      <c r="T282" s="104">
        <f t="shared" si="52"/>
        <v>67.204518181818173</v>
      </c>
      <c r="U282" s="104">
        <f t="shared" si="53"/>
        <v>62.37106363636363</v>
      </c>
      <c r="V282" s="104">
        <f t="shared" si="54"/>
        <v>60.332036363636355</v>
      </c>
      <c r="W282" s="104">
        <f t="shared" si="55"/>
        <v>64.845500000000001</v>
      </c>
      <c r="X282" s="104">
        <f t="shared" si="56"/>
        <v>65.915809090909093</v>
      </c>
      <c r="Y282" s="104">
        <f t="shared" si="57"/>
        <v>57.722909090909091</v>
      </c>
      <c r="Z282" s="104">
        <f t="shared" si="58"/>
        <v>52.918018181818184</v>
      </c>
      <c r="AA282" s="104">
        <f t="shared" si="59"/>
        <v>49.807581818181824</v>
      </c>
    </row>
    <row r="283" spans="1:27" x14ac:dyDescent="0.35">
      <c r="A283" s="105">
        <v>44202</v>
      </c>
      <c r="B283" s="107">
        <v>783.5</v>
      </c>
      <c r="C283" s="104">
        <v>951.02480000000003</v>
      </c>
      <c r="D283" s="104">
        <v>735.00509999999997</v>
      </c>
      <c r="E283" s="104">
        <v>682.87210000000005</v>
      </c>
      <c r="F283" s="104">
        <v>654.04390000000001</v>
      </c>
      <c r="G283" s="104">
        <v>707.79330000000004</v>
      </c>
      <c r="H283" s="104">
        <v>719.01610000000005</v>
      </c>
      <c r="I283" s="104">
        <v>633.06269999999995</v>
      </c>
      <c r="J283" s="104">
        <v>579.6019</v>
      </c>
      <c r="K283" s="104">
        <v>545.90790000000004</v>
      </c>
      <c r="L283" s="104">
        <v>426.09710000000001</v>
      </c>
      <c r="M283" s="104">
        <f t="shared" si="48"/>
        <v>216.01970000000006</v>
      </c>
      <c r="N283" s="106">
        <f t="shared" si="49"/>
        <v>0.19476993051765584</v>
      </c>
      <c r="Q283" s="105">
        <v>44202</v>
      </c>
      <c r="R283" s="104">
        <f t="shared" si="50"/>
        <v>71.227272727272734</v>
      </c>
      <c r="S283" s="104">
        <f t="shared" si="51"/>
        <v>86.456800000000001</v>
      </c>
      <c r="T283" s="104">
        <f t="shared" si="52"/>
        <v>66.818645454545447</v>
      </c>
      <c r="U283" s="104">
        <f t="shared" si="53"/>
        <v>62.079281818181819</v>
      </c>
      <c r="V283" s="104">
        <f t="shared" si="54"/>
        <v>59.458536363636362</v>
      </c>
      <c r="W283" s="104">
        <f t="shared" si="55"/>
        <v>64.344845454545464</v>
      </c>
      <c r="X283" s="104">
        <f t="shared" si="56"/>
        <v>65.365099999999998</v>
      </c>
      <c r="Y283" s="104">
        <f t="shared" si="57"/>
        <v>57.551154545454544</v>
      </c>
      <c r="Z283" s="104">
        <f t="shared" si="58"/>
        <v>52.691081818181821</v>
      </c>
      <c r="AA283" s="104">
        <f t="shared" si="59"/>
        <v>49.627990909090911</v>
      </c>
    </row>
    <row r="284" spans="1:27" x14ac:dyDescent="0.35">
      <c r="A284" s="105">
        <v>44203</v>
      </c>
      <c r="B284" s="107">
        <v>773.42</v>
      </c>
      <c r="C284" s="104">
        <v>944.95140000000004</v>
      </c>
      <c r="D284" s="104">
        <v>729.53369999999995</v>
      </c>
      <c r="E284" s="104">
        <v>678.59540000000004</v>
      </c>
      <c r="F284" s="104">
        <v>646.45839999999998</v>
      </c>
      <c r="G284" s="104">
        <v>702.07749999999999</v>
      </c>
      <c r="H284" s="104">
        <v>712.66200000000003</v>
      </c>
      <c r="I284" s="104">
        <v>630.85450000000003</v>
      </c>
      <c r="J284" s="104">
        <v>576.07370000000003</v>
      </c>
      <c r="K284" s="104">
        <v>544.15679999999998</v>
      </c>
      <c r="L284" s="104">
        <v>423.9436</v>
      </c>
      <c r="M284" s="104">
        <f t="shared" si="48"/>
        <v>215.41770000000008</v>
      </c>
      <c r="N284" s="106">
        <f t="shared" si="49"/>
        <v>0.19422714901128571</v>
      </c>
      <c r="Q284" s="105">
        <v>44203</v>
      </c>
      <c r="R284" s="104">
        <f t="shared" si="50"/>
        <v>70.310909090909092</v>
      </c>
      <c r="S284" s="104">
        <f t="shared" si="51"/>
        <v>85.904672727272725</v>
      </c>
      <c r="T284" s="104">
        <f t="shared" si="52"/>
        <v>66.321245454545448</v>
      </c>
      <c r="U284" s="104">
        <f t="shared" si="53"/>
        <v>61.690490909090911</v>
      </c>
      <c r="V284" s="104">
        <f t="shared" si="54"/>
        <v>58.768945454545452</v>
      </c>
      <c r="W284" s="104">
        <f t="shared" si="55"/>
        <v>63.825227272727268</v>
      </c>
      <c r="X284" s="104">
        <f t="shared" si="56"/>
        <v>64.787454545454551</v>
      </c>
      <c r="Y284" s="104">
        <f t="shared" si="57"/>
        <v>57.350409090909096</v>
      </c>
      <c r="Z284" s="104">
        <f t="shared" si="58"/>
        <v>52.370336363636369</v>
      </c>
      <c r="AA284" s="104">
        <f t="shared" si="59"/>
        <v>49.468799999999995</v>
      </c>
    </row>
    <row r="285" spans="1:27" x14ac:dyDescent="0.35">
      <c r="A285" s="105">
        <v>44204</v>
      </c>
      <c r="B285" s="107">
        <v>761.28</v>
      </c>
      <c r="C285" s="104">
        <v>938.83870000000002</v>
      </c>
      <c r="D285" s="104">
        <v>724.4819</v>
      </c>
      <c r="E285" s="104">
        <v>671.99890000000005</v>
      </c>
      <c r="F285" s="104">
        <v>638.94359999999995</v>
      </c>
      <c r="G285" s="104">
        <v>696.80939999999998</v>
      </c>
      <c r="H285" s="104">
        <v>706.99310000000003</v>
      </c>
      <c r="I285" s="104">
        <v>628.48270000000002</v>
      </c>
      <c r="J285" s="104">
        <v>572.37019999999995</v>
      </c>
      <c r="K285" s="104">
        <v>542.47590000000002</v>
      </c>
      <c r="L285" s="104">
        <v>422.565</v>
      </c>
      <c r="M285" s="104">
        <f t="shared" si="48"/>
        <v>214.35680000000002</v>
      </c>
      <c r="N285" s="106">
        <f t="shared" si="49"/>
        <v>0.19327060931010942</v>
      </c>
      <c r="Q285" s="105">
        <v>44204</v>
      </c>
      <c r="R285" s="104">
        <f t="shared" si="50"/>
        <v>69.207272727272724</v>
      </c>
      <c r="S285" s="104">
        <f t="shared" si="51"/>
        <v>85.348972727272724</v>
      </c>
      <c r="T285" s="104">
        <f t="shared" si="52"/>
        <v>65.861990909090906</v>
      </c>
      <c r="U285" s="104">
        <f t="shared" si="53"/>
        <v>61.090809090909097</v>
      </c>
      <c r="V285" s="104">
        <f t="shared" si="54"/>
        <v>58.085781818181815</v>
      </c>
      <c r="W285" s="104">
        <f t="shared" si="55"/>
        <v>63.346309090909088</v>
      </c>
      <c r="X285" s="104">
        <f t="shared" si="56"/>
        <v>64.272100000000009</v>
      </c>
      <c r="Y285" s="104">
        <f t="shared" si="57"/>
        <v>57.13479090909091</v>
      </c>
      <c r="Z285" s="104">
        <f t="shared" si="58"/>
        <v>52.033654545454539</v>
      </c>
      <c r="AA285" s="104">
        <f t="shared" si="59"/>
        <v>49.315990909090914</v>
      </c>
    </row>
    <row r="286" spans="1:27" x14ac:dyDescent="0.35">
      <c r="A286" s="105">
        <v>44205</v>
      </c>
      <c r="B286" s="107">
        <v>752.3</v>
      </c>
      <c r="C286" s="104">
        <v>933.2396</v>
      </c>
      <c r="D286" s="104">
        <v>718.94730000000004</v>
      </c>
      <c r="E286" s="104">
        <v>665.51</v>
      </c>
      <c r="F286" s="104">
        <v>630.3827</v>
      </c>
      <c r="G286" s="104">
        <v>692.89970000000005</v>
      </c>
      <c r="H286" s="104">
        <v>702.56370000000004</v>
      </c>
      <c r="I286" s="104">
        <v>626.22349999999994</v>
      </c>
      <c r="J286" s="104">
        <v>568.19349999999997</v>
      </c>
      <c r="K286" s="104">
        <v>539.86710000000005</v>
      </c>
      <c r="L286" s="104">
        <v>421.46170000000001</v>
      </c>
      <c r="M286" s="104">
        <f t="shared" si="48"/>
        <v>214.29229999999995</v>
      </c>
      <c r="N286" s="106">
        <f t="shared" si="49"/>
        <v>0.19321245414871255</v>
      </c>
      <c r="Q286" s="105">
        <v>44205</v>
      </c>
      <c r="R286" s="104">
        <f t="shared" si="50"/>
        <v>68.390909090909091</v>
      </c>
      <c r="S286" s="104">
        <f t="shared" si="51"/>
        <v>84.839963636363635</v>
      </c>
      <c r="T286" s="104">
        <f t="shared" si="52"/>
        <v>65.35884545454546</v>
      </c>
      <c r="U286" s="104">
        <f t="shared" si="53"/>
        <v>60.50090909090909</v>
      </c>
      <c r="V286" s="104">
        <f t="shared" si="54"/>
        <v>57.307518181818182</v>
      </c>
      <c r="W286" s="104">
        <f t="shared" si="55"/>
        <v>62.990881818181826</v>
      </c>
      <c r="X286" s="104">
        <f t="shared" si="56"/>
        <v>63.869427272727279</v>
      </c>
      <c r="Y286" s="104">
        <f t="shared" si="57"/>
        <v>56.929409090909083</v>
      </c>
      <c r="Z286" s="104">
        <f t="shared" si="58"/>
        <v>51.653954545454546</v>
      </c>
      <c r="AA286" s="104">
        <f t="shared" si="59"/>
        <v>49.078827272727274</v>
      </c>
    </row>
    <row r="287" spans="1:27" x14ac:dyDescent="0.35">
      <c r="A287" s="105">
        <v>44206</v>
      </c>
      <c r="B287" s="107">
        <v>743.81</v>
      </c>
      <c r="C287" s="104">
        <v>928.44410000000005</v>
      </c>
      <c r="D287" s="104">
        <v>712.52850000000001</v>
      </c>
      <c r="E287" s="104">
        <v>659.40539999999999</v>
      </c>
      <c r="F287" s="104">
        <v>621.95060000000001</v>
      </c>
      <c r="G287" s="104">
        <v>689.50080000000003</v>
      </c>
      <c r="H287" s="104">
        <v>699.51220000000001</v>
      </c>
      <c r="I287" s="104">
        <v>623.61609999999996</v>
      </c>
      <c r="J287" s="104">
        <v>563.96460000000002</v>
      </c>
      <c r="K287" s="104">
        <v>537.08079999999995</v>
      </c>
      <c r="L287" s="104">
        <v>419.0659</v>
      </c>
      <c r="M287" s="104">
        <f t="shared" si="48"/>
        <v>215.91560000000004</v>
      </c>
      <c r="N287" s="106">
        <f t="shared" si="49"/>
        <v>0.19467607079205262</v>
      </c>
      <c r="Q287" s="105">
        <v>44206</v>
      </c>
      <c r="R287" s="104">
        <f t="shared" si="50"/>
        <v>67.6190909090909</v>
      </c>
      <c r="S287" s="104">
        <f t="shared" si="51"/>
        <v>84.404009090909099</v>
      </c>
      <c r="T287" s="104">
        <f t="shared" si="52"/>
        <v>64.775318181818179</v>
      </c>
      <c r="U287" s="104">
        <f t="shared" si="53"/>
        <v>59.945945454545452</v>
      </c>
      <c r="V287" s="104">
        <f t="shared" si="54"/>
        <v>56.540963636363635</v>
      </c>
      <c r="W287" s="104">
        <f t="shared" si="55"/>
        <v>62.68189090909091</v>
      </c>
      <c r="X287" s="104">
        <f t="shared" si="56"/>
        <v>63.592018181818183</v>
      </c>
      <c r="Y287" s="104">
        <f t="shared" si="57"/>
        <v>56.692372727272726</v>
      </c>
      <c r="Z287" s="104">
        <f t="shared" si="58"/>
        <v>51.269509090909089</v>
      </c>
      <c r="AA287" s="104">
        <f t="shared" si="59"/>
        <v>48.825527272727271</v>
      </c>
    </row>
    <row r="288" spans="1:27" x14ac:dyDescent="0.35">
      <c r="A288" s="105">
        <v>44207</v>
      </c>
      <c r="B288" s="107">
        <v>733.99</v>
      </c>
      <c r="C288" s="104">
        <v>923.61959999999999</v>
      </c>
      <c r="D288" s="104">
        <v>708.60159999999996</v>
      </c>
      <c r="E288" s="104">
        <v>653.10059999999999</v>
      </c>
      <c r="F288" s="104">
        <v>613.95069999999998</v>
      </c>
      <c r="G288" s="104">
        <v>684.75149999999996</v>
      </c>
      <c r="H288" s="104">
        <v>695.63750000000005</v>
      </c>
      <c r="I288" s="104">
        <v>621.52620000000002</v>
      </c>
      <c r="J288" s="104">
        <v>559.4289</v>
      </c>
      <c r="K288" s="104">
        <v>534.43349999999998</v>
      </c>
      <c r="L288" s="104">
        <v>416.79259999999999</v>
      </c>
      <c r="M288" s="104">
        <f t="shared" si="48"/>
        <v>215.01800000000003</v>
      </c>
      <c r="N288" s="106">
        <f t="shared" si="49"/>
        <v>0.19386676733670735</v>
      </c>
      <c r="Q288" s="105">
        <v>44207</v>
      </c>
      <c r="R288" s="104">
        <f t="shared" si="50"/>
        <v>66.726363636363644</v>
      </c>
      <c r="S288" s="104">
        <f t="shared" si="51"/>
        <v>83.96541818181818</v>
      </c>
      <c r="T288" s="104">
        <f t="shared" si="52"/>
        <v>64.418327272727268</v>
      </c>
      <c r="U288" s="104">
        <f t="shared" si="53"/>
        <v>59.372781818181814</v>
      </c>
      <c r="V288" s="104">
        <f t="shared" si="54"/>
        <v>55.813699999999997</v>
      </c>
      <c r="W288" s="104">
        <f t="shared" si="55"/>
        <v>62.250136363636358</v>
      </c>
      <c r="X288" s="104">
        <f t="shared" si="56"/>
        <v>63.239772727272729</v>
      </c>
      <c r="Y288" s="104">
        <f t="shared" si="57"/>
        <v>56.502381818181817</v>
      </c>
      <c r="Z288" s="104">
        <f t="shared" si="58"/>
        <v>50.857172727272726</v>
      </c>
      <c r="AA288" s="104">
        <f t="shared" si="59"/>
        <v>48.584863636363636</v>
      </c>
    </row>
    <row r="289" spans="1:27" x14ac:dyDescent="0.35">
      <c r="A289" s="105">
        <v>44208</v>
      </c>
      <c r="B289" s="107">
        <v>724.41</v>
      </c>
      <c r="C289" s="104">
        <v>918.92880000000002</v>
      </c>
      <c r="D289" s="104">
        <v>705.78160000000003</v>
      </c>
      <c r="E289" s="104">
        <v>646.84389999999996</v>
      </c>
      <c r="F289" s="104">
        <v>606.303</v>
      </c>
      <c r="G289" s="104">
        <v>680.42100000000005</v>
      </c>
      <c r="H289" s="104">
        <v>690.57899999999995</v>
      </c>
      <c r="I289" s="104">
        <v>619.38070000000005</v>
      </c>
      <c r="J289" s="104">
        <v>555.77970000000005</v>
      </c>
      <c r="K289" s="104">
        <v>531.79610000000002</v>
      </c>
      <c r="L289" s="104">
        <v>414.5883</v>
      </c>
      <c r="M289" s="104">
        <f t="shared" si="48"/>
        <v>213.1472</v>
      </c>
      <c r="N289" s="106">
        <f t="shared" si="49"/>
        <v>0.19217999716707726</v>
      </c>
      <c r="Q289" s="105">
        <v>44208</v>
      </c>
      <c r="R289" s="104">
        <f t="shared" si="50"/>
        <v>65.855454545454549</v>
      </c>
      <c r="S289" s="104">
        <f t="shared" si="51"/>
        <v>83.538981818181824</v>
      </c>
      <c r="T289" s="104">
        <f t="shared" si="52"/>
        <v>64.161963636363637</v>
      </c>
      <c r="U289" s="104">
        <f t="shared" si="53"/>
        <v>58.803990909090906</v>
      </c>
      <c r="V289" s="104">
        <f t="shared" si="54"/>
        <v>55.118454545454547</v>
      </c>
      <c r="W289" s="104">
        <f t="shared" si="55"/>
        <v>61.856454545454547</v>
      </c>
      <c r="X289" s="104">
        <f t="shared" si="56"/>
        <v>62.779909090909086</v>
      </c>
      <c r="Y289" s="104">
        <f t="shared" si="57"/>
        <v>56.307336363636367</v>
      </c>
      <c r="Z289" s="104">
        <f t="shared" si="58"/>
        <v>50.525427272727278</v>
      </c>
      <c r="AA289" s="104">
        <f t="shared" si="59"/>
        <v>48.345100000000002</v>
      </c>
    </row>
    <row r="290" spans="1:27" x14ac:dyDescent="0.35">
      <c r="A290" s="105">
        <v>44209</v>
      </c>
      <c r="B290" s="107">
        <v>715.35</v>
      </c>
      <c r="C290" s="104">
        <v>913.28729999999996</v>
      </c>
      <c r="D290" s="104">
        <v>703.91110000000003</v>
      </c>
      <c r="E290" s="104">
        <v>641.52940000000001</v>
      </c>
      <c r="F290" s="104">
        <v>598.55380000000002</v>
      </c>
      <c r="G290" s="104">
        <v>675.41160000000002</v>
      </c>
      <c r="H290" s="104">
        <v>685.62750000000005</v>
      </c>
      <c r="I290" s="104">
        <v>615.83309999999994</v>
      </c>
      <c r="J290" s="104">
        <v>551.92229999999995</v>
      </c>
      <c r="K290" s="104">
        <v>529.14170000000001</v>
      </c>
      <c r="L290" s="104">
        <v>412.60210000000001</v>
      </c>
      <c r="M290" s="104">
        <f t="shared" si="48"/>
        <v>209.37619999999993</v>
      </c>
      <c r="N290" s="106">
        <f t="shared" si="49"/>
        <v>0.1887799488937851</v>
      </c>
      <c r="Q290" s="105">
        <v>44209</v>
      </c>
      <c r="R290" s="104">
        <f t="shared" si="50"/>
        <v>65.031818181818181</v>
      </c>
      <c r="S290" s="104">
        <f t="shared" si="51"/>
        <v>83.026118181818177</v>
      </c>
      <c r="T290" s="104">
        <f t="shared" si="52"/>
        <v>63.991918181818185</v>
      </c>
      <c r="U290" s="104">
        <f t="shared" si="53"/>
        <v>58.320854545454544</v>
      </c>
      <c r="V290" s="104">
        <f t="shared" si="54"/>
        <v>54.413981818181817</v>
      </c>
      <c r="W290" s="104">
        <f t="shared" si="55"/>
        <v>61.401054545454549</v>
      </c>
      <c r="X290" s="104">
        <f t="shared" si="56"/>
        <v>62.329772727272733</v>
      </c>
      <c r="Y290" s="104">
        <f t="shared" si="57"/>
        <v>55.984827272727266</v>
      </c>
      <c r="Z290" s="104">
        <f t="shared" si="58"/>
        <v>50.17475454545454</v>
      </c>
      <c r="AA290" s="104">
        <f t="shared" si="59"/>
        <v>48.103790909090911</v>
      </c>
    </row>
    <row r="291" spans="1:27" x14ac:dyDescent="0.35">
      <c r="A291" s="105">
        <v>44210</v>
      </c>
      <c r="B291" s="107">
        <v>705.73</v>
      </c>
      <c r="C291" s="104">
        <v>907.36099999999999</v>
      </c>
      <c r="D291" s="104">
        <v>695.04539999999997</v>
      </c>
      <c r="E291" s="104">
        <v>636.19659999999999</v>
      </c>
      <c r="F291" s="104">
        <v>592.10919999999999</v>
      </c>
      <c r="G291" s="104">
        <v>669.31719999999996</v>
      </c>
      <c r="H291" s="104">
        <v>679.66589999999997</v>
      </c>
      <c r="I291" s="104">
        <v>612.02970000000005</v>
      </c>
      <c r="J291" s="104">
        <v>546.28160000000003</v>
      </c>
      <c r="K291" s="104">
        <v>526.89269999999999</v>
      </c>
      <c r="L291" s="104">
        <v>410.79489999999998</v>
      </c>
      <c r="M291" s="104">
        <f t="shared" si="48"/>
        <v>212.31560000000002</v>
      </c>
      <c r="N291" s="106">
        <f t="shared" si="49"/>
        <v>0.19143020131874269</v>
      </c>
      <c r="Q291" s="105">
        <v>44210</v>
      </c>
      <c r="R291" s="104">
        <f t="shared" si="50"/>
        <v>64.157272727272726</v>
      </c>
      <c r="S291" s="104">
        <f t="shared" si="51"/>
        <v>82.487363636363639</v>
      </c>
      <c r="T291" s="104">
        <f t="shared" si="52"/>
        <v>63.185945454545454</v>
      </c>
      <c r="U291" s="104">
        <f t="shared" si="53"/>
        <v>57.836054545454544</v>
      </c>
      <c r="V291" s="104">
        <f t="shared" si="54"/>
        <v>53.828109090909088</v>
      </c>
      <c r="W291" s="104">
        <f t="shared" si="55"/>
        <v>60.847018181818179</v>
      </c>
      <c r="X291" s="104">
        <f t="shared" si="56"/>
        <v>61.787809090909086</v>
      </c>
      <c r="Y291" s="104">
        <f t="shared" si="57"/>
        <v>55.639063636363637</v>
      </c>
      <c r="Z291" s="104">
        <f t="shared" si="58"/>
        <v>49.661963636363637</v>
      </c>
      <c r="AA291" s="104">
        <f t="shared" si="59"/>
        <v>47.899336363636365</v>
      </c>
    </row>
    <row r="292" spans="1:27" x14ac:dyDescent="0.35">
      <c r="A292" s="105">
        <v>44211</v>
      </c>
      <c r="B292" s="107">
        <v>695.28</v>
      </c>
      <c r="C292" s="104">
        <v>901.38959999999997</v>
      </c>
      <c r="D292" s="104">
        <v>686.61069999999995</v>
      </c>
      <c r="E292" s="104">
        <v>628.99639999999999</v>
      </c>
      <c r="F292" s="104">
        <v>585.64869999999996</v>
      </c>
      <c r="G292" s="104">
        <v>662.89300000000003</v>
      </c>
      <c r="H292" s="104">
        <v>674.45659999999998</v>
      </c>
      <c r="I292" s="104">
        <v>608.36980000000005</v>
      </c>
      <c r="J292" s="104">
        <v>540.35950000000003</v>
      </c>
      <c r="K292" s="104">
        <v>524.22130000000004</v>
      </c>
      <c r="L292" s="104">
        <v>409.86290000000002</v>
      </c>
      <c r="M292" s="104">
        <f t="shared" si="48"/>
        <v>214.77890000000002</v>
      </c>
      <c r="N292" s="106">
        <f t="shared" si="49"/>
        <v>0.193651187505855</v>
      </c>
      <c r="Q292" s="105">
        <v>44211</v>
      </c>
      <c r="R292" s="104">
        <f t="shared" si="50"/>
        <v>63.207272727272724</v>
      </c>
      <c r="S292" s="104">
        <f t="shared" si="51"/>
        <v>81.944509090909094</v>
      </c>
      <c r="T292" s="104">
        <f t="shared" si="52"/>
        <v>62.419154545454539</v>
      </c>
      <c r="U292" s="104">
        <f t="shared" si="53"/>
        <v>57.181490909090911</v>
      </c>
      <c r="V292" s="104">
        <f t="shared" si="54"/>
        <v>53.240790909090904</v>
      </c>
      <c r="W292" s="104">
        <f t="shared" si="55"/>
        <v>60.263000000000005</v>
      </c>
      <c r="X292" s="104">
        <f t="shared" si="56"/>
        <v>61.314236363636361</v>
      </c>
      <c r="Y292" s="104">
        <f t="shared" si="57"/>
        <v>55.306345454545458</v>
      </c>
      <c r="Z292" s="104">
        <f t="shared" si="58"/>
        <v>49.123590909090915</v>
      </c>
      <c r="AA292" s="104">
        <f t="shared" si="59"/>
        <v>47.656481818181824</v>
      </c>
    </row>
    <row r="293" spans="1:27" x14ac:dyDescent="0.35">
      <c r="A293" s="105">
        <v>44212</v>
      </c>
      <c r="B293" s="107">
        <v>686.51</v>
      </c>
      <c r="C293" s="104">
        <v>895.21</v>
      </c>
      <c r="D293" s="104">
        <v>680.68200000000002</v>
      </c>
      <c r="E293" s="104">
        <v>622.0539</v>
      </c>
      <c r="F293" s="104">
        <v>576.72140000000002</v>
      </c>
      <c r="G293" s="104">
        <v>657.19849999999997</v>
      </c>
      <c r="H293" s="104">
        <v>668.72850000000005</v>
      </c>
      <c r="I293" s="104">
        <v>605.00490000000002</v>
      </c>
      <c r="J293" s="104">
        <v>533.84400000000005</v>
      </c>
      <c r="K293" s="104">
        <v>520.09780000000001</v>
      </c>
      <c r="L293" s="104">
        <v>409.04199999999997</v>
      </c>
      <c r="M293" s="104">
        <f t="shared" si="48"/>
        <v>214.52800000000002</v>
      </c>
      <c r="N293" s="106">
        <f t="shared" si="49"/>
        <v>0.19342496843617349</v>
      </c>
      <c r="Q293" s="105">
        <v>44212</v>
      </c>
      <c r="R293" s="104">
        <f t="shared" si="50"/>
        <v>62.41</v>
      </c>
      <c r="S293" s="104">
        <f t="shared" si="51"/>
        <v>81.38272727272728</v>
      </c>
      <c r="T293" s="104">
        <f t="shared" si="52"/>
        <v>61.880181818181818</v>
      </c>
      <c r="U293" s="104">
        <f t="shared" si="53"/>
        <v>56.550354545454546</v>
      </c>
      <c r="V293" s="104">
        <f t="shared" si="54"/>
        <v>52.429218181818186</v>
      </c>
      <c r="W293" s="104">
        <f t="shared" si="55"/>
        <v>59.745318181818178</v>
      </c>
      <c r="X293" s="104">
        <f t="shared" si="56"/>
        <v>60.793500000000002</v>
      </c>
      <c r="Y293" s="104">
        <f t="shared" si="57"/>
        <v>55.000445454545456</v>
      </c>
      <c r="Z293" s="104">
        <f t="shared" si="58"/>
        <v>48.531272727272729</v>
      </c>
      <c r="AA293" s="104">
        <f t="shared" si="59"/>
        <v>47.281618181818182</v>
      </c>
    </row>
    <row r="294" spans="1:27" x14ac:dyDescent="0.35">
      <c r="A294" s="105">
        <v>44213</v>
      </c>
      <c r="B294" s="107">
        <v>678.17</v>
      </c>
      <c r="C294" s="104">
        <v>889.00570000000005</v>
      </c>
      <c r="D294" s="104">
        <v>674.42259999999999</v>
      </c>
      <c r="E294" s="104">
        <v>614.55740000000003</v>
      </c>
      <c r="F294" s="104">
        <v>566.77459999999996</v>
      </c>
      <c r="G294" s="104">
        <v>651.05690000000004</v>
      </c>
      <c r="H294" s="104">
        <v>663.57069999999999</v>
      </c>
      <c r="I294" s="104">
        <v>601.83339999999998</v>
      </c>
      <c r="J294" s="104">
        <v>526.8768</v>
      </c>
      <c r="K294" s="104">
        <v>515.63879999999995</v>
      </c>
      <c r="L294" s="104">
        <v>406.61739999999998</v>
      </c>
      <c r="M294" s="104">
        <f t="shared" si="48"/>
        <v>214.58310000000006</v>
      </c>
      <c r="N294" s="106">
        <f t="shared" si="49"/>
        <v>0.19347464827172334</v>
      </c>
      <c r="Q294" s="105">
        <v>44213</v>
      </c>
      <c r="R294" s="104">
        <f t="shared" si="50"/>
        <v>61.651818181818179</v>
      </c>
      <c r="S294" s="104">
        <f t="shared" si="51"/>
        <v>80.818700000000007</v>
      </c>
      <c r="T294" s="104">
        <f t="shared" si="52"/>
        <v>61.311145454545454</v>
      </c>
      <c r="U294" s="104">
        <f t="shared" si="53"/>
        <v>55.868854545454546</v>
      </c>
      <c r="V294" s="104">
        <f t="shared" si="54"/>
        <v>51.52496363636363</v>
      </c>
      <c r="W294" s="104">
        <f t="shared" si="55"/>
        <v>59.186990909090916</v>
      </c>
      <c r="X294" s="104">
        <f t="shared" si="56"/>
        <v>60.324609090909092</v>
      </c>
      <c r="Y294" s="104">
        <f t="shared" si="57"/>
        <v>54.712127272727272</v>
      </c>
      <c r="Z294" s="104">
        <f t="shared" si="58"/>
        <v>47.897890909090911</v>
      </c>
      <c r="AA294" s="104">
        <f t="shared" si="59"/>
        <v>46.876254545454543</v>
      </c>
    </row>
    <row r="295" spans="1:27" x14ac:dyDescent="0.35">
      <c r="A295" s="105">
        <v>44214</v>
      </c>
      <c r="B295" s="107">
        <v>668.42</v>
      </c>
      <c r="C295" s="104">
        <v>882.7912</v>
      </c>
      <c r="D295" s="104">
        <v>667.14959999999996</v>
      </c>
      <c r="E295" s="104">
        <v>607.21550000000002</v>
      </c>
      <c r="F295" s="104">
        <v>556.72640000000001</v>
      </c>
      <c r="G295" s="104">
        <v>642.26260000000002</v>
      </c>
      <c r="H295" s="104">
        <v>658.30809999999997</v>
      </c>
      <c r="I295" s="104">
        <v>599.47140000000002</v>
      </c>
      <c r="J295" s="104">
        <v>520.33820000000003</v>
      </c>
      <c r="K295" s="104">
        <v>511.37720000000002</v>
      </c>
      <c r="L295" s="104">
        <v>404.20769999999999</v>
      </c>
      <c r="M295" s="104">
        <f t="shared" si="48"/>
        <v>215.64160000000004</v>
      </c>
      <c r="N295" s="106">
        <f t="shared" si="49"/>
        <v>0.19442902405991735</v>
      </c>
      <c r="Q295" s="105">
        <v>44214</v>
      </c>
      <c r="R295" s="104">
        <f t="shared" si="50"/>
        <v>60.765454545454539</v>
      </c>
      <c r="S295" s="104">
        <f t="shared" si="51"/>
        <v>80.253745454545452</v>
      </c>
      <c r="T295" s="104">
        <f t="shared" si="52"/>
        <v>60.64996363636363</v>
      </c>
      <c r="U295" s="104">
        <f t="shared" si="53"/>
        <v>55.201409090909095</v>
      </c>
      <c r="V295" s="104">
        <f t="shared" si="54"/>
        <v>50.611490909090911</v>
      </c>
      <c r="W295" s="104">
        <f t="shared" si="55"/>
        <v>58.387509090909091</v>
      </c>
      <c r="X295" s="104">
        <f t="shared" si="56"/>
        <v>59.846190909090907</v>
      </c>
      <c r="Y295" s="104">
        <f t="shared" si="57"/>
        <v>54.497399999999999</v>
      </c>
      <c r="Z295" s="104">
        <f t="shared" si="58"/>
        <v>47.303472727272727</v>
      </c>
      <c r="AA295" s="104">
        <f t="shared" si="59"/>
        <v>46.488836363636366</v>
      </c>
    </row>
    <row r="296" spans="1:27" x14ac:dyDescent="0.35">
      <c r="A296" s="105">
        <v>44215</v>
      </c>
      <c r="B296" s="107">
        <v>659.96</v>
      </c>
      <c r="C296" s="104">
        <v>876.01089999999999</v>
      </c>
      <c r="D296" s="104">
        <v>660.51520000000005</v>
      </c>
      <c r="E296" s="104">
        <v>599.77760000000001</v>
      </c>
      <c r="F296" s="104">
        <v>546.75170000000003</v>
      </c>
      <c r="G296" s="104">
        <v>633.41759999999999</v>
      </c>
      <c r="H296" s="104">
        <v>651.03009999999995</v>
      </c>
      <c r="I296" s="104">
        <v>597.26969999999994</v>
      </c>
      <c r="J296" s="104">
        <v>515.25909999999999</v>
      </c>
      <c r="K296" s="104">
        <v>507.6857</v>
      </c>
      <c r="L296" s="104">
        <v>401.6053</v>
      </c>
      <c r="M296" s="104">
        <f t="shared" si="48"/>
        <v>215.49569999999994</v>
      </c>
      <c r="N296" s="106">
        <f t="shared" si="49"/>
        <v>0.19429747618320731</v>
      </c>
      <c r="Q296" s="105">
        <v>44215</v>
      </c>
      <c r="R296" s="104">
        <f t="shared" si="50"/>
        <v>59.99636363636364</v>
      </c>
      <c r="S296" s="104">
        <f t="shared" si="51"/>
        <v>79.637354545454542</v>
      </c>
      <c r="T296" s="104">
        <f t="shared" si="52"/>
        <v>60.046836363636366</v>
      </c>
      <c r="U296" s="104">
        <f t="shared" si="53"/>
        <v>54.525236363636367</v>
      </c>
      <c r="V296" s="104">
        <f t="shared" si="54"/>
        <v>49.704700000000003</v>
      </c>
      <c r="W296" s="104">
        <f t="shared" si="55"/>
        <v>57.583418181818182</v>
      </c>
      <c r="X296" s="104">
        <f t="shared" si="56"/>
        <v>59.184554545454539</v>
      </c>
      <c r="Y296" s="104">
        <f t="shared" si="57"/>
        <v>54.297245454545447</v>
      </c>
      <c r="Z296" s="104">
        <f t="shared" si="58"/>
        <v>46.841736363636365</v>
      </c>
      <c r="AA296" s="104">
        <f t="shared" si="59"/>
        <v>46.153245454545456</v>
      </c>
    </row>
    <row r="297" spans="1:27" x14ac:dyDescent="0.35">
      <c r="A297" s="105">
        <v>44216</v>
      </c>
      <c r="B297" s="107">
        <v>653.41</v>
      </c>
      <c r="C297" s="104">
        <v>868.44309999999996</v>
      </c>
      <c r="D297" s="104">
        <v>653.64469999999994</v>
      </c>
      <c r="E297" s="104">
        <v>593.54309999999998</v>
      </c>
      <c r="F297" s="104">
        <v>537.42589999999996</v>
      </c>
      <c r="G297" s="104">
        <v>624.85350000000005</v>
      </c>
      <c r="H297" s="104">
        <v>643.59400000000005</v>
      </c>
      <c r="I297" s="104">
        <v>593.43640000000005</v>
      </c>
      <c r="J297" s="104">
        <v>510.77260000000001</v>
      </c>
      <c r="K297" s="104">
        <v>504.6968</v>
      </c>
      <c r="L297" s="104">
        <v>398.97390000000001</v>
      </c>
      <c r="M297" s="104">
        <f t="shared" si="48"/>
        <v>214.79840000000002</v>
      </c>
      <c r="N297" s="106">
        <f t="shared" si="49"/>
        <v>0.19366876929883542</v>
      </c>
      <c r="Q297" s="105">
        <v>44216</v>
      </c>
      <c r="R297" s="104">
        <f t="shared" si="50"/>
        <v>59.400909090909089</v>
      </c>
      <c r="S297" s="104">
        <f t="shared" si="51"/>
        <v>78.949372727272717</v>
      </c>
      <c r="T297" s="104">
        <f t="shared" si="52"/>
        <v>59.422245454545447</v>
      </c>
      <c r="U297" s="104">
        <f t="shared" si="53"/>
        <v>53.958463636363632</v>
      </c>
      <c r="V297" s="104">
        <f t="shared" si="54"/>
        <v>48.856899999999996</v>
      </c>
      <c r="W297" s="104">
        <f t="shared" si="55"/>
        <v>56.804863636363642</v>
      </c>
      <c r="X297" s="104">
        <f t="shared" si="56"/>
        <v>58.508545454545462</v>
      </c>
      <c r="Y297" s="104">
        <f t="shared" si="57"/>
        <v>53.948763636363644</v>
      </c>
      <c r="Z297" s="104">
        <f t="shared" si="58"/>
        <v>46.433872727272728</v>
      </c>
      <c r="AA297" s="104">
        <f t="shared" si="59"/>
        <v>45.881527272727276</v>
      </c>
    </row>
    <row r="298" spans="1:27" x14ac:dyDescent="0.35">
      <c r="A298" s="105">
        <v>44217</v>
      </c>
      <c r="B298" s="107">
        <v>646.80999999999995</v>
      </c>
      <c r="C298" s="104">
        <v>859.93719999999996</v>
      </c>
      <c r="D298" s="104">
        <v>645.16650000000004</v>
      </c>
      <c r="E298" s="104">
        <v>588.08029999999997</v>
      </c>
      <c r="F298" s="104">
        <v>529.95219999999995</v>
      </c>
      <c r="G298" s="104">
        <v>616.36450000000002</v>
      </c>
      <c r="H298" s="104">
        <v>636.21500000000003</v>
      </c>
      <c r="I298" s="104">
        <v>589.18960000000004</v>
      </c>
      <c r="J298" s="104">
        <v>505.25279999999998</v>
      </c>
      <c r="K298" s="104">
        <v>502.70670000000001</v>
      </c>
      <c r="L298" s="104">
        <v>395.91070000000002</v>
      </c>
      <c r="M298" s="104">
        <f t="shared" si="48"/>
        <v>214.77069999999992</v>
      </c>
      <c r="N298" s="106">
        <f t="shared" si="49"/>
        <v>0.19364379413649904</v>
      </c>
      <c r="Q298" s="105">
        <v>44217</v>
      </c>
      <c r="R298" s="104">
        <f t="shared" si="50"/>
        <v>58.800909090909087</v>
      </c>
      <c r="S298" s="104">
        <f t="shared" si="51"/>
        <v>78.176109090909094</v>
      </c>
      <c r="T298" s="104">
        <f t="shared" si="52"/>
        <v>58.651500000000006</v>
      </c>
      <c r="U298" s="104">
        <f t="shared" si="53"/>
        <v>53.461845454545454</v>
      </c>
      <c r="V298" s="104">
        <f t="shared" si="54"/>
        <v>48.177472727272722</v>
      </c>
      <c r="W298" s="104">
        <f t="shared" si="55"/>
        <v>56.033136363636366</v>
      </c>
      <c r="X298" s="104">
        <f t="shared" si="56"/>
        <v>57.837727272727278</v>
      </c>
      <c r="Y298" s="104">
        <f t="shared" si="57"/>
        <v>53.562690909090911</v>
      </c>
      <c r="Z298" s="104">
        <f t="shared" si="58"/>
        <v>45.932072727272725</v>
      </c>
      <c r="AA298" s="104">
        <f t="shared" si="59"/>
        <v>45.70060909090909</v>
      </c>
    </row>
    <row r="299" spans="1:27" x14ac:dyDescent="0.35">
      <c r="A299" s="105">
        <v>44218</v>
      </c>
      <c r="B299" s="107">
        <v>640.04999999999995</v>
      </c>
      <c r="C299" s="104">
        <v>851.50739999999996</v>
      </c>
      <c r="D299" s="104">
        <v>636.3569</v>
      </c>
      <c r="E299" s="104">
        <v>581.32600000000002</v>
      </c>
      <c r="F299" s="104">
        <v>522.17150000000004</v>
      </c>
      <c r="G299" s="104">
        <v>608.48860000000002</v>
      </c>
      <c r="H299" s="104">
        <v>628.61270000000002</v>
      </c>
      <c r="I299" s="104">
        <v>584.83399999999995</v>
      </c>
      <c r="J299" s="104">
        <v>499.76010000000002</v>
      </c>
      <c r="K299" s="104">
        <v>500.94799999999998</v>
      </c>
      <c r="L299" s="104">
        <v>393.28059999999999</v>
      </c>
      <c r="M299" s="104">
        <f t="shared" si="48"/>
        <v>215.15049999999997</v>
      </c>
      <c r="N299" s="106">
        <f t="shared" si="49"/>
        <v>0.19398623336593326</v>
      </c>
      <c r="Q299" s="105">
        <v>44218</v>
      </c>
      <c r="R299" s="104">
        <f t="shared" si="50"/>
        <v>58.18636363636363</v>
      </c>
      <c r="S299" s="104">
        <f t="shared" si="51"/>
        <v>77.409763636363635</v>
      </c>
      <c r="T299" s="104">
        <f t="shared" si="52"/>
        <v>57.850627272727273</v>
      </c>
      <c r="U299" s="104">
        <f t="shared" si="53"/>
        <v>52.847818181818184</v>
      </c>
      <c r="V299" s="104">
        <f t="shared" si="54"/>
        <v>47.470136363636364</v>
      </c>
      <c r="W299" s="104">
        <f t="shared" si="55"/>
        <v>55.317145454545454</v>
      </c>
      <c r="X299" s="104">
        <f t="shared" si="56"/>
        <v>57.146609090909095</v>
      </c>
      <c r="Y299" s="104">
        <f t="shared" si="57"/>
        <v>53.166727272727265</v>
      </c>
      <c r="Z299" s="104">
        <f t="shared" si="58"/>
        <v>45.432736363636366</v>
      </c>
      <c r="AA299" s="104">
        <f t="shared" si="59"/>
        <v>45.540727272727274</v>
      </c>
    </row>
    <row r="300" spans="1:27" x14ac:dyDescent="0.35">
      <c r="A300" s="105">
        <v>44219</v>
      </c>
      <c r="B300" s="107">
        <v>632.20659999999998</v>
      </c>
      <c r="C300" s="104">
        <v>843.23320000000001</v>
      </c>
      <c r="D300" s="104">
        <v>622.79</v>
      </c>
      <c r="E300" s="104">
        <v>575.56169999999997</v>
      </c>
      <c r="F300" s="104">
        <v>512.62869999999998</v>
      </c>
      <c r="G300" s="104">
        <v>602.70870000000002</v>
      </c>
      <c r="H300" s="104">
        <v>620.94380000000001</v>
      </c>
      <c r="I300" s="104">
        <v>580.30100000000004</v>
      </c>
      <c r="J300" s="104">
        <v>493.75150000000002</v>
      </c>
      <c r="K300" s="104">
        <v>498.22710000000001</v>
      </c>
      <c r="L300" s="104">
        <v>390.98419999999999</v>
      </c>
      <c r="M300" s="104">
        <f t="shared" si="48"/>
        <v>220.44320000000005</v>
      </c>
      <c r="N300" s="106">
        <f t="shared" si="49"/>
        <v>0.19875829263298536</v>
      </c>
      <c r="Q300" s="105">
        <v>44219</v>
      </c>
      <c r="R300" s="104">
        <f t="shared" si="50"/>
        <v>57.473327272727268</v>
      </c>
      <c r="S300" s="104">
        <f t="shared" si="51"/>
        <v>76.657563636363633</v>
      </c>
      <c r="T300" s="104">
        <f t="shared" si="52"/>
        <v>56.617272727272727</v>
      </c>
      <c r="U300" s="104">
        <f t="shared" si="53"/>
        <v>52.32379090909091</v>
      </c>
      <c r="V300" s="104">
        <f t="shared" si="54"/>
        <v>46.602609090909091</v>
      </c>
      <c r="W300" s="104">
        <f t="shared" si="55"/>
        <v>54.791699999999999</v>
      </c>
      <c r="X300" s="104">
        <f t="shared" si="56"/>
        <v>56.449436363636366</v>
      </c>
      <c r="Y300" s="104">
        <f t="shared" si="57"/>
        <v>52.754636363636365</v>
      </c>
      <c r="Z300" s="104">
        <f t="shared" si="58"/>
        <v>44.886500000000005</v>
      </c>
      <c r="AA300" s="104">
        <f t="shared" si="59"/>
        <v>45.293372727272725</v>
      </c>
    </row>
    <row r="301" spans="1:27" x14ac:dyDescent="0.35">
      <c r="A301" s="105">
        <v>44220</v>
      </c>
      <c r="B301" s="107">
        <v>625.62779999999998</v>
      </c>
      <c r="C301" s="104">
        <v>834.91880000000003</v>
      </c>
      <c r="D301" s="104">
        <v>618.29070000000002</v>
      </c>
      <c r="E301" s="104">
        <v>570.58029999999997</v>
      </c>
      <c r="F301" s="104">
        <v>503.33280000000002</v>
      </c>
      <c r="G301" s="104">
        <v>598.05050000000006</v>
      </c>
      <c r="H301" s="104">
        <v>614.40700000000004</v>
      </c>
      <c r="I301" s="104">
        <v>576.05070000000001</v>
      </c>
      <c r="J301" s="104">
        <v>487.58109999999999</v>
      </c>
      <c r="K301" s="104">
        <v>495.03500000000003</v>
      </c>
      <c r="L301" s="104">
        <v>387.8415</v>
      </c>
      <c r="M301" s="104">
        <f t="shared" si="48"/>
        <v>216.62810000000002</v>
      </c>
      <c r="N301" s="106">
        <f t="shared" si="49"/>
        <v>0.19531848245864519</v>
      </c>
      <c r="Q301" s="105">
        <v>44220</v>
      </c>
      <c r="R301" s="104">
        <f t="shared" si="50"/>
        <v>56.875254545454546</v>
      </c>
      <c r="S301" s="104">
        <f t="shared" si="51"/>
        <v>75.901709090909094</v>
      </c>
      <c r="T301" s="104">
        <f t="shared" si="52"/>
        <v>56.208245454545455</v>
      </c>
      <c r="U301" s="104">
        <f t="shared" si="53"/>
        <v>51.870936363636361</v>
      </c>
      <c r="V301" s="104">
        <f t="shared" si="54"/>
        <v>45.757527272727273</v>
      </c>
      <c r="W301" s="104">
        <f t="shared" si="55"/>
        <v>54.368227272727275</v>
      </c>
      <c r="X301" s="104">
        <f t="shared" si="56"/>
        <v>55.855181818181819</v>
      </c>
      <c r="Y301" s="104">
        <f t="shared" si="57"/>
        <v>52.368245454545452</v>
      </c>
      <c r="Z301" s="104">
        <f t="shared" si="58"/>
        <v>44.325554545454544</v>
      </c>
      <c r="AA301" s="104">
        <f t="shared" si="59"/>
        <v>45.003181818181822</v>
      </c>
    </row>
    <row r="302" spans="1:27" x14ac:dyDescent="0.35">
      <c r="A302" s="105">
        <v>44221</v>
      </c>
      <c r="B302" s="107">
        <v>616.80219999999997</v>
      </c>
      <c r="C302" s="104">
        <v>828.06089999999995</v>
      </c>
      <c r="D302" s="104">
        <v>610.42110000000002</v>
      </c>
      <c r="E302" s="104">
        <v>564.41909999999996</v>
      </c>
      <c r="F302" s="104">
        <v>494.0222</v>
      </c>
      <c r="G302" s="104">
        <v>593.2373</v>
      </c>
      <c r="H302" s="104">
        <v>608.17489999999998</v>
      </c>
      <c r="I302" s="104">
        <v>572.91010000000006</v>
      </c>
      <c r="J302" s="104">
        <v>481.52480000000003</v>
      </c>
      <c r="K302" s="104">
        <v>491.9511</v>
      </c>
      <c r="L302" s="104">
        <v>384.87009999999998</v>
      </c>
      <c r="M302" s="104">
        <f t="shared" si="48"/>
        <v>217.63979999999992</v>
      </c>
      <c r="N302" s="106">
        <f t="shared" si="49"/>
        <v>0.1962306619436861</v>
      </c>
      <c r="Q302" s="105">
        <v>44221</v>
      </c>
      <c r="R302" s="104">
        <f t="shared" si="50"/>
        <v>56.07292727272727</v>
      </c>
      <c r="S302" s="104">
        <f t="shared" si="51"/>
        <v>75.278263636363633</v>
      </c>
      <c r="T302" s="104">
        <f t="shared" si="52"/>
        <v>55.492827272727276</v>
      </c>
      <c r="U302" s="104">
        <f t="shared" si="53"/>
        <v>51.310827272727266</v>
      </c>
      <c r="V302" s="104">
        <f t="shared" si="54"/>
        <v>44.911109090909093</v>
      </c>
      <c r="W302" s="104">
        <f t="shared" si="55"/>
        <v>53.93066363636364</v>
      </c>
      <c r="X302" s="104">
        <f t="shared" si="56"/>
        <v>55.288627272727268</v>
      </c>
      <c r="Y302" s="104">
        <f t="shared" si="57"/>
        <v>52.082736363636371</v>
      </c>
      <c r="Z302" s="104">
        <f t="shared" si="58"/>
        <v>43.774981818181821</v>
      </c>
      <c r="AA302" s="104">
        <f t="shared" si="59"/>
        <v>44.722827272727272</v>
      </c>
    </row>
    <row r="303" spans="1:27" x14ac:dyDescent="0.35">
      <c r="A303" s="105">
        <v>44222</v>
      </c>
      <c r="B303" s="107">
        <v>608.13250000000005</v>
      </c>
      <c r="C303" s="104">
        <v>822.1703</v>
      </c>
      <c r="D303" s="104">
        <v>605.41240000000005</v>
      </c>
      <c r="E303" s="104">
        <v>558.1431</v>
      </c>
      <c r="F303" s="104">
        <v>484.74430000000001</v>
      </c>
      <c r="G303" s="104">
        <v>588.94100000000003</v>
      </c>
      <c r="H303" s="104">
        <v>601.0009</v>
      </c>
      <c r="I303" s="104">
        <v>569.77179999999998</v>
      </c>
      <c r="J303" s="104">
        <v>476.69319999999999</v>
      </c>
      <c r="K303" s="104">
        <v>488.5831</v>
      </c>
      <c r="L303" s="104">
        <v>381.5711</v>
      </c>
      <c r="M303" s="104">
        <f t="shared" si="48"/>
        <v>216.75789999999995</v>
      </c>
      <c r="N303" s="106">
        <f t="shared" si="49"/>
        <v>0.19543551408576612</v>
      </c>
      <c r="Q303" s="105">
        <v>44222</v>
      </c>
      <c r="R303" s="104">
        <f t="shared" si="50"/>
        <v>55.284772727272731</v>
      </c>
      <c r="S303" s="104">
        <f t="shared" si="51"/>
        <v>74.742754545454545</v>
      </c>
      <c r="T303" s="104">
        <f t="shared" si="52"/>
        <v>55.037490909090913</v>
      </c>
      <c r="U303" s="104">
        <f t="shared" si="53"/>
        <v>50.74028181818182</v>
      </c>
      <c r="V303" s="104">
        <f t="shared" si="54"/>
        <v>44.06766363636364</v>
      </c>
      <c r="W303" s="104">
        <f t="shared" si="55"/>
        <v>53.540090909090914</v>
      </c>
      <c r="X303" s="104">
        <f t="shared" si="56"/>
        <v>54.636445454545452</v>
      </c>
      <c r="Y303" s="104">
        <f t="shared" si="57"/>
        <v>51.797436363636365</v>
      </c>
      <c r="Z303" s="104">
        <f t="shared" si="58"/>
        <v>43.335745454545453</v>
      </c>
      <c r="AA303" s="104">
        <f t="shared" si="59"/>
        <v>44.416645454545453</v>
      </c>
    </row>
    <row r="304" spans="1:27" x14ac:dyDescent="0.35">
      <c r="A304" s="105">
        <v>44223</v>
      </c>
      <c r="B304" s="107">
        <v>599.61490000000003</v>
      </c>
      <c r="C304" s="104">
        <v>815.27719999999999</v>
      </c>
      <c r="D304" s="104">
        <v>601.00810000000001</v>
      </c>
      <c r="E304" s="104">
        <v>553.79280000000006</v>
      </c>
      <c r="F304" s="104">
        <v>476.27420000000001</v>
      </c>
      <c r="G304" s="104">
        <v>584.67679999999996</v>
      </c>
      <c r="H304" s="104">
        <v>593.76480000000004</v>
      </c>
      <c r="I304" s="104">
        <v>564.80690000000004</v>
      </c>
      <c r="J304" s="104">
        <v>472.32650000000001</v>
      </c>
      <c r="K304" s="104">
        <v>485.23070000000001</v>
      </c>
      <c r="L304" s="104">
        <v>378.31939999999997</v>
      </c>
      <c r="M304" s="104">
        <f t="shared" si="48"/>
        <v>214.26909999999998</v>
      </c>
      <c r="N304" s="106">
        <f t="shared" si="49"/>
        <v>0.19319153632321792</v>
      </c>
      <c r="Q304" s="105">
        <v>44223</v>
      </c>
      <c r="R304" s="104">
        <f t="shared" si="50"/>
        <v>54.510445454545454</v>
      </c>
      <c r="S304" s="104">
        <f t="shared" si="51"/>
        <v>74.116109090909092</v>
      </c>
      <c r="T304" s="104">
        <f t="shared" si="52"/>
        <v>54.637100000000004</v>
      </c>
      <c r="U304" s="104">
        <f t="shared" si="53"/>
        <v>50.344800000000006</v>
      </c>
      <c r="V304" s="104">
        <f t="shared" si="54"/>
        <v>43.297654545454549</v>
      </c>
      <c r="W304" s="104">
        <f t="shared" si="55"/>
        <v>53.152436363636362</v>
      </c>
      <c r="X304" s="104">
        <f t="shared" si="56"/>
        <v>53.978618181818184</v>
      </c>
      <c r="Y304" s="104">
        <f t="shared" si="57"/>
        <v>51.346081818181823</v>
      </c>
      <c r="Z304" s="104">
        <f t="shared" si="58"/>
        <v>42.938772727272728</v>
      </c>
      <c r="AA304" s="104">
        <f t="shared" si="59"/>
        <v>44.111881818181821</v>
      </c>
    </row>
    <row r="305" spans="1:27" x14ac:dyDescent="0.35">
      <c r="A305" s="105">
        <v>44224</v>
      </c>
      <c r="B305" s="107">
        <v>592.64530000000002</v>
      </c>
      <c r="C305" s="104">
        <v>808.06759999999997</v>
      </c>
      <c r="D305" s="104">
        <v>594.08550000000002</v>
      </c>
      <c r="E305" s="104">
        <v>550.5883</v>
      </c>
      <c r="F305" s="104">
        <v>470.23129999999998</v>
      </c>
      <c r="G305" s="104">
        <v>580.49609999999996</v>
      </c>
      <c r="H305" s="104">
        <v>586.54480000000001</v>
      </c>
      <c r="I305" s="104">
        <v>559.95719999999994</v>
      </c>
      <c r="J305" s="104">
        <v>466.89</v>
      </c>
      <c r="K305" s="104">
        <v>482.3426</v>
      </c>
      <c r="L305" s="104">
        <v>374.70979999999997</v>
      </c>
      <c r="M305" s="104">
        <f t="shared" si="48"/>
        <v>213.98209999999995</v>
      </c>
      <c r="N305" s="106">
        <f t="shared" si="49"/>
        <v>0.19293276839576234</v>
      </c>
      <c r="Q305" s="105">
        <v>44224</v>
      </c>
      <c r="R305" s="104">
        <f t="shared" si="50"/>
        <v>53.876845454545453</v>
      </c>
      <c r="S305" s="104">
        <f t="shared" si="51"/>
        <v>73.4606909090909</v>
      </c>
      <c r="T305" s="104">
        <f t="shared" si="52"/>
        <v>54.00777272727273</v>
      </c>
      <c r="U305" s="104">
        <f t="shared" si="53"/>
        <v>50.053481818181815</v>
      </c>
      <c r="V305" s="104">
        <f t="shared" si="54"/>
        <v>42.7483</v>
      </c>
      <c r="W305" s="104">
        <f t="shared" si="55"/>
        <v>52.772372727272725</v>
      </c>
      <c r="X305" s="104">
        <f t="shared" si="56"/>
        <v>53.322254545454548</v>
      </c>
      <c r="Y305" s="104">
        <f t="shared" si="57"/>
        <v>50.905199999999994</v>
      </c>
      <c r="Z305" s="104">
        <f t="shared" si="58"/>
        <v>42.444545454545455</v>
      </c>
      <c r="AA305" s="104">
        <f t="shared" si="59"/>
        <v>43.849327272727272</v>
      </c>
    </row>
    <row r="306" spans="1:27" x14ac:dyDescent="0.35">
      <c r="A306" s="105">
        <v>44225</v>
      </c>
      <c r="B306" s="107">
        <v>586.94479999999999</v>
      </c>
      <c r="C306" s="104">
        <v>799.62649999999996</v>
      </c>
      <c r="D306" s="104">
        <v>586.71320000000003</v>
      </c>
      <c r="E306" s="104">
        <v>545.67859999999996</v>
      </c>
      <c r="F306" s="104">
        <v>464.4074</v>
      </c>
      <c r="G306" s="104">
        <v>576.66650000000004</v>
      </c>
      <c r="H306" s="104">
        <v>578.86040000000003</v>
      </c>
      <c r="I306" s="104">
        <v>554.65219999999999</v>
      </c>
      <c r="J306" s="104">
        <v>462.65589999999997</v>
      </c>
      <c r="K306" s="104">
        <v>479.46100000000001</v>
      </c>
      <c r="L306" s="104">
        <v>371.65980000000002</v>
      </c>
      <c r="M306" s="104">
        <f t="shared" si="48"/>
        <v>212.91329999999994</v>
      </c>
      <c r="N306" s="106">
        <f t="shared" si="49"/>
        <v>0.191969105814353</v>
      </c>
      <c r="Q306" s="105">
        <v>44225</v>
      </c>
      <c r="R306" s="104">
        <f t="shared" si="50"/>
        <v>53.35861818181818</v>
      </c>
      <c r="S306" s="104">
        <f t="shared" si="51"/>
        <v>72.693318181818185</v>
      </c>
      <c r="T306" s="104">
        <f t="shared" si="52"/>
        <v>53.33756363636364</v>
      </c>
      <c r="U306" s="104">
        <f t="shared" si="53"/>
        <v>49.607145454545453</v>
      </c>
      <c r="V306" s="104">
        <f t="shared" si="54"/>
        <v>42.218854545454548</v>
      </c>
      <c r="W306" s="104">
        <f t="shared" si="55"/>
        <v>52.424227272727279</v>
      </c>
      <c r="X306" s="104">
        <f t="shared" si="56"/>
        <v>52.623672727272726</v>
      </c>
      <c r="Y306" s="104">
        <f t="shared" si="57"/>
        <v>50.422927272727271</v>
      </c>
      <c r="Z306" s="104">
        <f t="shared" si="58"/>
        <v>42.059627272727269</v>
      </c>
      <c r="AA306" s="104">
        <f t="shared" si="59"/>
        <v>43.587363636363641</v>
      </c>
    </row>
    <row r="307" spans="1:27" x14ac:dyDescent="0.35">
      <c r="A307" s="105">
        <v>44226</v>
      </c>
      <c r="B307" s="107">
        <v>581.62969999999996</v>
      </c>
      <c r="C307" s="104">
        <v>794.20939999999996</v>
      </c>
      <c r="D307" s="104">
        <v>578.8972</v>
      </c>
      <c r="E307" s="104">
        <v>539.97940000000006</v>
      </c>
      <c r="F307" s="104">
        <v>457.74209999999999</v>
      </c>
      <c r="G307" s="104">
        <v>573.53440000000001</v>
      </c>
      <c r="H307" s="104">
        <v>571.346</v>
      </c>
      <c r="I307" s="104">
        <v>548.95219999999995</v>
      </c>
      <c r="J307" s="104">
        <v>459.01889999999997</v>
      </c>
      <c r="K307" s="104">
        <v>475.1463</v>
      </c>
      <c r="L307" s="104">
        <v>368.721</v>
      </c>
      <c r="M307" s="104">
        <f t="shared" si="48"/>
        <v>215.31219999999996</v>
      </c>
      <c r="N307" s="106">
        <f t="shared" si="49"/>
        <v>0.19413202700310944</v>
      </c>
      <c r="Q307" s="105">
        <v>44226</v>
      </c>
      <c r="R307" s="104">
        <f t="shared" si="50"/>
        <v>52.875427272727272</v>
      </c>
      <c r="S307" s="104">
        <f t="shared" si="51"/>
        <v>72.200854545454547</v>
      </c>
      <c r="T307" s="104">
        <f t="shared" si="52"/>
        <v>52.62701818181818</v>
      </c>
      <c r="U307" s="104">
        <f t="shared" si="53"/>
        <v>49.089036363636367</v>
      </c>
      <c r="V307" s="104">
        <f t="shared" si="54"/>
        <v>41.612918181818181</v>
      </c>
      <c r="W307" s="104">
        <f t="shared" si="55"/>
        <v>52.13949090909091</v>
      </c>
      <c r="X307" s="104">
        <f t="shared" si="56"/>
        <v>51.940545454545457</v>
      </c>
      <c r="Y307" s="104">
        <f t="shared" si="57"/>
        <v>49.904745454545449</v>
      </c>
      <c r="Z307" s="104">
        <f t="shared" si="58"/>
        <v>41.728990909090903</v>
      </c>
      <c r="AA307" s="104">
        <f t="shared" si="59"/>
        <v>43.195118181818181</v>
      </c>
    </row>
    <row r="308" spans="1:27" x14ac:dyDescent="0.35">
      <c r="A308" s="105">
        <v>44227</v>
      </c>
      <c r="B308" s="107">
        <v>575.15589999999997</v>
      </c>
      <c r="C308" s="104">
        <v>789.25340000000006</v>
      </c>
      <c r="D308" s="104">
        <v>571.18489999999997</v>
      </c>
      <c r="E308" s="104">
        <v>534.11929999999995</v>
      </c>
      <c r="F308" s="104">
        <v>450.7604</v>
      </c>
      <c r="G308" s="104">
        <v>570.8614</v>
      </c>
      <c r="H308" s="104">
        <v>565.05139999999994</v>
      </c>
      <c r="I308" s="104">
        <v>544.16179999999997</v>
      </c>
      <c r="J308" s="104">
        <v>455.7629</v>
      </c>
      <c r="K308" s="104">
        <v>469.63</v>
      </c>
      <c r="L308" s="104">
        <v>364.84410000000003</v>
      </c>
      <c r="M308" s="104">
        <f t="shared" si="48"/>
        <v>218.06850000000009</v>
      </c>
      <c r="N308" s="106">
        <f t="shared" si="49"/>
        <v>0.19661719090013291</v>
      </c>
      <c r="Q308" s="105">
        <v>44227</v>
      </c>
      <c r="R308" s="104">
        <f t="shared" si="50"/>
        <v>52.286899999999996</v>
      </c>
      <c r="S308" s="104">
        <f t="shared" si="51"/>
        <v>71.750309090909099</v>
      </c>
      <c r="T308" s="104">
        <f t="shared" si="52"/>
        <v>51.925899999999999</v>
      </c>
      <c r="U308" s="104">
        <f t="shared" si="53"/>
        <v>48.556299999999993</v>
      </c>
      <c r="V308" s="104">
        <f t="shared" si="54"/>
        <v>40.978218181818185</v>
      </c>
      <c r="W308" s="104">
        <f t="shared" si="55"/>
        <v>51.896490909090907</v>
      </c>
      <c r="X308" s="104">
        <f t="shared" si="56"/>
        <v>51.368309090909086</v>
      </c>
      <c r="Y308" s="104">
        <f t="shared" si="57"/>
        <v>49.46925454545454</v>
      </c>
      <c r="Z308" s="104">
        <f t="shared" si="58"/>
        <v>41.432990909090911</v>
      </c>
      <c r="AA308" s="104">
        <f t="shared" si="59"/>
        <v>42.693636363636365</v>
      </c>
    </row>
    <row r="309" spans="1:27" x14ac:dyDescent="0.35">
      <c r="A309" s="105">
        <v>44228</v>
      </c>
      <c r="B309" s="107">
        <v>567.57219999999995</v>
      </c>
      <c r="C309" s="104">
        <v>787.22460000000001</v>
      </c>
      <c r="D309" s="104">
        <v>564.51229999999998</v>
      </c>
      <c r="E309" s="104">
        <v>528.01919999999996</v>
      </c>
      <c r="F309" s="104">
        <v>445.69929999999999</v>
      </c>
      <c r="G309" s="104">
        <v>567.68060000000003</v>
      </c>
      <c r="H309" s="104">
        <v>558.66079999999999</v>
      </c>
      <c r="I309" s="104">
        <v>541.19960000000003</v>
      </c>
      <c r="J309" s="104">
        <v>452.3175</v>
      </c>
      <c r="K309" s="104">
        <v>463.57679999999999</v>
      </c>
      <c r="L309" s="104">
        <v>360.68290000000002</v>
      </c>
      <c r="M309" s="104">
        <f t="shared" si="48"/>
        <v>219.54399999999998</v>
      </c>
      <c r="N309" s="106">
        <f t="shared" si="49"/>
        <v>0.19794754656898522</v>
      </c>
      <c r="Q309" s="105">
        <v>44228</v>
      </c>
      <c r="R309" s="104">
        <f t="shared" si="50"/>
        <v>51.597472727272724</v>
      </c>
      <c r="S309" s="104">
        <f t="shared" si="51"/>
        <v>71.565872727272733</v>
      </c>
      <c r="T309" s="104">
        <f t="shared" si="52"/>
        <v>51.319299999999998</v>
      </c>
      <c r="U309" s="104">
        <f t="shared" si="53"/>
        <v>48.00174545454545</v>
      </c>
      <c r="V309" s="104">
        <f t="shared" si="54"/>
        <v>40.518118181818181</v>
      </c>
      <c r="W309" s="104">
        <f t="shared" si="55"/>
        <v>51.607327272727275</v>
      </c>
      <c r="X309" s="104">
        <f t="shared" si="56"/>
        <v>50.787345454545452</v>
      </c>
      <c r="Y309" s="104">
        <f t="shared" si="57"/>
        <v>49.199963636363641</v>
      </c>
      <c r="Z309" s="104">
        <f t="shared" si="58"/>
        <v>41.119772727272725</v>
      </c>
      <c r="AA309" s="104">
        <f t="shared" si="59"/>
        <v>42.143345454545454</v>
      </c>
    </row>
    <row r="310" spans="1:27" x14ac:dyDescent="0.35">
      <c r="A310" s="105">
        <v>44229</v>
      </c>
      <c r="B310" s="107">
        <v>560.95180000000005</v>
      </c>
      <c r="C310" s="104">
        <v>785.02430000000004</v>
      </c>
      <c r="D310" s="104">
        <v>559.64490000000001</v>
      </c>
      <c r="E310" s="104">
        <v>521.52909999999997</v>
      </c>
      <c r="F310" s="104">
        <v>440.79289999999997</v>
      </c>
      <c r="G310" s="104">
        <v>564.16920000000005</v>
      </c>
      <c r="H310" s="104">
        <v>550.49990000000003</v>
      </c>
      <c r="I310" s="104">
        <v>538.3963</v>
      </c>
      <c r="J310" s="104">
        <v>449.48340000000002</v>
      </c>
      <c r="K310" s="104">
        <v>456.82929999999999</v>
      </c>
      <c r="L310" s="104">
        <v>356.88409999999999</v>
      </c>
      <c r="M310" s="104">
        <f t="shared" si="48"/>
        <v>220.85509999999999</v>
      </c>
      <c r="N310" s="106">
        <f t="shared" si="49"/>
        <v>0.19912967419855651</v>
      </c>
      <c r="Q310" s="105">
        <v>44229</v>
      </c>
      <c r="R310" s="104">
        <f t="shared" si="50"/>
        <v>50.995618181818188</v>
      </c>
      <c r="S310" s="104">
        <f t="shared" si="51"/>
        <v>71.365845454545465</v>
      </c>
      <c r="T310" s="104">
        <f t="shared" si="52"/>
        <v>50.876809090909092</v>
      </c>
      <c r="U310" s="104">
        <f t="shared" si="53"/>
        <v>47.411736363636358</v>
      </c>
      <c r="V310" s="104">
        <f t="shared" si="54"/>
        <v>40.072081818181815</v>
      </c>
      <c r="W310" s="104">
        <f t="shared" si="55"/>
        <v>51.288109090909096</v>
      </c>
      <c r="X310" s="104">
        <f t="shared" si="56"/>
        <v>50.045445454545458</v>
      </c>
      <c r="Y310" s="104">
        <f t="shared" si="57"/>
        <v>48.945118181818181</v>
      </c>
      <c r="Z310" s="104">
        <f t="shared" si="58"/>
        <v>40.862127272727271</v>
      </c>
      <c r="AA310" s="104">
        <f t="shared" si="59"/>
        <v>41.529936363636359</v>
      </c>
    </row>
    <row r="311" spans="1:27" x14ac:dyDescent="0.35">
      <c r="A311" s="105">
        <v>44230</v>
      </c>
      <c r="B311" s="107">
        <v>555.74509999999998</v>
      </c>
      <c r="C311" s="104">
        <v>780.95330000000001</v>
      </c>
      <c r="D311" s="104">
        <v>554.1961</v>
      </c>
      <c r="E311" s="104">
        <v>515.84360000000004</v>
      </c>
      <c r="F311" s="104">
        <v>436.62349999999998</v>
      </c>
      <c r="G311" s="104">
        <v>559.73030000000006</v>
      </c>
      <c r="H311" s="104">
        <v>541.86990000000003</v>
      </c>
      <c r="I311" s="104">
        <v>534.38589999999999</v>
      </c>
      <c r="J311" s="104">
        <v>446.35910000000001</v>
      </c>
      <c r="K311" s="104">
        <v>449.62299999999999</v>
      </c>
      <c r="L311" s="104">
        <v>353.6644</v>
      </c>
      <c r="M311" s="104">
        <f t="shared" si="48"/>
        <v>221.22299999999996</v>
      </c>
      <c r="N311" s="106">
        <f t="shared" si="49"/>
        <v>0.19946138402612057</v>
      </c>
      <c r="Q311" s="105">
        <v>44230</v>
      </c>
      <c r="R311" s="104">
        <f t="shared" si="50"/>
        <v>50.522281818181817</v>
      </c>
      <c r="S311" s="104">
        <f t="shared" si="51"/>
        <v>70.995754545454545</v>
      </c>
      <c r="T311" s="104">
        <f t="shared" si="52"/>
        <v>50.381463636363634</v>
      </c>
      <c r="U311" s="104">
        <f t="shared" si="53"/>
        <v>46.894872727272734</v>
      </c>
      <c r="V311" s="104">
        <f t="shared" si="54"/>
        <v>39.693045454545455</v>
      </c>
      <c r="W311" s="104">
        <f t="shared" si="55"/>
        <v>50.884572727272733</v>
      </c>
      <c r="X311" s="104">
        <f t="shared" si="56"/>
        <v>49.260899999999999</v>
      </c>
      <c r="Y311" s="104">
        <f t="shared" si="57"/>
        <v>48.580536363636362</v>
      </c>
      <c r="Z311" s="104">
        <f t="shared" si="58"/>
        <v>40.578099999999999</v>
      </c>
      <c r="AA311" s="104">
        <f t="shared" si="59"/>
        <v>40.874818181818178</v>
      </c>
    </row>
    <row r="312" spans="1:27" x14ac:dyDescent="0.35">
      <c r="A312" s="105">
        <v>44231</v>
      </c>
      <c r="B312" s="107">
        <v>550.04150000000004</v>
      </c>
      <c r="C312" s="104">
        <v>775.88220000000001</v>
      </c>
      <c r="D312" s="104">
        <v>547.4144</v>
      </c>
      <c r="E312" s="104">
        <v>509.72469999999998</v>
      </c>
      <c r="F312" s="104">
        <v>433.43209999999999</v>
      </c>
      <c r="G312" s="104">
        <v>555.23699999999997</v>
      </c>
      <c r="H312" s="104">
        <v>533.32010000000002</v>
      </c>
      <c r="I312" s="104">
        <v>530.6001</v>
      </c>
      <c r="J312" s="104">
        <v>442.2072</v>
      </c>
      <c r="K312" s="104">
        <v>442.4683</v>
      </c>
      <c r="L312" s="104">
        <v>351.3107</v>
      </c>
      <c r="M312" s="104">
        <f t="shared" si="48"/>
        <v>220.64520000000005</v>
      </c>
      <c r="N312" s="106">
        <f t="shared" si="49"/>
        <v>0.19894042197565442</v>
      </c>
      <c r="Q312" s="105">
        <v>44231</v>
      </c>
      <c r="R312" s="104">
        <f t="shared" si="50"/>
        <v>50.003772727272732</v>
      </c>
      <c r="S312" s="104">
        <f t="shared" si="51"/>
        <v>70.534745454545458</v>
      </c>
      <c r="T312" s="104">
        <f t="shared" si="52"/>
        <v>49.764945454545455</v>
      </c>
      <c r="U312" s="104">
        <f t="shared" si="53"/>
        <v>46.338609090909088</v>
      </c>
      <c r="V312" s="104">
        <f t="shared" si="54"/>
        <v>39.40291818181818</v>
      </c>
      <c r="W312" s="104">
        <f t="shared" si="55"/>
        <v>50.476090909090907</v>
      </c>
      <c r="X312" s="104">
        <f t="shared" si="56"/>
        <v>48.48364545454546</v>
      </c>
      <c r="Y312" s="104">
        <f t="shared" si="57"/>
        <v>48.23637272727273</v>
      </c>
      <c r="Z312" s="104">
        <f t="shared" si="58"/>
        <v>40.200654545454547</v>
      </c>
      <c r="AA312" s="104">
        <f t="shared" si="59"/>
        <v>40.224390909090907</v>
      </c>
    </row>
    <row r="313" spans="1:27" x14ac:dyDescent="0.35">
      <c r="A313" s="105">
        <v>44232</v>
      </c>
      <c r="B313" s="107">
        <v>544.72069999999997</v>
      </c>
      <c r="C313" s="104">
        <v>770.00279999999998</v>
      </c>
      <c r="D313" s="104">
        <v>540.95349999999996</v>
      </c>
      <c r="E313" s="104">
        <v>500.79809999999998</v>
      </c>
      <c r="F313" s="104">
        <v>429.98739999999998</v>
      </c>
      <c r="G313" s="104">
        <v>551.34799999999996</v>
      </c>
      <c r="H313" s="104">
        <v>524.73689999999999</v>
      </c>
      <c r="I313" s="104">
        <v>526.95389999999998</v>
      </c>
      <c r="J313" s="104">
        <v>437.72919999999999</v>
      </c>
      <c r="K313" s="104">
        <v>435.8571</v>
      </c>
      <c r="L313" s="104">
        <v>350.11070000000001</v>
      </c>
      <c r="M313" s="104">
        <f t="shared" si="48"/>
        <v>218.65480000000002</v>
      </c>
      <c r="N313" s="106">
        <f t="shared" si="49"/>
        <v>0.19714581680907772</v>
      </c>
      <c r="Q313" s="105">
        <v>44232</v>
      </c>
      <c r="R313" s="104">
        <f t="shared" si="50"/>
        <v>49.520063636363631</v>
      </c>
      <c r="S313" s="104">
        <f t="shared" si="51"/>
        <v>70.000254545454538</v>
      </c>
      <c r="T313" s="104">
        <f t="shared" si="52"/>
        <v>49.177590909090902</v>
      </c>
      <c r="U313" s="104">
        <f t="shared" si="53"/>
        <v>45.527099999999997</v>
      </c>
      <c r="V313" s="104">
        <f t="shared" si="54"/>
        <v>39.089763636363635</v>
      </c>
      <c r="W313" s="104">
        <f t="shared" si="55"/>
        <v>50.122545454545453</v>
      </c>
      <c r="X313" s="104">
        <f t="shared" si="56"/>
        <v>47.703354545454545</v>
      </c>
      <c r="Y313" s="104">
        <f t="shared" si="57"/>
        <v>47.904899999999998</v>
      </c>
      <c r="Z313" s="104">
        <f t="shared" si="58"/>
        <v>39.793563636363636</v>
      </c>
      <c r="AA313" s="104">
        <f t="shared" si="59"/>
        <v>39.623372727272731</v>
      </c>
    </row>
    <row r="314" spans="1:27" x14ac:dyDescent="0.35">
      <c r="A314" s="105">
        <v>44233</v>
      </c>
      <c r="B314" s="107">
        <v>540.35149999999999</v>
      </c>
      <c r="C314" s="104">
        <v>762.70100000000002</v>
      </c>
      <c r="D314" s="104">
        <v>531.02380000000005</v>
      </c>
      <c r="E314" s="104">
        <v>491.23410000000001</v>
      </c>
      <c r="F314" s="104">
        <v>424.20179999999999</v>
      </c>
      <c r="G314" s="104">
        <v>548.6825</v>
      </c>
      <c r="H314" s="104">
        <v>516.04729999999995</v>
      </c>
      <c r="I314" s="104">
        <v>523.67560000000003</v>
      </c>
      <c r="J314" s="104">
        <v>433.29219999999998</v>
      </c>
      <c r="K314" s="104">
        <v>428.62740000000002</v>
      </c>
      <c r="L314" s="104">
        <v>349.13760000000002</v>
      </c>
      <c r="M314" s="104">
        <f t="shared" si="48"/>
        <v>214.01850000000002</v>
      </c>
      <c r="N314" s="106">
        <f t="shared" si="49"/>
        <v>0.19296558774265921</v>
      </c>
      <c r="Q314" s="105">
        <v>44233</v>
      </c>
      <c r="R314" s="104">
        <f t="shared" si="50"/>
        <v>49.122863636363633</v>
      </c>
      <c r="S314" s="104">
        <f t="shared" si="51"/>
        <v>69.336454545454544</v>
      </c>
      <c r="T314" s="104">
        <f t="shared" si="52"/>
        <v>48.274890909090914</v>
      </c>
      <c r="U314" s="104">
        <f t="shared" si="53"/>
        <v>44.657645454545452</v>
      </c>
      <c r="V314" s="104">
        <f t="shared" si="54"/>
        <v>38.563800000000001</v>
      </c>
      <c r="W314" s="104">
        <f t="shared" si="55"/>
        <v>49.880227272727275</v>
      </c>
      <c r="X314" s="104">
        <f t="shared" si="56"/>
        <v>46.913390909090907</v>
      </c>
      <c r="Y314" s="104">
        <f t="shared" si="57"/>
        <v>47.60687272727273</v>
      </c>
      <c r="Z314" s="104">
        <f t="shared" si="58"/>
        <v>39.3902</v>
      </c>
      <c r="AA314" s="104">
        <f t="shared" si="59"/>
        <v>38.966127272727277</v>
      </c>
    </row>
    <row r="315" spans="1:27" x14ac:dyDescent="0.35">
      <c r="A315" s="105">
        <v>44234</v>
      </c>
      <c r="B315" s="107">
        <v>534.4751</v>
      </c>
      <c r="C315" s="104">
        <v>756.96749999999997</v>
      </c>
      <c r="D315" s="104">
        <v>530.2165</v>
      </c>
      <c r="E315" s="104">
        <v>481.5324</v>
      </c>
      <c r="F315" s="104">
        <v>418.08519999999999</v>
      </c>
      <c r="G315" s="104">
        <v>546.1902</v>
      </c>
      <c r="H315" s="104">
        <v>508.1318</v>
      </c>
      <c r="I315" s="104">
        <v>520.75080000000003</v>
      </c>
      <c r="J315" s="104">
        <v>428.40010000000001</v>
      </c>
      <c r="K315" s="104">
        <v>421.26870000000002</v>
      </c>
      <c r="L315" s="104">
        <v>347.35759999999999</v>
      </c>
      <c r="M315" s="104">
        <f t="shared" si="48"/>
        <v>210.77729999999997</v>
      </c>
      <c r="N315" s="106">
        <f t="shared" si="49"/>
        <v>0.19004322326018916</v>
      </c>
      <c r="Q315" s="105">
        <v>44234</v>
      </c>
      <c r="R315" s="104">
        <f t="shared" si="50"/>
        <v>48.588645454545457</v>
      </c>
      <c r="S315" s="104">
        <f t="shared" si="51"/>
        <v>68.81522727272727</v>
      </c>
      <c r="T315" s="104">
        <f t="shared" si="52"/>
        <v>48.201500000000003</v>
      </c>
      <c r="U315" s="104">
        <f t="shared" si="53"/>
        <v>43.775672727272728</v>
      </c>
      <c r="V315" s="104">
        <f t="shared" si="54"/>
        <v>38.00774545454545</v>
      </c>
      <c r="W315" s="104">
        <f t="shared" si="55"/>
        <v>49.653654545454543</v>
      </c>
      <c r="X315" s="104">
        <f t="shared" si="56"/>
        <v>46.193800000000003</v>
      </c>
      <c r="Y315" s="104">
        <f t="shared" si="57"/>
        <v>47.340981818181824</v>
      </c>
      <c r="Z315" s="104">
        <f t="shared" si="58"/>
        <v>38.945463636363634</v>
      </c>
      <c r="AA315" s="104">
        <f t="shared" si="59"/>
        <v>38.297154545454546</v>
      </c>
    </row>
    <row r="316" spans="1:27" x14ac:dyDescent="0.35">
      <c r="A316" s="105">
        <v>44235</v>
      </c>
      <c r="B316" s="107">
        <v>525.04880000000003</v>
      </c>
      <c r="C316" s="104">
        <v>752.49059999999997</v>
      </c>
      <c r="D316" s="104">
        <v>525.73990000000003</v>
      </c>
      <c r="E316" s="104">
        <v>472.18239999999997</v>
      </c>
      <c r="F316" s="104">
        <v>411.05309999999997</v>
      </c>
      <c r="G316" s="104">
        <v>542.74400000000003</v>
      </c>
      <c r="H316" s="104">
        <v>500.97160000000002</v>
      </c>
      <c r="I316" s="104">
        <v>518.39210000000003</v>
      </c>
      <c r="J316" s="104">
        <v>423.30220000000003</v>
      </c>
      <c r="K316" s="104">
        <v>414.1669</v>
      </c>
      <c r="L316" s="104">
        <v>345.5163</v>
      </c>
      <c r="M316" s="104">
        <f t="shared" si="48"/>
        <v>209.74659999999994</v>
      </c>
      <c r="N316" s="106">
        <f t="shared" si="49"/>
        <v>0.18911391279737233</v>
      </c>
      <c r="Q316" s="105">
        <v>44235</v>
      </c>
      <c r="R316" s="104">
        <f t="shared" si="50"/>
        <v>47.731709090909092</v>
      </c>
      <c r="S316" s="104">
        <f t="shared" si="51"/>
        <v>68.408236363636362</v>
      </c>
      <c r="T316" s="104">
        <f t="shared" si="52"/>
        <v>47.794536363636368</v>
      </c>
      <c r="U316" s="104">
        <f t="shared" si="53"/>
        <v>42.925672727272726</v>
      </c>
      <c r="V316" s="104">
        <f t="shared" si="54"/>
        <v>37.368463636363636</v>
      </c>
      <c r="W316" s="104">
        <f t="shared" si="55"/>
        <v>49.340363636363641</v>
      </c>
      <c r="X316" s="104">
        <f t="shared" si="56"/>
        <v>45.54287272727273</v>
      </c>
      <c r="Y316" s="104">
        <f t="shared" si="57"/>
        <v>47.126554545454546</v>
      </c>
      <c r="Z316" s="104">
        <f t="shared" si="58"/>
        <v>38.482018181818184</v>
      </c>
      <c r="AA316" s="104">
        <f t="shared" si="59"/>
        <v>37.65153636363636</v>
      </c>
    </row>
    <row r="317" spans="1:27" x14ac:dyDescent="0.35">
      <c r="A317" s="105">
        <v>44236</v>
      </c>
      <c r="B317" s="107">
        <v>515.05190000000005</v>
      </c>
      <c r="C317" s="104">
        <v>749.26610000000005</v>
      </c>
      <c r="D317" s="104">
        <v>522.68849999999998</v>
      </c>
      <c r="E317" s="104">
        <v>463.60329999999999</v>
      </c>
      <c r="F317" s="104">
        <v>403.03550000000001</v>
      </c>
      <c r="G317" s="104">
        <v>539.05700000000002</v>
      </c>
      <c r="H317" s="104">
        <v>493.05509999999998</v>
      </c>
      <c r="I317" s="104">
        <v>516.03240000000005</v>
      </c>
      <c r="J317" s="104">
        <v>418.78989999999999</v>
      </c>
      <c r="K317" s="104">
        <v>407.16820000000001</v>
      </c>
      <c r="L317" s="104">
        <v>343.54039999999998</v>
      </c>
      <c r="M317" s="104">
        <f t="shared" si="48"/>
        <v>210.20910000000003</v>
      </c>
      <c r="N317" s="106">
        <f t="shared" si="49"/>
        <v>0.1895309168616518</v>
      </c>
      <c r="Q317" s="105">
        <v>44236</v>
      </c>
      <c r="R317" s="104">
        <f t="shared" si="50"/>
        <v>46.822900000000004</v>
      </c>
      <c r="S317" s="104">
        <f t="shared" si="51"/>
        <v>68.115099999999998</v>
      </c>
      <c r="T317" s="104">
        <f t="shared" si="52"/>
        <v>47.517136363636361</v>
      </c>
      <c r="U317" s="104">
        <f t="shared" si="53"/>
        <v>42.145754545454544</v>
      </c>
      <c r="V317" s="104">
        <f t="shared" si="54"/>
        <v>36.639590909090913</v>
      </c>
      <c r="W317" s="104">
        <f t="shared" si="55"/>
        <v>49.005181818181818</v>
      </c>
      <c r="X317" s="104">
        <f t="shared" si="56"/>
        <v>44.823190909090904</v>
      </c>
      <c r="Y317" s="104">
        <f t="shared" si="57"/>
        <v>46.912036363636368</v>
      </c>
      <c r="Z317" s="104">
        <f t="shared" si="58"/>
        <v>38.071809090909092</v>
      </c>
      <c r="AA317" s="104">
        <f t="shared" si="59"/>
        <v>37.015290909090908</v>
      </c>
    </row>
    <row r="318" spans="1:27" x14ac:dyDescent="0.35">
      <c r="A318" s="105">
        <v>44237</v>
      </c>
      <c r="B318" s="107">
        <v>505.05680000000001</v>
      </c>
      <c r="C318" s="104">
        <v>745.42460000000005</v>
      </c>
      <c r="D318" s="104">
        <v>519.78440000000001</v>
      </c>
      <c r="E318" s="104">
        <v>457.70769999999999</v>
      </c>
      <c r="F318" s="104">
        <v>394.94380000000001</v>
      </c>
      <c r="G318" s="104">
        <v>534.94190000000003</v>
      </c>
      <c r="H318" s="104">
        <v>485.62040000000002</v>
      </c>
      <c r="I318" s="104">
        <v>512.29060000000004</v>
      </c>
      <c r="J318" s="104">
        <v>414.39460000000003</v>
      </c>
      <c r="K318" s="104">
        <v>400.47309999999999</v>
      </c>
      <c r="L318" s="104">
        <v>341.4665</v>
      </c>
      <c r="M318" s="104">
        <f t="shared" si="48"/>
        <v>210.48270000000002</v>
      </c>
      <c r="N318" s="106">
        <f t="shared" si="49"/>
        <v>0.18977760294162335</v>
      </c>
      <c r="Q318" s="105">
        <v>44237</v>
      </c>
      <c r="R318" s="104">
        <f t="shared" si="50"/>
        <v>45.914254545454547</v>
      </c>
      <c r="S318" s="104">
        <f t="shared" si="51"/>
        <v>67.765872727272736</v>
      </c>
      <c r="T318" s="104">
        <f t="shared" si="52"/>
        <v>47.253127272727276</v>
      </c>
      <c r="U318" s="104">
        <f t="shared" si="53"/>
        <v>41.609790909090911</v>
      </c>
      <c r="V318" s="104">
        <f t="shared" si="54"/>
        <v>35.903981818181819</v>
      </c>
      <c r="W318" s="104">
        <f t="shared" si="55"/>
        <v>48.631081818181819</v>
      </c>
      <c r="X318" s="104">
        <f t="shared" si="56"/>
        <v>44.14730909090909</v>
      </c>
      <c r="Y318" s="104">
        <f t="shared" si="57"/>
        <v>46.571872727272734</v>
      </c>
      <c r="Z318" s="104">
        <f t="shared" si="58"/>
        <v>37.672236363636365</v>
      </c>
      <c r="AA318" s="104">
        <f t="shared" si="59"/>
        <v>36.406645454545455</v>
      </c>
    </row>
    <row r="319" spans="1:27" x14ac:dyDescent="0.35">
      <c r="A319" s="105">
        <v>44238</v>
      </c>
      <c r="B319" s="107">
        <v>494.92259999999999</v>
      </c>
      <c r="C319" s="104">
        <v>740.22310000000004</v>
      </c>
      <c r="D319" s="104">
        <v>514.07529999999997</v>
      </c>
      <c r="E319" s="104">
        <v>452.46019999999999</v>
      </c>
      <c r="F319" s="104">
        <v>388.92309999999998</v>
      </c>
      <c r="G319" s="104">
        <v>530.51620000000003</v>
      </c>
      <c r="H319" s="104">
        <v>477.99540000000002</v>
      </c>
      <c r="I319" s="104">
        <v>508.76319999999998</v>
      </c>
      <c r="J319" s="104">
        <v>408.66070000000002</v>
      </c>
      <c r="K319" s="104">
        <v>394.34050000000002</v>
      </c>
      <c r="L319" s="104">
        <v>339.5917</v>
      </c>
      <c r="M319" s="104">
        <f t="shared" si="48"/>
        <v>209.70690000000002</v>
      </c>
      <c r="N319" s="106">
        <f t="shared" si="49"/>
        <v>0.18907811807012506</v>
      </c>
      <c r="Q319" s="105">
        <v>44238</v>
      </c>
      <c r="R319" s="104">
        <f t="shared" si="50"/>
        <v>44.992963636363633</v>
      </c>
      <c r="S319" s="104">
        <f t="shared" si="51"/>
        <v>67.293009090909095</v>
      </c>
      <c r="T319" s="104">
        <f t="shared" si="52"/>
        <v>46.734118181818182</v>
      </c>
      <c r="U319" s="104">
        <f t="shared" si="53"/>
        <v>41.13274545454545</v>
      </c>
      <c r="V319" s="104">
        <f t="shared" si="54"/>
        <v>35.35664545454545</v>
      </c>
      <c r="W319" s="104">
        <f t="shared" si="55"/>
        <v>48.228745454545454</v>
      </c>
      <c r="X319" s="104">
        <f t="shared" si="56"/>
        <v>43.454127272727277</v>
      </c>
      <c r="Y319" s="104">
        <f t="shared" si="57"/>
        <v>46.251199999999997</v>
      </c>
      <c r="Z319" s="104">
        <f t="shared" si="58"/>
        <v>37.15097272727273</v>
      </c>
      <c r="AA319" s="104">
        <f t="shared" si="59"/>
        <v>35.849136363636369</v>
      </c>
    </row>
    <row r="320" spans="1:27" x14ac:dyDescent="0.35">
      <c r="A320" s="105">
        <v>44239</v>
      </c>
      <c r="B320" s="107">
        <v>484.60230000000001</v>
      </c>
      <c r="C320" s="104">
        <v>734.73180000000002</v>
      </c>
      <c r="D320" s="104">
        <v>509.08440000000002</v>
      </c>
      <c r="E320" s="104">
        <v>444.65980000000002</v>
      </c>
      <c r="F320" s="104">
        <v>384.56729999999999</v>
      </c>
      <c r="G320" s="104">
        <v>526.3546</v>
      </c>
      <c r="H320" s="104">
        <v>470.47559999999999</v>
      </c>
      <c r="I320" s="104">
        <v>505.26010000000002</v>
      </c>
      <c r="J320" s="104">
        <v>402.89940000000001</v>
      </c>
      <c r="K320" s="104">
        <v>388.60180000000003</v>
      </c>
      <c r="L320" s="104">
        <v>338.1352</v>
      </c>
      <c r="M320" s="104">
        <f t="shared" si="48"/>
        <v>208.37720000000002</v>
      </c>
      <c r="N320" s="106">
        <f t="shared" si="49"/>
        <v>0.18787922011494168</v>
      </c>
      <c r="Q320" s="105">
        <v>44239</v>
      </c>
      <c r="R320" s="104">
        <f t="shared" si="50"/>
        <v>44.05475454545455</v>
      </c>
      <c r="S320" s="104">
        <f t="shared" si="51"/>
        <v>66.793800000000005</v>
      </c>
      <c r="T320" s="104">
        <f t="shared" si="52"/>
        <v>46.2804</v>
      </c>
      <c r="U320" s="104">
        <f t="shared" si="53"/>
        <v>40.423618181818185</v>
      </c>
      <c r="V320" s="104">
        <f t="shared" si="54"/>
        <v>34.960663636363634</v>
      </c>
      <c r="W320" s="104">
        <f t="shared" si="55"/>
        <v>47.850418181818185</v>
      </c>
      <c r="X320" s="104">
        <f t="shared" si="56"/>
        <v>42.770509090909087</v>
      </c>
      <c r="Y320" s="104">
        <f t="shared" si="57"/>
        <v>45.932736363636366</v>
      </c>
      <c r="Z320" s="104">
        <f t="shared" si="58"/>
        <v>36.627218181818186</v>
      </c>
      <c r="AA320" s="104">
        <f t="shared" si="59"/>
        <v>35.327436363636366</v>
      </c>
    </row>
    <row r="321" spans="1:27" x14ac:dyDescent="0.35">
      <c r="A321" s="105">
        <v>44240</v>
      </c>
      <c r="B321" s="107">
        <v>475.12150000000003</v>
      </c>
      <c r="C321" s="104">
        <v>728.92600000000004</v>
      </c>
      <c r="D321" s="104">
        <v>503.9556</v>
      </c>
      <c r="E321" s="104">
        <v>436.59870000000001</v>
      </c>
      <c r="F321" s="104">
        <v>379.05790000000002</v>
      </c>
      <c r="G321" s="104">
        <v>523.26499999999999</v>
      </c>
      <c r="H321" s="104">
        <v>463.69850000000002</v>
      </c>
      <c r="I321" s="104">
        <v>501.73469999999998</v>
      </c>
      <c r="J321" s="104">
        <v>396.82389999999998</v>
      </c>
      <c r="K321" s="104">
        <v>382.22460000000001</v>
      </c>
      <c r="L321" s="104">
        <v>336.74200000000002</v>
      </c>
      <c r="M321" s="104">
        <f t="shared" si="48"/>
        <v>205.66100000000006</v>
      </c>
      <c r="N321" s="106">
        <f t="shared" si="49"/>
        <v>0.18543021159732942</v>
      </c>
      <c r="Q321" s="105">
        <v>44240</v>
      </c>
      <c r="R321" s="104">
        <f t="shared" si="50"/>
        <v>43.19286363636364</v>
      </c>
      <c r="S321" s="104">
        <f t="shared" si="51"/>
        <v>66.266000000000005</v>
      </c>
      <c r="T321" s="104">
        <f t="shared" si="52"/>
        <v>45.814145454545454</v>
      </c>
      <c r="U321" s="104">
        <f t="shared" si="53"/>
        <v>39.690790909090907</v>
      </c>
      <c r="V321" s="104">
        <f t="shared" si="54"/>
        <v>34.45980909090909</v>
      </c>
      <c r="W321" s="104">
        <f t="shared" si="55"/>
        <v>47.569545454545455</v>
      </c>
      <c r="X321" s="104">
        <f t="shared" si="56"/>
        <v>42.154409090909091</v>
      </c>
      <c r="Y321" s="104">
        <f t="shared" si="57"/>
        <v>45.612245454545452</v>
      </c>
      <c r="Z321" s="104">
        <f t="shared" si="58"/>
        <v>36.0749</v>
      </c>
      <c r="AA321" s="104">
        <f t="shared" si="59"/>
        <v>34.747690909090913</v>
      </c>
    </row>
    <row r="322" spans="1:27" x14ac:dyDescent="0.35">
      <c r="A322" s="105">
        <v>44241</v>
      </c>
      <c r="B322" s="107">
        <v>465.90870000000001</v>
      </c>
      <c r="C322" s="104">
        <v>724.09490000000005</v>
      </c>
      <c r="D322" s="104">
        <v>499.6429</v>
      </c>
      <c r="E322" s="104">
        <v>429.52089999999998</v>
      </c>
      <c r="F322" s="104">
        <v>372.87009999999998</v>
      </c>
      <c r="G322" s="104">
        <v>520.37559999999996</v>
      </c>
      <c r="H322" s="104">
        <v>458.03820000000002</v>
      </c>
      <c r="I322" s="104">
        <v>498.73829999999998</v>
      </c>
      <c r="J322" s="104">
        <v>391.41329999999999</v>
      </c>
      <c r="K322" s="104">
        <v>377.11270000000002</v>
      </c>
      <c r="L322" s="104">
        <v>334.3272</v>
      </c>
      <c r="M322" s="104">
        <f t="shared" si="48"/>
        <v>203.71930000000009</v>
      </c>
      <c r="N322" s="106">
        <f t="shared" si="49"/>
        <v>0.18367951583168338</v>
      </c>
      <c r="Q322" s="105">
        <v>44241</v>
      </c>
      <c r="R322" s="104">
        <f t="shared" si="50"/>
        <v>42.355336363636361</v>
      </c>
      <c r="S322" s="104">
        <f t="shared" si="51"/>
        <v>65.826809090909094</v>
      </c>
      <c r="T322" s="104">
        <f t="shared" si="52"/>
        <v>45.422081818181816</v>
      </c>
      <c r="U322" s="104">
        <f t="shared" si="53"/>
        <v>39.047354545454546</v>
      </c>
      <c r="V322" s="104">
        <f t="shared" si="54"/>
        <v>33.897281818181817</v>
      </c>
      <c r="W322" s="104">
        <f t="shared" si="55"/>
        <v>47.306872727272726</v>
      </c>
      <c r="X322" s="104">
        <f t="shared" si="56"/>
        <v>41.639836363636363</v>
      </c>
      <c r="Y322" s="104">
        <f t="shared" si="57"/>
        <v>45.339845454545454</v>
      </c>
      <c r="Z322" s="104">
        <f t="shared" si="58"/>
        <v>35.583027272727271</v>
      </c>
      <c r="AA322" s="104">
        <f t="shared" si="59"/>
        <v>34.282972727272728</v>
      </c>
    </row>
    <row r="323" spans="1:27" x14ac:dyDescent="0.35">
      <c r="A323" s="105">
        <v>44242</v>
      </c>
      <c r="B323" s="107">
        <v>457.04790000000003</v>
      </c>
      <c r="C323" s="104">
        <v>721.83600000000001</v>
      </c>
      <c r="D323" s="104">
        <v>496.12650000000002</v>
      </c>
      <c r="E323" s="104">
        <v>422.52769999999998</v>
      </c>
      <c r="F323" s="104">
        <v>368.0059</v>
      </c>
      <c r="G323" s="104">
        <v>515.67399999999998</v>
      </c>
      <c r="H323" s="104">
        <v>452.65260000000001</v>
      </c>
      <c r="I323" s="104">
        <v>496.58240000000001</v>
      </c>
      <c r="J323" s="104">
        <v>386.93169999999998</v>
      </c>
      <c r="K323" s="104">
        <v>373.14060000000001</v>
      </c>
      <c r="L323" s="104">
        <v>331.91059999999999</v>
      </c>
      <c r="M323" s="104">
        <f t="shared" ref="M323:M367" si="60">IF(C323="","",C323-MAX(D323:L323))</f>
        <v>206.16200000000003</v>
      </c>
      <c r="N323" s="106">
        <f t="shared" ref="N323:N367" si="61">M323/1109.1019</f>
        <v>0.18588192843236501</v>
      </c>
      <c r="Q323" s="105">
        <v>44242</v>
      </c>
      <c r="R323" s="104">
        <f t="shared" ref="R323:R352" si="62">B323/11</f>
        <v>41.549809090909093</v>
      </c>
      <c r="S323" s="104">
        <f t="shared" ref="S323:S352" si="63">C323/11</f>
        <v>65.62145454545454</v>
      </c>
      <c r="T323" s="104">
        <f t="shared" ref="T323:T352" si="64">D323/11</f>
        <v>45.102409090909092</v>
      </c>
      <c r="U323" s="104">
        <f t="shared" ref="U323:U352" si="65">E323/11</f>
        <v>38.411609090909089</v>
      </c>
      <c r="V323" s="104">
        <f t="shared" ref="V323:V352" si="66">F323/11</f>
        <v>33.455081818181817</v>
      </c>
      <c r="W323" s="104">
        <f t="shared" ref="W323:W352" si="67">G323/11</f>
        <v>46.879454545454543</v>
      </c>
      <c r="X323" s="104">
        <f t="shared" ref="X323:X352" si="68">H323/11</f>
        <v>41.150236363636367</v>
      </c>
      <c r="Y323" s="104">
        <f t="shared" ref="Y323:Y352" si="69">I323/11</f>
        <v>45.143854545454545</v>
      </c>
      <c r="Z323" s="104">
        <f t="shared" ref="Z323:Z352" si="70">J323/11</f>
        <v>35.175609090909091</v>
      </c>
      <c r="AA323" s="104">
        <f t="shared" ref="AA323:AA352" si="71">K323/11</f>
        <v>33.921872727272728</v>
      </c>
    </row>
    <row r="324" spans="1:27" x14ac:dyDescent="0.35">
      <c r="A324" s="105">
        <v>44243</v>
      </c>
      <c r="B324" s="107">
        <v>449.95100000000002</v>
      </c>
      <c r="C324" s="104">
        <v>720.12540000000001</v>
      </c>
      <c r="D324" s="104">
        <v>494.31150000000002</v>
      </c>
      <c r="E324" s="104">
        <v>416.0557</v>
      </c>
      <c r="F324" s="104">
        <v>363.1927</v>
      </c>
      <c r="G324" s="104">
        <v>510.31079999999997</v>
      </c>
      <c r="H324" s="104">
        <v>445.7552</v>
      </c>
      <c r="I324" s="104">
        <v>494.48439999999999</v>
      </c>
      <c r="J324" s="104">
        <v>383.6694</v>
      </c>
      <c r="K324" s="104">
        <v>369.77440000000001</v>
      </c>
      <c r="L324" s="104">
        <v>329.23230000000001</v>
      </c>
      <c r="M324" s="104">
        <f t="shared" si="60"/>
        <v>209.81460000000004</v>
      </c>
      <c r="N324" s="106">
        <f t="shared" si="61"/>
        <v>0.18917522366520159</v>
      </c>
      <c r="Q324" s="105">
        <v>44243</v>
      </c>
      <c r="R324" s="104">
        <f t="shared" si="62"/>
        <v>40.904636363636364</v>
      </c>
      <c r="S324" s="104">
        <f t="shared" si="63"/>
        <v>65.465945454545462</v>
      </c>
      <c r="T324" s="104">
        <f t="shared" si="64"/>
        <v>44.937409090909092</v>
      </c>
      <c r="U324" s="104">
        <f t="shared" si="65"/>
        <v>37.823245454545457</v>
      </c>
      <c r="V324" s="104">
        <f t="shared" si="66"/>
        <v>33.017518181818183</v>
      </c>
      <c r="W324" s="104">
        <f t="shared" si="67"/>
        <v>46.391890909090904</v>
      </c>
      <c r="X324" s="104">
        <f t="shared" si="68"/>
        <v>40.523200000000003</v>
      </c>
      <c r="Y324" s="104">
        <f t="shared" si="69"/>
        <v>44.953127272727272</v>
      </c>
      <c r="Z324" s="104">
        <f t="shared" si="70"/>
        <v>34.879036363636367</v>
      </c>
      <c r="AA324" s="104">
        <f t="shared" si="71"/>
        <v>33.615854545454546</v>
      </c>
    </row>
    <row r="325" spans="1:27" x14ac:dyDescent="0.35">
      <c r="A325" s="105">
        <v>44244</v>
      </c>
      <c r="B325" s="107">
        <v>444.55599999999998</v>
      </c>
      <c r="C325" s="104">
        <v>716.59450000000004</v>
      </c>
      <c r="D325" s="104">
        <v>488.9085</v>
      </c>
      <c r="E325" s="104">
        <v>410.88139999999999</v>
      </c>
      <c r="F325" s="104">
        <v>358.78179999999998</v>
      </c>
      <c r="G325" s="104">
        <v>504.68790000000001</v>
      </c>
      <c r="H325" s="104">
        <v>438.7876</v>
      </c>
      <c r="I325" s="104">
        <v>491.35899999999998</v>
      </c>
      <c r="J325" s="104">
        <v>383.60879999999997</v>
      </c>
      <c r="K325" s="104">
        <v>367.17189999999999</v>
      </c>
      <c r="L325" s="104">
        <v>326.82560000000001</v>
      </c>
      <c r="M325" s="104">
        <f t="shared" si="60"/>
        <v>211.90660000000003</v>
      </c>
      <c r="N325" s="106">
        <f t="shared" si="61"/>
        <v>0.19106143448135834</v>
      </c>
      <c r="Q325" s="105">
        <v>44244</v>
      </c>
      <c r="R325" s="104">
        <f t="shared" si="62"/>
        <v>40.414181818181817</v>
      </c>
      <c r="S325" s="104">
        <f t="shared" si="63"/>
        <v>65.144954545454553</v>
      </c>
      <c r="T325" s="104">
        <f t="shared" si="64"/>
        <v>44.44622727272727</v>
      </c>
      <c r="U325" s="104">
        <f t="shared" si="65"/>
        <v>37.352854545454541</v>
      </c>
      <c r="V325" s="104">
        <f t="shared" si="66"/>
        <v>32.616527272727268</v>
      </c>
      <c r="W325" s="104">
        <f t="shared" si="67"/>
        <v>45.880718181818182</v>
      </c>
      <c r="X325" s="104">
        <f t="shared" si="68"/>
        <v>39.889781818181817</v>
      </c>
      <c r="Y325" s="104">
        <f t="shared" si="69"/>
        <v>44.668999999999997</v>
      </c>
      <c r="Z325" s="104">
        <f t="shared" si="70"/>
        <v>34.873527272727273</v>
      </c>
      <c r="AA325" s="104">
        <f t="shared" si="71"/>
        <v>33.379263636363639</v>
      </c>
    </row>
    <row r="326" spans="1:27" x14ac:dyDescent="0.35">
      <c r="A326" s="105">
        <v>44245</v>
      </c>
      <c r="B326" s="107">
        <v>436.20740000000001</v>
      </c>
      <c r="C326" s="104">
        <v>712.32579999999996</v>
      </c>
      <c r="D326" s="104">
        <v>490.10989999999998</v>
      </c>
      <c r="E326" s="104">
        <v>405.42259999999999</v>
      </c>
      <c r="F326" s="104">
        <v>355.93060000000003</v>
      </c>
      <c r="G326" s="104">
        <v>499.27260000000001</v>
      </c>
      <c r="H326" s="104">
        <v>431.44659999999999</v>
      </c>
      <c r="I326" s="104">
        <v>488.48649999999998</v>
      </c>
      <c r="J326" s="104">
        <v>378.971</v>
      </c>
      <c r="K326" s="104">
        <v>365.53910000000002</v>
      </c>
      <c r="L326" s="104">
        <v>324.97109999999998</v>
      </c>
      <c r="M326" s="104">
        <f t="shared" si="60"/>
        <v>213.05319999999995</v>
      </c>
      <c r="N326" s="106">
        <f t="shared" si="61"/>
        <v>0.19209524390860747</v>
      </c>
      <c r="Q326" s="105">
        <v>44245</v>
      </c>
      <c r="R326" s="104">
        <f t="shared" si="62"/>
        <v>39.655218181818185</v>
      </c>
      <c r="S326" s="104">
        <f t="shared" si="63"/>
        <v>64.756890909090899</v>
      </c>
      <c r="T326" s="104">
        <f t="shared" si="64"/>
        <v>44.555445454545456</v>
      </c>
      <c r="U326" s="104">
        <f t="shared" si="65"/>
        <v>36.8566</v>
      </c>
      <c r="V326" s="104">
        <f t="shared" si="66"/>
        <v>32.357327272727275</v>
      </c>
      <c r="W326" s="104">
        <f t="shared" si="67"/>
        <v>45.388418181818182</v>
      </c>
      <c r="X326" s="104">
        <f t="shared" si="68"/>
        <v>39.222418181818178</v>
      </c>
      <c r="Y326" s="104">
        <f t="shared" si="69"/>
        <v>44.407863636363636</v>
      </c>
      <c r="Z326" s="104">
        <f t="shared" si="70"/>
        <v>34.451909090909091</v>
      </c>
      <c r="AA326" s="104">
        <f t="shared" si="71"/>
        <v>33.230827272727275</v>
      </c>
    </row>
    <row r="327" spans="1:27" x14ac:dyDescent="0.35">
      <c r="A327" s="105">
        <v>44246</v>
      </c>
      <c r="B327" s="107">
        <v>431.3442</v>
      </c>
      <c r="C327" s="104">
        <v>707.58929999999998</v>
      </c>
      <c r="D327" s="104">
        <v>487.20530000000002</v>
      </c>
      <c r="E327" s="104">
        <v>397.91520000000003</v>
      </c>
      <c r="F327" s="104">
        <v>353.00760000000002</v>
      </c>
      <c r="G327" s="104">
        <v>494.71570000000003</v>
      </c>
      <c r="H327" s="104">
        <v>424.36880000000002</v>
      </c>
      <c r="I327" s="104">
        <v>486.14359999999999</v>
      </c>
      <c r="J327" s="104">
        <v>375.80900000000003</v>
      </c>
      <c r="K327" s="104">
        <v>363.97789999999998</v>
      </c>
      <c r="L327" s="104">
        <v>323.89359999999999</v>
      </c>
      <c r="M327" s="104">
        <f t="shared" si="60"/>
        <v>212.87359999999995</v>
      </c>
      <c r="N327" s="106">
        <f t="shared" si="61"/>
        <v>0.19193331108710568</v>
      </c>
      <c r="Q327" s="105">
        <v>44246</v>
      </c>
      <c r="R327" s="104">
        <f t="shared" si="62"/>
        <v>39.213109090909093</v>
      </c>
      <c r="S327" s="104">
        <f t="shared" si="63"/>
        <v>64.326300000000003</v>
      </c>
      <c r="T327" s="104">
        <f t="shared" si="64"/>
        <v>44.291390909090914</v>
      </c>
      <c r="U327" s="104">
        <f t="shared" si="65"/>
        <v>36.174109090909091</v>
      </c>
      <c r="V327" s="104">
        <f t="shared" si="66"/>
        <v>32.0916</v>
      </c>
      <c r="W327" s="104">
        <f t="shared" si="67"/>
        <v>44.974154545454546</v>
      </c>
      <c r="X327" s="104">
        <f t="shared" si="68"/>
        <v>38.578981818181823</v>
      </c>
      <c r="Y327" s="104">
        <f t="shared" si="69"/>
        <v>44.194872727272724</v>
      </c>
      <c r="Z327" s="104">
        <f t="shared" si="70"/>
        <v>34.164454545454547</v>
      </c>
      <c r="AA327" s="104">
        <f t="shared" si="71"/>
        <v>33.088899999999995</v>
      </c>
    </row>
    <row r="328" spans="1:27" x14ac:dyDescent="0.35">
      <c r="A328" s="105">
        <v>44247</v>
      </c>
      <c r="B328" s="107">
        <v>428.66340000000002</v>
      </c>
      <c r="C328" s="104">
        <v>703.65959999999995</v>
      </c>
      <c r="D328" s="104">
        <v>484.01990000000001</v>
      </c>
      <c r="E328" s="104">
        <v>390.51049999999998</v>
      </c>
      <c r="F328" s="104">
        <v>348.28739999999999</v>
      </c>
      <c r="G328" s="104">
        <v>491.93720000000002</v>
      </c>
      <c r="H328" s="104">
        <v>417.51920000000001</v>
      </c>
      <c r="I328" s="104">
        <v>483.69580000000002</v>
      </c>
      <c r="J328" s="104">
        <v>370.40870000000001</v>
      </c>
      <c r="K328" s="104">
        <v>360.93150000000003</v>
      </c>
      <c r="L328" s="104">
        <v>322.27550000000002</v>
      </c>
      <c r="M328" s="104">
        <f t="shared" si="60"/>
        <v>211.72239999999994</v>
      </c>
      <c r="N328" s="106">
        <f t="shared" si="61"/>
        <v>0.19089535415997391</v>
      </c>
      <c r="Q328" s="105">
        <v>44247</v>
      </c>
      <c r="R328" s="104">
        <f t="shared" si="62"/>
        <v>38.9694</v>
      </c>
      <c r="S328" s="104">
        <f t="shared" si="63"/>
        <v>63.96905454545454</v>
      </c>
      <c r="T328" s="104">
        <f t="shared" si="64"/>
        <v>44.001809090909092</v>
      </c>
      <c r="U328" s="104">
        <f t="shared" si="65"/>
        <v>35.50095454545454</v>
      </c>
      <c r="V328" s="104">
        <f t="shared" si="66"/>
        <v>31.662490909090909</v>
      </c>
      <c r="W328" s="104">
        <f t="shared" si="67"/>
        <v>44.721563636363641</v>
      </c>
      <c r="X328" s="104">
        <f t="shared" si="68"/>
        <v>37.95629090909091</v>
      </c>
      <c r="Y328" s="104">
        <f t="shared" si="69"/>
        <v>43.972345454545454</v>
      </c>
      <c r="Z328" s="104">
        <f t="shared" si="70"/>
        <v>33.673518181818181</v>
      </c>
      <c r="AA328" s="104">
        <f t="shared" si="71"/>
        <v>32.811954545454547</v>
      </c>
    </row>
    <row r="329" spans="1:27" x14ac:dyDescent="0.35">
      <c r="A329" s="105">
        <v>44248</v>
      </c>
      <c r="B329" s="107">
        <v>426.75940000000003</v>
      </c>
      <c r="C329" s="104">
        <v>699.58510000000001</v>
      </c>
      <c r="D329" s="104">
        <v>469.38549999999998</v>
      </c>
      <c r="E329" s="104">
        <v>382.51639999999998</v>
      </c>
      <c r="F329" s="104">
        <v>345.18790000000001</v>
      </c>
      <c r="G329" s="104">
        <v>490.1259</v>
      </c>
      <c r="H329" s="104">
        <v>411.6377</v>
      </c>
      <c r="I329" s="104">
        <v>481.49180000000001</v>
      </c>
      <c r="J329" s="104">
        <v>364.31599999999997</v>
      </c>
      <c r="K329" s="104">
        <v>358.19349999999997</v>
      </c>
      <c r="L329" s="104">
        <v>319.327</v>
      </c>
      <c r="M329" s="104">
        <f t="shared" si="60"/>
        <v>209.45920000000001</v>
      </c>
      <c r="N329" s="106">
        <f t="shared" si="61"/>
        <v>0.18885478421775315</v>
      </c>
      <c r="Q329" s="105">
        <v>44248</v>
      </c>
      <c r="R329" s="104">
        <f t="shared" si="62"/>
        <v>38.796309090909091</v>
      </c>
      <c r="S329" s="104">
        <f t="shared" si="63"/>
        <v>63.598645454545455</v>
      </c>
      <c r="T329" s="104">
        <f t="shared" si="64"/>
        <v>42.671409090909087</v>
      </c>
      <c r="U329" s="104">
        <f t="shared" si="65"/>
        <v>34.774218181818178</v>
      </c>
      <c r="V329" s="104">
        <f t="shared" si="66"/>
        <v>31.380718181818182</v>
      </c>
      <c r="W329" s="104">
        <f t="shared" si="67"/>
        <v>44.556899999999999</v>
      </c>
      <c r="X329" s="104">
        <f t="shared" si="68"/>
        <v>37.421609090909094</v>
      </c>
      <c r="Y329" s="104">
        <f t="shared" si="69"/>
        <v>43.771981818181821</v>
      </c>
      <c r="Z329" s="104">
        <f t="shared" si="70"/>
        <v>33.11963636363636</v>
      </c>
      <c r="AA329" s="104">
        <f t="shared" si="71"/>
        <v>32.563045454545453</v>
      </c>
    </row>
    <row r="330" spans="1:27" x14ac:dyDescent="0.35">
      <c r="A330" s="105">
        <v>44249</v>
      </c>
      <c r="B330" s="107">
        <v>422.37400000000002</v>
      </c>
      <c r="C330" s="104">
        <v>697.12620000000004</v>
      </c>
      <c r="D330" s="104">
        <v>470.76159999999999</v>
      </c>
      <c r="E330" s="104">
        <v>374.13929999999999</v>
      </c>
      <c r="F330" s="104">
        <v>342.18650000000002</v>
      </c>
      <c r="G330" s="104">
        <v>487.46539999999999</v>
      </c>
      <c r="H330" s="104">
        <v>406.28949999999998</v>
      </c>
      <c r="I330" s="104">
        <v>479.9119</v>
      </c>
      <c r="J330" s="104">
        <v>357.95499999999998</v>
      </c>
      <c r="K330" s="104">
        <v>355.8974</v>
      </c>
      <c r="L330" s="104">
        <v>315.7921</v>
      </c>
      <c r="M330" s="104">
        <f t="shared" si="60"/>
        <v>209.66080000000005</v>
      </c>
      <c r="N330" s="106">
        <f t="shared" si="61"/>
        <v>0.18903655290825855</v>
      </c>
      <c r="Q330" s="105">
        <v>44249</v>
      </c>
      <c r="R330" s="104">
        <f t="shared" si="62"/>
        <v>38.397636363636366</v>
      </c>
      <c r="S330" s="104">
        <f t="shared" si="63"/>
        <v>63.375109090909092</v>
      </c>
      <c r="T330" s="104">
        <f t="shared" si="64"/>
        <v>42.79650909090909</v>
      </c>
      <c r="U330" s="104">
        <f t="shared" si="65"/>
        <v>34.012663636363634</v>
      </c>
      <c r="V330" s="104">
        <f t="shared" si="66"/>
        <v>31.107863636363639</v>
      </c>
      <c r="W330" s="104">
        <f t="shared" si="67"/>
        <v>44.315036363636359</v>
      </c>
      <c r="X330" s="104">
        <f t="shared" si="68"/>
        <v>36.93540909090909</v>
      </c>
      <c r="Y330" s="104">
        <f t="shared" si="69"/>
        <v>43.628354545454549</v>
      </c>
      <c r="Z330" s="104">
        <f t="shared" si="70"/>
        <v>32.541363636363634</v>
      </c>
      <c r="AA330" s="104">
        <f t="shared" si="71"/>
        <v>32.354309090909091</v>
      </c>
    </row>
    <row r="331" spans="1:27" x14ac:dyDescent="0.35">
      <c r="A331" s="105">
        <v>44250</v>
      </c>
      <c r="B331" s="107">
        <v>419.22370000000001</v>
      </c>
      <c r="C331" s="104">
        <v>695.20519999999999</v>
      </c>
      <c r="D331" s="104">
        <v>468.7534</v>
      </c>
      <c r="E331" s="104">
        <v>365.88350000000003</v>
      </c>
      <c r="F331" s="104">
        <v>338.78870000000001</v>
      </c>
      <c r="G331" s="104">
        <v>484.1995</v>
      </c>
      <c r="H331" s="104">
        <v>400.38900000000001</v>
      </c>
      <c r="I331" s="104">
        <v>478.4366</v>
      </c>
      <c r="J331" s="104">
        <v>352.4033</v>
      </c>
      <c r="K331" s="104">
        <v>353.90570000000002</v>
      </c>
      <c r="L331" s="104">
        <v>312.197</v>
      </c>
      <c r="M331" s="104">
        <f t="shared" si="60"/>
        <v>211.00569999999999</v>
      </c>
      <c r="N331" s="106">
        <f t="shared" si="61"/>
        <v>0.1902491556456625</v>
      </c>
      <c r="Q331" s="105">
        <v>44250</v>
      </c>
      <c r="R331" s="104">
        <f t="shared" si="62"/>
        <v>38.111245454545454</v>
      </c>
      <c r="S331" s="104">
        <f t="shared" si="63"/>
        <v>63.200472727272725</v>
      </c>
      <c r="T331" s="104">
        <f t="shared" si="64"/>
        <v>42.613945454545451</v>
      </c>
      <c r="U331" s="104">
        <f t="shared" si="65"/>
        <v>33.262136363636365</v>
      </c>
      <c r="V331" s="104">
        <f t="shared" si="66"/>
        <v>30.798972727272727</v>
      </c>
      <c r="W331" s="104">
        <f t="shared" si="67"/>
        <v>44.018136363636366</v>
      </c>
      <c r="X331" s="104">
        <f t="shared" si="68"/>
        <v>36.399000000000001</v>
      </c>
      <c r="Y331" s="104">
        <f t="shared" si="69"/>
        <v>43.494236363636361</v>
      </c>
      <c r="Z331" s="104">
        <f t="shared" si="70"/>
        <v>32.036663636363635</v>
      </c>
      <c r="AA331" s="104">
        <f t="shared" si="71"/>
        <v>32.173245454545459</v>
      </c>
    </row>
    <row r="332" spans="1:27" x14ac:dyDescent="0.35">
      <c r="A332" s="105">
        <v>44251</v>
      </c>
      <c r="B332" s="107">
        <v>417.26560000000001</v>
      </c>
      <c r="C332" s="104">
        <v>691.88639999999998</v>
      </c>
      <c r="D332" s="104">
        <v>466.7525</v>
      </c>
      <c r="E332" s="104">
        <v>358.56790000000001</v>
      </c>
      <c r="F332" s="104">
        <v>334.53059999999999</v>
      </c>
      <c r="G332" s="104">
        <v>480.19880000000001</v>
      </c>
      <c r="H332" s="104">
        <v>394.46719999999999</v>
      </c>
      <c r="I332" s="104">
        <v>476.14339999999999</v>
      </c>
      <c r="J332" s="104">
        <v>347.22109999999998</v>
      </c>
      <c r="K332" s="104">
        <v>352.4486</v>
      </c>
      <c r="L332" s="104">
        <v>308.60910000000001</v>
      </c>
      <c r="M332" s="104">
        <f t="shared" si="60"/>
        <v>211.68759999999997</v>
      </c>
      <c r="N332" s="106">
        <f t="shared" si="61"/>
        <v>0.19086397742173195</v>
      </c>
      <c r="Q332" s="105">
        <v>44251</v>
      </c>
      <c r="R332" s="104">
        <f t="shared" si="62"/>
        <v>37.933236363636361</v>
      </c>
      <c r="S332" s="104">
        <f t="shared" si="63"/>
        <v>62.898763636363633</v>
      </c>
      <c r="T332" s="104">
        <f t="shared" si="64"/>
        <v>42.432045454545452</v>
      </c>
      <c r="U332" s="104">
        <f t="shared" si="65"/>
        <v>32.59708181818182</v>
      </c>
      <c r="V332" s="104">
        <f t="shared" si="66"/>
        <v>30.411872727272726</v>
      </c>
      <c r="W332" s="104">
        <f t="shared" si="67"/>
        <v>43.654436363636364</v>
      </c>
      <c r="X332" s="104">
        <f t="shared" si="68"/>
        <v>35.860654545454544</v>
      </c>
      <c r="Y332" s="104">
        <f t="shared" si="69"/>
        <v>43.285763636363633</v>
      </c>
      <c r="Z332" s="104">
        <f t="shared" si="70"/>
        <v>31.565554545454543</v>
      </c>
      <c r="AA332" s="104">
        <f t="shared" si="71"/>
        <v>32.04078181818182</v>
      </c>
    </row>
    <row r="333" spans="1:27" x14ac:dyDescent="0.35">
      <c r="A333" s="105">
        <v>44252</v>
      </c>
      <c r="B333" s="107">
        <v>414.65719999999999</v>
      </c>
      <c r="C333" s="104">
        <v>688.46559999999999</v>
      </c>
      <c r="D333" s="104">
        <v>463.76510000000002</v>
      </c>
      <c r="E333" s="104">
        <v>350.65170000000001</v>
      </c>
      <c r="F333" s="104">
        <v>331.36970000000002</v>
      </c>
      <c r="G333" s="104">
        <v>475.53190000000001</v>
      </c>
      <c r="H333" s="104">
        <v>388.74880000000002</v>
      </c>
      <c r="I333" s="104">
        <v>473.77800000000002</v>
      </c>
      <c r="J333" s="104">
        <v>341.42790000000002</v>
      </c>
      <c r="K333" s="104">
        <v>351.73520000000002</v>
      </c>
      <c r="L333" s="104">
        <v>305.6764</v>
      </c>
      <c r="M333" s="104">
        <f t="shared" si="60"/>
        <v>212.93369999999999</v>
      </c>
      <c r="N333" s="106">
        <f t="shared" si="61"/>
        <v>0.19198749907470181</v>
      </c>
      <c r="Q333" s="105">
        <v>44252</v>
      </c>
      <c r="R333" s="104">
        <f t="shared" si="62"/>
        <v>37.69610909090909</v>
      </c>
      <c r="S333" s="104">
        <f t="shared" si="63"/>
        <v>62.587781818181817</v>
      </c>
      <c r="T333" s="104">
        <f t="shared" si="64"/>
        <v>42.160463636363637</v>
      </c>
      <c r="U333" s="104">
        <f t="shared" si="65"/>
        <v>31.877427272727274</v>
      </c>
      <c r="V333" s="104">
        <f t="shared" si="66"/>
        <v>30.124518181818186</v>
      </c>
      <c r="W333" s="104">
        <f t="shared" si="67"/>
        <v>43.230172727272731</v>
      </c>
      <c r="X333" s="104">
        <f t="shared" si="68"/>
        <v>35.340800000000002</v>
      </c>
      <c r="Y333" s="104">
        <f t="shared" si="69"/>
        <v>43.070727272727275</v>
      </c>
      <c r="Z333" s="104">
        <f t="shared" si="70"/>
        <v>31.038900000000002</v>
      </c>
      <c r="AA333" s="104">
        <f t="shared" si="71"/>
        <v>31.975927272727276</v>
      </c>
    </row>
    <row r="334" spans="1:27" x14ac:dyDescent="0.35">
      <c r="A334" s="105">
        <v>44253</v>
      </c>
      <c r="B334" s="107">
        <v>411.76179999999999</v>
      </c>
      <c r="C334" s="104">
        <v>682.84280000000001</v>
      </c>
      <c r="D334" s="104">
        <v>461.87259999999998</v>
      </c>
      <c r="E334" s="104">
        <v>339.91219999999998</v>
      </c>
      <c r="F334" s="104">
        <v>329.262</v>
      </c>
      <c r="G334" s="104">
        <v>470.8338</v>
      </c>
      <c r="H334" s="104">
        <v>383.43279999999999</v>
      </c>
      <c r="I334" s="104">
        <v>471.31610000000001</v>
      </c>
      <c r="J334" s="104">
        <v>336.17660000000001</v>
      </c>
      <c r="K334" s="104">
        <v>350.97989999999999</v>
      </c>
      <c r="L334" s="104">
        <v>303.64139999999998</v>
      </c>
      <c r="M334" s="104">
        <f t="shared" si="60"/>
        <v>211.52670000000001</v>
      </c>
      <c r="N334" s="106">
        <f t="shared" si="61"/>
        <v>0.1907189050888832</v>
      </c>
      <c r="Q334" s="105">
        <v>44253</v>
      </c>
      <c r="R334" s="104">
        <f t="shared" si="62"/>
        <v>37.432890909090908</v>
      </c>
      <c r="S334" s="104">
        <f t="shared" si="63"/>
        <v>62.076618181818183</v>
      </c>
      <c r="T334" s="104">
        <f t="shared" si="64"/>
        <v>41.988418181818183</v>
      </c>
      <c r="U334" s="104">
        <f t="shared" si="65"/>
        <v>30.901109090909088</v>
      </c>
      <c r="V334" s="104">
        <f t="shared" si="66"/>
        <v>29.932909090909092</v>
      </c>
      <c r="W334" s="104">
        <f t="shared" si="67"/>
        <v>42.803072727272728</v>
      </c>
      <c r="X334" s="104">
        <f t="shared" si="68"/>
        <v>34.857527272727275</v>
      </c>
      <c r="Y334" s="104">
        <f t="shared" si="69"/>
        <v>42.846918181818182</v>
      </c>
      <c r="Z334" s="104">
        <f t="shared" si="70"/>
        <v>30.561509090909091</v>
      </c>
      <c r="AA334" s="104">
        <f t="shared" si="71"/>
        <v>31.907263636363634</v>
      </c>
    </row>
    <row r="335" spans="1:27" x14ac:dyDescent="0.35">
      <c r="A335" s="105">
        <v>44254</v>
      </c>
      <c r="B335" s="107">
        <v>409.59100000000001</v>
      </c>
      <c r="C335" s="104">
        <v>676.95090000000005</v>
      </c>
      <c r="D335" s="104">
        <v>459.85090000000002</v>
      </c>
      <c r="E335" s="104">
        <v>328.87549999999999</v>
      </c>
      <c r="F335" s="104">
        <v>326.18360000000001</v>
      </c>
      <c r="G335" s="104">
        <v>467.44209999999998</v>
      </c>
      <c r="H335" s="104">
        <v>378.0521</v>
      </c>
      <c r="I335" s="104">
        <v>468.77280000000002</v>
      </c>
      <c r="J335" s="104">
        <v>331.1463</v>
      </c>
      <c r="K335" s="104">
        <v>349.1558</v>
      </c>
      <c r="L335" s="104">
        <v>301.91719999999998</v>
      </c>
      <c r="M335" s="104">
        <f t="shared" si="60"/>
        <v>208.17810000000003</v>
      </c>
      <c r="N335" s="106">
        <f t="shared" si="61"/>
        <v>0.18769970550045947</v>
      </c>
      <c r="Q335" s="105">
        <v>44254</v>
      </c>
      <c r="R335" s="104">
        <f t="shared" si="62"/>
        <v>37.235545454545452</v>
      </c>
      <c r="S335" s="104">
        <f t="shared" si="63"/>
        <v>61.540990909090915</v>
      </c>
      <c r="T335" s="104">
        <f t="shared" si="64"/>
        <v>41.804627272727274</v>
      </c>
      <c r="U335" s="104">
        <f t="shared" si="65"/>
        <v>29.897772727272727</v>
      </c>
      <c r="V335" s="104">
        <f t="shared" si="66"/>
        <v>29.653054545454548</v>
      </c>
      <c r="W335" s="104">
        <f t="shared" si="67"/>
        <v>42.494736363636363</v>
      </c>
      <c r="X335" s="104">
        <f t="shared" si="68"/>
        <v>34.368372727272728</v>
      </c>
      <c r="Y335" s="104">
        <f t="shared" si="69"/>
        <v>42.615709090909093</v>
      </c>
      <c r="Z335" s="104">
        <f t="shared" si="70"/>
        <v>30.104209090909091</v>
      </c>
      <c r="AA335" s="104">
        <f t="shared" si="71"/>
        <v>31.741436363636364</v>
      </c>
    </row>
    <row r="336" spans="1:27" x14ac:dyDescent="0.35">
      <c r="A336" s="105">
        <v>44255</v>
      </c>
      <c r="B336" s="107">
        <v>406.73439999999999</v>
      </c>
      <c r="C336" s="104">
        <v>671.96379999999999</v>
      </c>
      <c r="D336" s="104">
        <v>457.71319999999997</v>
      </c>
      <c r="E336" s="104">
        <v>317.17410000000001</v>
      </c>
      <c r="F336" s="104">
        <v>322.20269999999999</v>
      </c>
      <c r="G336" s="104">
        <v>464.26569999999998</v>
      </c>
      <c r="H336" s="104">
        <v>373.29259999999999</v>
      </c>
      <c r="I336" s="104">
        <v>466.04219999999998</v>
      </c>
      <c r="J336" s="104">
        <v>326.72609999999997</v>
      </c>
      <c r="K336" s="104">
        <v>345.60520000000002</v>
      </c>
      <c r="L336" s="104">
        <v>300.0367</v>
      </c>
      <c r="M336" s="104">
        <f t="shared" si="60"/>
        <v>205.92160000000001</v>
      </c>
      <c r="N336" s="106">
        <f t="shared" si="61"/>
        <v>0.18566517648198064</v>
      </c>
      <c r="Q336" s="105">
        <v>44255</v>
      </c>
      <c r="R336" s="104">
        <f t="shared" si="62"/>
        <v>36.975854545454546</v>
      </c>
      <c r="S336" s="104">
        <f t="shared" si="63"/>
        <v>61.087618181818179</v>
      </c>
      <c r="T336" s="104">
        <f t="shared" si="64"/>
        <v>41.610290909090907</v>
      </c>
      <c r="U336" s="104">
        <f t="shared" si="65"/>
        <v>28.834009090909092</v>
      </c>
      <c r="V336" s="104">
        <f t="shared" si="66"/>
        <v>29.291154545454546</v>
      </c>
      <c r="W336" s="104">
        <f t="shared" si="67"/>
        <v>42.205972727272723</v>
      </c>
      <c r="X336" s="104">
        <f t="shared" si="68"/>
        <v>33.935690909090908</v>
      </c>
      <c r="Y336" s="104">
        <f t="shared" si="69"/>
        <v>42.367472727272727</v>
      </c>
      <c r="Z336" s="104">
        <f t="shared" si="70"/>
        <v>29.702372727272724</v>
      </c>
      <c r="AA336" s="104">
        <f t="shared" si="71"/>
        <v>31.418654545454547</v>
      </c>
    </row>
    <row r="337" spans="1:27" x14ac:dyDescent="0.35">
      <c r="A337" s="105">
        <v>44256</v>
      </c>
      <c r="B337" s="107">
        <v>402.6173</v>
      </c>
      <c r="C337" s="104">
        <v>669.58479999999997</v>
      </c>
      <c r="D337" s="104">
        <v>456.41059999999999</v>
      </c>
      <c r="E337" s="104">
        <v>306.9812</v>
      </c>
      <c r="F337" s="104">
        <v>318.55329999999998</v>
      </c>
      <c r="G337" s="104">
        <v>454.99939999999998</v>
      </c>
      <c r="H337" s="104">
        <v>369.2824</v>
      </c>
      <c r="I337" s="104">
        <v>468.70460000000003</v>
      </c>
      <c r="J337" s="104">
        <v>322.94159999999999</v>
      </c>
      <c r="K337" s="104">
        <v>344.44819999999999</v>
      </c>
      <c r="L337" s="104">
        <v>297.56209999999999</v>
      </c>
      <c r="M337" s="104">
        <f t="shared" si="60"/>
        <v>200.88019999999995</v>
      </c>
      <c r="N337" s="106">
        <f t="shared" si="61"/>
        <v>0.18111969693677377</v>
      </c>
      <c r="Q337" s="105">
        <v>44256</v>
      </c>
      <c r="R337" s="104">
        <f t="shared" si="62"/>
        <v>36.601572727272725</v>
      </c>
      <c r="S337" s="104">
        <f t="shared" si="63"/>
        <v>60.871345454545455</v>
      </c>
      <c r="T337" s="104">
        <f t="shared" si="64"/>
        <v>41.491872727272728</v>
      </c>
      <c r="U337" s="104">
        <f t="shared" si="65"/>
        <v>27.907381818181818</v>
      </c>
      <c r="V337" s="104">
        <f t="shared" si="66"/>
        <v>28.959390909090907</v>
      </c>
      <c r="W337" s="104">
        <f t="shared" si="67"/>
        <v>41.363581818181814</v>
      </c>
      <c r="X337" s="104">
        <f t="shared" si="68"/>
        <v>33.571127272727274</v>
      </c>
      <c r="Y337" s="104">
        <f t="shared" si="69"/>
        <v>42.609509090909093</v>
      </c>
      <c r="Z337" s="104">
        <f t="shared" si="70"/>
        <v>29.358327272727273</v>
      </c>
      <c r="AA337" s="104">
        <f t="shared" si="71"/>
        <v>31.313472727272725</v>
      </c>
    </row>
    <row r="338" spans="1:27" x14ac:dyDescent="0.35">
      <c r="A338" s="105">
        <v>44257</v>
      </c>
      <c r="B338" s="107">
        <v>399.01580000000001</v>
      </c>
      <c r="C338" s="104">
        <v>667.68439999999998</v>
      </c>
      <c r="D338" s="104">
        <v>456.71969999999999</v>
      </c>
      <c r="E338" s="104">
        <v>297.19009999999997</v>
      </c>
      <c r="F338" s="104">
        <v>315.26670000000001</v>
      </c>
      <c r="G338" s="104">
        <v>451.23090000000002</v>
      </c>
      <c r="H338" s="104">
        <v>364.70240000000001</v>
      </c>
      <c r="I338" s="104">
        <v>467.14460000000003</v>
      </c>
      <c r="J338" s="104">
        <v>319.97160000000002</v>
      </c>
      <c r="K338" s="104">
        <v>343.51710000000003</v>
      </c>
      <c r="L338" s="104">
        <v>294.94839999999999</v>
      </c>
      <c r="M338" s="104">
        <f t="shared" si="60"/>
        <v>200.53979999999996</v>
      </c>
      <c r="N338" s="106">
        <f t="shared" si="61"/>
        <v>0.18081278194546413</v>
      </c>
      <c r="Q338" s="105">
        <v>44257</v>
      </c>
      <c r="R338" s="104">
        <f t="shared" si="62"/>
        <v>36.274163636363639</v>
      </c>
      <c r="S338" s="104">
        <f t="shared" si="63"/>
        <v>60.698581818181815</v>
      </c>
      <c r="T338" s="104">
        <f t="shared" si="64"/>
        <v>41.519972727272723</v>
      </c>
      <c r="U338" s="104">
        <f t="shared" si="65"/>
        <v>27.017281818181814</v>
      </c>
      <c r="V338" s="104">
        <f t="shared" si="66"/>
        <v>28.660609090909091</v>
      </c>
      <c r="W338" s="104">
        <f t="shared" si="67"/>
        <v>41.020990909090912</v>
      </c>
      <c r="X338" s="104">
        <f t="shared" si="68"/>
        <v>33.15476363636364</v>
      </c>
      <c r="Y338" s="104">
        <f t="shared" si="69"/>
        <v>42.467690909090912</v>
      </c>
      <c r="Z338" s="104">
        <f t="shared" si="70"/>
        <v>29.088327272727273</v>
      </c>
      <c r="AA338" s="104">
        <f t="shared" si="71"/>
        <v>31.228827272727276</v>
      </c>
    </row>
    <row r="339" spans="1:27" x14ac:dyDescent="0.35">
      <c r="A339" s="105">
        <v>44258</v>
      </c>
      <c r="B339" s="107">
        <v>394.99220000000003</v>
      </c>
      <c r="C339" s="104">
        <v>662.86630000000002</v>
      </c>
      <c r="D339" s="104">
        <v>457.0745</v>
      </c>
      <c r="E339" s="104">
        <v>288.81229999999999</v>
      </c>
      <c r="F339" s="104">
        <v>312.43979999999999</v>
      </c>
      <c r="G339" s="104">
        <v>446.7183</v>
      </c>
      <c r="H339" s="104">
        <v>359.50170000000003</v>
      </c>
      <c r="I339" s="104">
        <v>464.84359999999998</v>
      </c>
      <c r="J339" s="104">
        <v>316.99779999999998</v>
      </c>
      <c r="K339" s="104">
        <v>342.99869999999999</v>
      </c>
      <c r="L339" s="104">
        <v>292.09960000000001</v>
      </c>
      <c r="M339" s="104">
        <f t="shared" si="60"/>
        <v>198.02270000000004</v>
      </c>
      <c r="N339" s="106">
        <f t="shared" si="61"/>
        <v>0.17854328804233413</v>
      </c>
      <c r="Q339" s="105">
        <v>44258</v>
      </c>
      <c r="R339" s="104">
        <f t="shared" si="62"/>
        <v>35.908381818181823</v>
      </c>
      <c r="S339" s="104">
        <f t="shared" si="63"/>
        <v>60.260572727272731</v>
      </c>
      <c r="T339" s="104">
        <f t="shared" si="64"/>
        <v>41.552227272727272</v>
      </c>
      <c r="U339" s="104">
        <f t="shared" si="65"/>
        <v>26.255663636363636</v>
      </c>
      <c r="V339" s="104">
        <f t="shared" si="66"/>
        <v>28.403618181818182</v>
      </c>
      <c r="W339" s="104">
        <f t="shared" si="67"/>
        <v>40.610754545454547</v>
      </c>
      <c r="X339" s="104">
        <f t="shared" si="68"/>
        <v>32.681972727272729</v>
      </c>
      <c r="Y339" s="104">
        <f t="shared" si="69"/>
        <v>42.258509090909087</v>
      </c>
      <c r="Z339" s="104">
        <f t="shared" si="70"/>
        <v>28.817981818181817</v>
      </c>
      <c r="AA339" s="104">
        <f t="shared" si="71"/>
        <v>31.181699999999999</v>
      </c>
    </row>
    <row r="340" spans="1:27" x14ac:dyDescent="0.35">
      <c r="A340" s="105">
        <v>44259</v>
      </c>
      <c r="B340" s="107">
        <v>390.78089999999997</v>
      </c>
      <c r="C340" s="104">
        <v>658.23040000000003</v>
      </c>
      <c r="D340" s="104">
        <v>456.16699999999997</v>
      </c>
      <c r="E340" s="104">
        <v>283.04000000000002</v>
      </c>
      <c r="F340" s="104">
        <v>311.44189999999998</v>
      </c>
      <c r="G340" s="104">
        <v>442.1549</v>
      </c>
      <c r="H340" s="104">
        <v>354.20909999999998</v>
      </c>
      <c r="I340" s="104">
        <v>462.24059999999997</v>
      </c>
      <c r="J340" s="104">
        <v>313.57279999999997</v>
      </c>
      <c r="K340" s="104">
        <v>342.33659999999998</v>
      </c>
      <c r="L340" s="104">
        <v>289.8655</v>
      </c>
      <c r="M340" s="104">
        <f t="shared" si="60"/>
        <v>195.98980000000006</v>
      </c>
      <c r="N340" s="106">
        <f t="shared" si="61"/>
        <v>0.17671036358336423</v>
      </c>
      <c r="Q340" s="105">
        <v>44259</v>
      </c>
      <c r="R340" s="104">
        <f t="shared" si="62"/>
        <v>35.525536363636363</v>
      </c>
      <c r="S340" s="104">
        <f t="shared" si="63"/>
        <v>59.839127272727275</v>
      </c>
      <c r="T340" s="104">
        <f t="shared" si="64"/>
        <v>41.469727272727269</v>
      </c>
      <c r="U340" s="104">
        <f t="shared" si="65"/>
        <v>25.730909090909094</v>
      </c>
      <c r="V340" s="104">
        <f t="shared" si="66"/>
        <v>28.312899999999999</v>
      </c>
      <c r="W340" s="104">
        <f t="shared" si="67"/>
        <v>40.195900000000002</v>
      </c>
      <c r="X340" s="104">
        <f t="shared" si="68"/>
        <v>32.200827272727274</v>
      </c>
      <c r="Y340" s="104">
        <f t="shared" si="69"/>
        <v>42.021872727272722</v>
      </c>
      <c r="Z340" s="104">
        <f t="shared" si="70"/>
        <v>28.50661818181818</v>
      </c>
      <c r="AA340" s="104">
        <f t="shared" si="71"/>
        <v>31.12150909090909</v>
      </c>
    </row>
    <row r="341" spans="1:27" x14ac:dyDescent="0.35">
      <c r="A341" s="105">
        <v>44260</v>
      </c>
      <c r="B341" s="107">
        <v>386.29950000000002</v>
      </c>
      <c r="C341" s="104">
        <v>653.27549999999997</v>
      </c>
      <c r="D341" s="104">
        <v>454.81830000000002</v>
      </c>
      <c r="E341" s="104">
        <v>276.85120000000001</v>
      </c>
      <c r="F341" s="104">
        <v>310.2799</v>
      </c>
      <c r="G341" s="104">
        <v>438.76960000000003</v>
      </c>
      <c r="H341" s="104">
        <v>349.09640000000002</v>
      </c>
      <c r="I341" s="104">
        <v>460.16449999999998</v>
      </c>
      <c r="J341" s="104">
        <v>310.69979999999998</v>
      </c>
      <c r="K341" s="104">
        <v>340.55680000000001</v>
      </c>
      <c r="L341" s="104">
        <v>288.55840000000001</v>
      </c>
      <c r="M341" s="104">
        <f t="shared" si="60"/>
        <v>193.11099999999999</v>
      </c>
      <c r="N341" s="106">
        <f t="shared" si="61"/>
        <v>0.17411474996120735</v>
      </c>
      <c r="Q341" s="105">
        <v>44260</v>
      </c>
      <c r="R341" s="104">
        <f t="shared" si="62"/>
        <v>35.118136363636367</v>
      </c>
      <c r="S341" s="104">
        <f t="shared" si="63"/>
        <v>59.388681818181816</v>
      </c>
      <c r="T341" s="104">
        <f t="shared" si="64"/>
        <v>41.347118181818182</v>
      </c>
      <c r="U341" s="104">
        <f t="shared" si="65"/>
        <v>25.16829090909091</v>
      </c>
      <c r="V341" s="104">
        <f t="shared" si="66"/>
        <v>28.207263636363635</v>
      </c>
      <c r="W341" s="104">
        <f t="shared" si="67"/>
        <v>39.888145454545459</v>
      </c>
      <c r="X341" s="104">
        <f t="shared" si="68"/>
        <v>31.736036363636366</v>
      </c>
      <c r="Y341" s="104">
        <f t="shared" si="69"/>
        <v>41.833136363636363</v>
      </c>
      <c r="Z341" s="104">
        <f t="shared" si="70"/>
        <v>28.245436363636362</v>
      </c>
      <c r="AA341" s="104">
        <f t="shared" si="71"/>
        <v>30.95970909090909</v>
      </c>
    </row>
    <row r="342" spans="1:27" x14ac:dyDescent="0.35">
      <c r="A342" s="105">
        <v>44261</v>
      </c>
      <c r="B342" s="107">
        <v>382.7774</v>
      </c>
      <c r="C342" s="104">
        <v>648.42139999999995</v>
      </c>
      <c r="D342" s="104">
        <v>453.80900000000003</v>
      </c>
      <c r="E342" s="104">
        <v>271.19290000000001</v>
      </c>
      <c r="F342" s="104">
        <v>307.21609999999998</v>
      </c>
      <c r="G342" s="104">
        <v>435.4658</v>
      </c>
      <c r="H342" s="104">
        <v>345.1268</v>
      </c>
      <c r="I342" s="104">
        <v>458.23899999999998</v>
      </c>
      <c r="J342" s="104">
        <v>308.17790000000002</v>
      </c>
      <c r="K342" s="104">
        <v>338.3356</v>
      </c>
      <c r="L342" s="104">
        <v>287.7371</v>
      </c>
      <c r="M342" s="104">
        <f t="shared" si="60"/>
        <v>190.18239999999997</v>
      </c>
      <c r="N342" s="106">
        <f t="shared" si="61"/>
        <v>0.17147423514466975</v>
      </c>
      <c r="Q342" s="105">
        <v>44261</v>
      </c>
      <c r="R342" s="104">
        <f t="shared" si="62"/>
        <v>34.797945454545456</v>
      </c>
      <c r="S342" s="104">
        <f t="shared" si="63"/>
        <v>58.947399999999995</v>
      </c>
      <c r="T342" s="104">
        <f t="shared" si="64"/>
        <v>41.25536363636364</v>
      </c>
      <c r="U342" s="104">
        <f t="shared" si="65"/>
        <v>24.6539</v>
      </c>
      <c r="V342" s="104">
        <f t="shared" si="66"/>
        <v>27.928736363636361</v>
      </c>
      <c r="W342" s="104">
        <f t="shared" si="67"/>
        <v>39.587800000000001</v>
      </c>
      <c r="X342" s="104">
        <f t="shared" si="68"/>
        <v>31.375163636363638</v>
      </c>
      <c r="Y342" s="104">
        <f t="shared" si="69"/>
        <v>41.658090909090909</v>
      </c>
      <c r="Z342" s="104">
        <f t="shared" si="70"/>
        <v>28.016172727272728</v>
      </c>
      <c r="AA342" s="104">
        <f t="shared" si="71"/>
        <v>30.757781818181819</v>
      </c>
    </row>
    <row r="343" spans="1:27" x14ac:dyDescent="0.35">
      <c r="A343" s="105">
        <v>44262</v>
      </c>
      <c r="B343" s="107">
        <v>379.21749999999997</v>
      </c>
      <c r="C343" s="104">
        <v>644.4307</v>
      </c>
      <c r="D343" s="104">
        <v>453.27379999999999</v>
      </c>
      <c r="E343" s="104">
        <v>261.34690000000001</v>
      </c>
      <c r="F343" s="104">
        <v>303.5718</v>
      </c>
      <c r="G343" s="104">
        <v>430.48180000000002</v>
      </c>
      <c r="H343" s="104">
        <v>342.5027</v>
      </c>
      <c r="I343" s="104">
        <v>456.86430000000001</v>
      </c>
      <c r="J343" s="104">
        <v>306.09980000000002</v>
      </c>
      <c r="K343" s="104">
        <v>335.3322</v>
      </c>
      <c r="L343" s="104">
        <v>285.79509999999999</v>
      </c>
      <c r="M343" s="104">
        <f t="shared" si="60"/>
        <v>187.56639999999999</v>
      </c>
      <c r="N343" s="106">
        <f t="shared" si="61"/>
        <v>0.16911556999406457</v>
      </c>
      <c r="Q343" s="105">
        <v>44262</v>
      </c>
      <c r="R343" s="104">
        <f t="shared" si="62"/>
        <v>34.474318181818177</v>
      </c>
      <c r="S343" s="104">
        <f t="shared" si="63"/>
        <v>58.58460909090909</v>
      </c>
      <c r="T343" s="104">
        <f t="shared" si="64"/>
        <v>41.206709090909094</v>
      </c>
      <c r="U343" s="104">
        <f t="shared" si="65"/>
        <v>23.758809090909093</v>
      </c>
      <c r="V343" s="104">
        <f t="shared" si="66"/>
        <v>27.597436363636362</v>
      </c>
      <c r="W343" s="104">
        <f t="shared" si="67"/>
        <v>39.134709090909091</v>
      </c>
      <c r="X343" s="104">
        <f t="shared" si="68"/>
        <v>31.13660909090909</v>
      </c>
      <c r="Y343" s="104">
        <f t="shared" si="69"/>
        <v>41.533118181818182</v>
      </c>
      <c r="Z343" s="104">
        <f t="shared" si="70"/>
        <v>27.827254545454547</v>
      </c>
      <c r="AA343" s="104">
        <f t="shared" si="71"/>
        <v>30.484745454545454</v>
      </c>
    </row>
    <row r="344" spans="1:27" x14ac:dyDescent="0.35">
      <c r="A344" s="105">
        <v>44263</v>
      </c>
      <c r="B344" s="107">
        <v>374.10989999999998</v>
      </c>
      <c r="C344" s="104">
        <v>642.33460000000002</v>
      </c>
      <c r="D344" s="104">
        <v>452.37970000000001</v>
      </c>
      <c r="E344" s="104">
        <v>260.53160000000003</v>
      </c>
      <c r="F344" s="104">
        <v>300.41989999999998</v>
      </c>
      <c r="G344" s="104">
        <v>425.61369999999999</v>
      </c>
      <c r="H344" s="104">
        <v>340.48719999999997</v>
      </c>
      <c r="I344" s="104">
        <v>456.13209999999998</v>
      </c>
      <c r="J344" s="104">
        <v>304.3657</v>
      </c>
      <c r="K344" s="104">
        <v>333.53489999999999</v>
      </c>
      <c r="L344" s="104">
        <v>283.82659999999998</v>
      </c>
      <c r="M344" s="104">
        <f t="shared" si="60"/>
        <v>186.20250000000004</v>
      </c>
      <c r="N344" s="106">
        <f t="shared" si="61"/>
        <v>0.16788583627888479</v>
      </c>
      <c r="Q344" s="105">
        <v>44263</v>
      </c>
      <c r="R344" s="104">
        <f t="shared" si="62"/>
        <v>34.009990909090909</v>
      </c>
      <c r="S344" s="104">
        <f t="shared" si="63"/>
        <v>58.394054545454544</v>
      </c>
      <c r="T344" s="104">
        <f t="shared" si="64"/>
        <v>41.125427272727272</v>
      </c>
      <c r="U344" s="104">
        <f t="shared" si="65"/>
        <v>23.684690909090911</v>
      </c>
      <c r="V344" s="104">
        <f t="shared" si="66"/>
        <v>27.3109</v>
      </c>
      <c r="W344" s="104">
        <f t="shared" si="67"/>
        <v>38.692154545454542</v>
      </c>
      <c r="X344" s="104">
        <f t="shared" si="68"/>
        <v>30.953381818181814</v>
      </c>
      <c r="Y344" s="104">
        <f t="shared" si="69"/>
        <v>41.466554545454542</v>
      </c>
      <c r="Z344" s="104">
        <f t="shared" si="70"/>
        <v>27.669609090909091</v>
      </c>
      <c r="AA344" s="104">
        <f t="shared" si="71"/>
        <v>30.321354545454543</v>
      </c>
    </row>
    <row r="345" spans="1:27" x14ac:dyDescent="0.35">
      <c r="A345" s="105">
        <v>44264</v>
      </c>
      <c r="B345" s="107">
        <v>369.3075</v>
      </c>
      <c r="C345" s="104">
        <v>640.63250000000005</v>
      </c>
      <c r="D345" s="104">
        <v>452.6927</v>
      </c>
      <c r="E345" s="104">
        <v>256.9735</v>
      </c>
      <c r="F345" s="104">
        <v>298.36799999999999</v>
      </c>
      <c r="G345" s="104">
        <v>421.0027</v>
      </c>
      <c r="H345" s="104">
        <v>337.50040000000001</v>
      </c>
      <c r="I345" s="104">
        <v>455.77800000000002</v>
      </c>
      <c r="J345" s="104">
        <v>303.09120000000001</v>
      </c>
      <c r="K345" s="104">
        <v>332.17750000000001</v>
      </c>
      <c r="L345" s="104">
        <v>281.86950000000002</v>
      </c>
      <c r="M345" s="104">
        <f t="shared" si="60"/>
        <v>184.85450000000003</v>
      </c>
      <c r="N345" s="106">
        <f t="shared" si="61"/>
        <v>0.16667043848721208</v>
      </c>
      <c r="Q345" s="105">
        <v>44264</v>
      </c>
      <c r="R345" s="104">
        <f t="shared" si="62"/>
        <v>33.573409090909088</v>
      </c>
      <c r="S345" s="104">
        <f t="shared" si="63"/>
        <v>58.239318181818184</v>
      </c>
      <c r="T345" s="104">
        <f t="shared" si="64"/>
        <v>41.153881818181816</v>
      </c>
      <c r="U345" s="104">
        <f t="shared" si="65"/>
        <v>23.361227272727273</v>
      </c>
      <c r="V345" s="104">
        <f t="shared" si="66"/>
        <v>27.124363636363636</v>
      </c>
      <c r="W345" s="104">
        <f t="shared" si="67"/>
        <v>38.27297272727273</v>
      </c>
      <c r="X345" s="104">
        <f t="shared" si="68"/>
        <v>30.681854545454545</v>
      </c>
      <c r="Y345" s="104">
        <f t="shared" si="69"/>
        <v>41.434363636363635</v>
      </c>
      <c r="Z345" s="104">
        <f t="shared" si="70"/>
        <v>27.553745454545457</v>
      </c>
      <c r="AA345" s="104">
        <f t="shared" si="71"/>
        <v>30.197954545454547</v>
      </c>
    </row>
    <row r="346" spans="1:27" x14ac:dyDescent="0.35">
      <c r="A346" s="105">
        <v>44265</v>
      </c>
      <c r="B346" s="107">
        <v>365.64449999999999</v>
      </c>
      <c r="C346" s="104">
        <v>636.66899999999998</v>
      </c>
      <c r="D346" s="104">
        <v>452.92360000000002</v>
      </c>
      <c r="E346" s="104">
        <v>255.49369999999999</v>
      </c>
      <c r="F346" s="104">
        <v>296.66300000000001</v>
      </c>
      <c r="G346" s="104">
        <v>416.66219999999998</v>
      </c>
      <c r="H346" s="104">
        <v>334.9246</v>
      </c>
      <c r="I346" s="104">
        <v>454.7559</v>
      </c>
      <c r="J346" s="104">
        <v>301.4151</v>
      </c>
      <c r="K346" s="104">
        <v>331.45370000000003</v>
      </c>
      <c r="L346" s="104">
        <v>280.37849999999997</v>
      </c>
      <c r="M346" s="104">
        <f t="shared" si="60"/>
        <v>181.91309999999999</v>
      </c>
      <c r="N346" s="106">
        <f t="shared" si="61"/>
        <v>0.16401838280143602</v>
      </c>
      <c r="Q346" s="105">
        <v>44265</v>
      </c>
      <c r="R346" s="104">
        <f t="shared" si="62"/>
        <v>33.24040909090909</v>
      </c>
      <c r="S346" s="104">
        <f t="shared" si="63"/>
        <v>57.878999999999998</v>
      </c>
      <c r="T346" s="104">
        <f t="shared" si="64"/>
        <v>41.174872727272728</v>
      </c>
      <c r="U346" s="104">
        <f t="shared" si="65"/>
        <v>23.226699999999997</v>
      </c>
      <c r="V346" s="104">
        <f t="shared" si="66"/>
        <v>26.969363636363639</v>
      </c>
      <c r="W346" s="104">
        <f t="shared" si="67"/>
        <v>37.878381818181815</v>
      </c>
      <c r="X346" s="104">
        <f t="shared" si="68"/>
        <v>30.447690909090909</v>
      </c>
      <c r="Y346" s="104">
        <f t="shared" si="69"/>
        <v>41.341445454545457</v>
      </c>
      <c r="Z346" s="104">
        <f t="shared" si="70"/>
        <v>27.401372727272726</v>
      </c>
      <c r="AA346" s="104">
        <f t="shared" si="71"/>
        <v>30.132154545454547</v>
      </c>
    </row>
    <row r="347" spans="1:27" x14ac:dyDescent="0.35">
      <c r="A347" s="105">
        <v>44266</v>
      </c>
      <c r="B347" s="107">
        <v>363.5403</v>
      </c>
      <c r="C347" s="107">
        <v>632.11</v>
      </c>
      <c r="D347" s="104">
        <v>451.12810000000002</v>
      </c>
      <c r="E347" s="104">
        <v>254.66650000000001</v>
      </c>
      <c r="F347" s="104">
        <v>296.05450000000002</v>
      </c>
      <c r="G347" s="104">
        <v>412.60169999999999</v>
      </c>
      <c r="H347" s="104">
        <v>332.11669999999998</v>
      </c>
      <c r="I347" s="104">
        <v>453.42</v>
      </c>
      <c r="J347" s="104">
        <v>298.07780000000002</v>
      </c>
      <c r="K347" s="104">
        <v>331.00200000000001</v>
      </c>
      <c r="L347" s="104">
        <v>279.16750000000002</v>
      </c>
      <c r="M347" s="104">
        <f t="shared" si="60"/>
        <v>178.69</v>
      </c>
      <c r="N347" s="106">
        <f t="shared" si="61"/>
        <v>0.16111233782937348</v>
      </c>
      <c r="Q347" s="105">
        <v>44266</v>
      </c>
      <c r="R347" s="104">
        <f t="shared" si="62"/>
        <v>33.04911818181818</v>
      </c>
      <c r="S347" s="104">
        <f t="shared" si="63"/>
        <v>57.464545454545458</v>
      </c>
      <c r="T347" s="104">
        <f t="shared" si="64"/>
        <v>41.011645454545459</v>
      </c>
      <c r="U347" s="104">
        <f t="shared" si="65"/>
        <v>23.151500000000002</v>
      </c>
      <c r="V347" s="104">
        <f t="shared" si="66"/>
        <v>26.914045454545455</v>
      </c>
      <c r="W347" s="104">
        <f t="shared" si="67"/>
        <v>37.509245454545457</v>
      </c>
      <c r="X347" s="104">
        <f t="shared" si="68"/>
        <v>30.192427272727272</v>
      </c>
      <c r="Y347" s="104">
        <f t="shared" si="69"/>
        <v>41.22</v>
      </c>
      <c r="Z347" s="104">
        <f t="shared" si="70"/>
        <v>27.097981818181822</v>
      </c>
      <c r="AA347" s="104">
        <f t="shared" si="71"/>
        <v>30.091090909090909</v>
      </c>
    </row>
    <row r="348" spans="1:27" x14ac:dyDescent="0.35">
      <c r="A348" s="105">
        <v>44267</v>
      </c>
      <c r="B348" s="107">
        <v>361.94869999999997</v>
      </c>
      <c r="C348" s="107">
        <v>630.59</v>
      </c>
      <c r="D348" s="104">
        <v>448.77260000000001</v>
      </c>
      <c r="E348" s="104">
        <v>252.27969999999999</v>
      </c>
      <c r="F348" s="104">
        <v>295.57049999999998</v>
      </c>
      <c r="G348" s="104">
        <v>410.0881</v>
      </c>
      <c r="H348" s="104">
        <v>328.9486</v>
      </c>
      <c r="I348" s="104">
        <v>452.15069999999997</v>
      </c>
      <c r="J348" s="104">
        <v>293.79390000000001</v>
      </c>
      <c r="K348" s="104">
        <v>329.99259999999998</v>
      </c>
      <c r="L348" s="104">
        <v>278.74619999999999</v>
      </c>
      <c r="M348" s="104">
        <f t="shared" si="60"/>
        <v>178.43930000000006</v>
      </c>
      <c r="N348" s="106">
        <f t="shared" si="61"/>
        <v>0.16088629908577387</v>
      </c>
      <c r="Q348" s="105">
        <v>44267</v>
      </c>
      <c r="R348" s="104">
        <f t="shared" si="62"/>
        <v>32.904427272727268</v>
      </c>
      <c r="S348" s="104">
        <f t="shared" si="63"/>
        <v>57.326363636363638</v>
      </c>
      <c r="T348" s="104">
        <f t="shared" si="64"/>
        <v>40.797509090909095</v>
      </c>
      <c r="U348" s="104">
        <f t="shared" si="65"/>
        <v>22.934518181818181</v>
      </c>
      <c r="V348" s="104">
        <f t="shared" si="66"/>
        <v>26.870045454545451</v>
      </c>
      <c r="W348" s="104">
        <f t="shared" si="67"/>
        <v>37.280736363636365</v>
      </c>
      <c r="X348" s="104">
        <f t="shared" si="68"/>
        <v>29.904418181818183</v>
      </c>
      <c r="Y348" s="104">
        <f t="shared" si="69"/>
        <v>41.104609090909086</v>
      </c>
      <c r="Z348" s="104">
        <f t="shared" si="70"/>
        <v>26.708536363636366</v>
      </c>
      <c r="AA348" s="104">
        <f t="shared" si="71"/>
        <v>29.999327272727271</v>
      </c>
    </row>
    <row r="349" spans="1:27" x14ac:dyDescent="0.35">
      <c r="A349" s="105">
        <v>44268</v>
      </c>
      <c r="B349" s="107">
        <v>360.97219999999999</v>
      </c>
      <c r="C349" s="107">
        <v>627.95000000000005</v>
      </c>
      <c r="D349" s="104">
        <v>446.5564</v>
      </c>
      <c r="E349" s="104">
        <v>249.74770000000001</v>
      </c>
      <c r="F349" s="104">
        <v>293.15480000000002</v>
      </c>
      <c r="G349" s="104">
        <v>407.59249999999997</v>
      </c>
      <c r="H349" s="104">
        <v>325.72800000000001</v>
      </c>
      <c r="I349" s="104">
        <v>447.36939999999998</v>
      </c>
      <c r="J349" s="104">
        <v>288.97089999999997</v>
      </c>
      <c r="K349" s="104">
        <v>329.25360000000001</v>
      </c>
      <c r="L349" s="104">
        <v>278.51830000000001</v>
      </c>
      <c r="M349" s="104">
        <f t="shared" si="60"/>
        <v>180.58060000000006</v>
      </c>
      <c r="N349" s="106">
        <f t="shared" si="61"/>
        <v>0.16281696028110679</v>
      </c>
      <c r="Q349" s="105">
        <v>44268</v>
      </c>
      <c r="R349" s="104">
        <f t="shared" si="62"/>
        <v>32.815654545454542</v>
      </c>
      <c r="S349" s="104">
        <f t="shared" si="63"/>
        <v>57.086363636363643</v>
      </c>
      <c r="T349" s="104">
        <f t="shared" si="64"/>
        <v>40.596036363636365</v>
      </c>
      <c r="U349" s="104">
        <f t="shared" si="65"/>
        <v>22.704336363636365</v>
      </c>
      <c r="V349" s="104">
        <f t="shared" si="66"/>
        <v>26.650436363636366</v>
      </c>
      <c r="W349" s="104">
        <f t="shared" si="67"/>
        <v>37.053863636363637</v>
      </c>
      <c r="X349" s="104">
        <f t="shared" si="68"/>
        <v>29.611636363636364</v>
      </c>
      <c r="Y349" s="104">
        <f t="shared" si="69"/>
        <v>40.669945454545456</v>
      </c>
      <c r="Z349" s="104">
        <f t="shared" si="70"/>
        <v>26.270081818181815</v>
      </c>
      <c r="AA349" s="104">
        <f t="shared" si="71"/>
        <v>29.932145454545456</v>
      </c>
    </row>
    <row r="350" spans="1:27" x14ac:dyDescent="0.35">
      <c r="A350" s="105">
        <v>44269</v>
      </c>
      <c r="B350" s="107">
        <v>359.72710000000001</v>
      </c>
      <c r="C350" s="107">
        <v>626.30999999999995</v>
      </c>
      <c r="D350" s="104">
        <v>444.80399999999997</v>
      </c>
      <c r="E350" s="104">
        <v>247.33850000000001</v>
      </c>
      <c r="F350" s="104">
        <v>291.11309999999997</v>
      </c>
      <c r="G350" s="104">
        <v>403.93729999999999</v>
      </c>
      <c r="H350" s="104">
        <v>322.69889999999998</v>
      </c>
      <c r="I350" s="104">
        <v>446.79340000000002</v>
      </c>
      <c r="J350" s="104">
        <v>283.92610000000002</v>
      </c>
      <c r="K350" s="104">
        <v>328.51530000000002</v>
      </c>
      <c r="L350" s="104">
        <v>278.0027</v>
      </c>
      <c r="M350" s="104">
        <f t="shared" si="60"/>
        <v>179.51659999999993</v>
      </c>
      <c r="N350" s="106">
        <f t="shared" si="61"/>
        <v>0.16185762552566174</v>
      </c>
      <c r="Q350" s="105">
        <v>44269</v>
      </c>
      <c r="R350" s="104">
        <f t="shared" si="62"/>
        <v>32.702463636363639</v>
      </c>
      <c r="S350" s="104">
        <f t="shared" si="63"/>
        <v>56.93727272727272</v>
      </c>
      <c r="T350" s="104">
        <f t="shared" si="64"/>
        <v>40.436727272727268</v>
      </c>
      <c r="U350" s="104">
        <f t="shared" si="65"/>
        <v>22.485318181818183</v>
      </c>
      <c r="V350" s="104">
        <f t="shared" si="66"/>
        <v>26.46482727272727</v>
      </c>
      <c r="W350" s="104">
        <f t="shared" si="67"/>
        <v>36.721572727272729</v>
      </c>
      <c r="X350" s="104">
        <f t="shared" si="68"/>
        <v>29.336263636363636</v>
      </c>
      <c r="Y350" s="104">
        <f t="shared" si="69"/>
        <v>40.617581818181819</v>
      </c>
      <c r="Z350" s="104">
        <f t="shared" si="70"/>
        <v>25.811463636363637</v>
      </c>
      <c r="AA350" s="104">
        <f t="shared" si="71"/>
        <v>29.865027272727275</v>
      </c>
    </row>
    <row r="351" spans="1:27" x14ac:dyDescent="0.35">
      <c r="A351" s="105">
        <v>44270</v>
      </c>
      <c r="B351" s="107">
        <v>357.46539999999999</v>
      </c>
      <c r="C351" s="107">
        <v>625.73</v>
      </c>
      <c r="D351" s="104">
        <v>444.19589999999999</v>
      </c>
      <c r="E351" s="104">
        <v>244.47200000000001</v>
      </c>
      <c r="F351" s="104">
        <v>289.50409999999999</v>
      </c>
      <c r="G351" s="104">
        <v>399.83870000000002</v>
      </c>
      <c r="H351" s="104">
        <v>319.87810000000002</v>
      </c>
      <c r="I351" s="104">
        <v>446.82569999999998</v>
      </c>
      <c r="J351" s="104">
        <v>279.1626</v>
      </c>
      <c r="K351" s="104">
        <v>328.04250000000002</v>
      </c>
      <c r="L351" s="104">
        <v>277.50020000000001</v>
      </c>
      <c r="M351" s="104">
        <f t="shared" si="60"/>
        <v>178.90430000000003</v>
      </c>
      <c r="N351" s="106">
        <f t="shared" si="61"/>
        <v>0.1613055572260764</v>
      </c>
      <c r="Q351" s="105">
        <v>44270</v>
      </c>
      <c r="R351" s="104">
        <f t="shared" si="62"/>
        <v>32.496854545454546</v>
      </c>
      <c r="S351" s="104">
        <f t="shared" si="63"/>
        <v>56.884545454545453</v>
      </c>
      <c r="T351" s="104">
        <f t="shared" si="64"/>
        <v>40.381445454545457</v>
      </c>
      <c r="U351" s="104">
        <f t="shared" si="65"/>
        <v>22.224727272727275</v>
      </c>
      <c r="V351" s="104">
        <f t="shared" si="66"/>
        <v>26.318554545454546</v>
      </c>
      <c r="W351" s="104">
        <f t="shared" si="67"/>
        <v>36.348972727272731</v>
      </c>
      <c r="X351" s="104">
        <f t="shared" si="68"/>
        <v>29.079827272727275</v>
      </c>
      <c r="Y351" s="104">
        <f t="shared" si="69"/>
        <v>40.620518181818177</v>
      </c>
      <c r="Z351" s="104">
        <f t="shared" si="70"/>
        <v>25.37841818181818</v>
      </c>
      <c r="AA351" s="104">
        <f t="shared" si="71"/>
        <v>29.822045454545457</v>
      </c>
    </row>
    <row r="352" spans="1:27" x14ac:dyDescent="0.35">
      <c r="A352" s="105">
        <v>44271</v>
      </c>
      <c r="B352" s="107">
        <v>355.53890000000001</v>
      </c>
      <c r="C352" s="107">
        <v>623.74</v>
      </c>
      <c r="D352" s="104">
        <v>444.35550000000001</v>
      </c>
      <c r="E352" s="104">
        <v>241.95</v>
      </c>
      <c r="F352" s="104">
        <v>288.44869999999997</v>
      </c>
      <c r="G352" s="104">
        <v>395.58969999999999</v>
      </c>
      <c r="H352" s="104">
        <v>316.60550000000001</v>
      </c>
      <c r="I352" s="104">
        <v>447.03579999999999</v>
      </c>
      <c r="J352" s="104">
        <v>275.74970000000002</v>
      </c>
      <c r="K352" s="104">
        <v>327.88119999999998</v>
      </c>
      <c r="L352" s="104">
        <v>276.69099999999997</v>
      </c>
      <c r="M352" s="104">
        <f t="shared" si="60"/>
        <v>176.70420000000001</v>
      </c>
      <c r="N352" s="106">
        <f t="shared" si="61"/>
        <v>0.1593218801626794</v>
      </c>
      <c r="Q352" s="105">
        <v>44271</v>
      </c>
      <c r="R352" s="104">
        <f t="shared" si="62"/>
        <v>32.321718181818184</v>
      </c>
      <c r="S352" s="104">
        <f t="shared" si="63"/>
        <v>56.703636363636363</v>
      </c>
      <c r="T352" s="104">
        <f t="shared" si="64"/>
        <v>40.395954545454543</v>
      </c>
      <c r="U352" s="104">
        <f t="shared" si="65"/>
        <v>21.995454545454546</v>
      </c>
      <c r="V352" s="104">
        <f t="shared" si="66"/>
        <v>26.222609090909089</v>
      </c>
      <c r="W352" s="104">
        <f t="shared" si="67"/>
        <v>35.962699999999998</v>
      </c>
      <c r="X352" s="104">
        <f t="shared" si="68"/>
        <v>28.782318181818184</v>
      </c>
      <c r="Y352" s="104">
        <f t="shared" si="69"/>
        <v>40.639618181818179</v>
      </c>
      <c r="Z352" s="104">
        <f t="shared" si="70"/>
        <v>25.068154545454547</v>
      </c>
      <c r="AA352" s="104">
        <f t="shared" si="71"/>
        <v>29.807381818181817</v>
      </c>
    </row>
    <row r="353" spans="1:27" x14ac:dyDescent="0.35">
      <c r="A353" s="105">
        <v>44272</v>
      </c>
      <c r="B353" s="105"/>
      <c r="C353" s="107">
        <v>622.37</v>
      </c>
      <c r="D353" s="104">
        <v>444.77100000000002</v>
      </c>
      <c r="E353" s="104">
        <v>238.17140000000001</v>
      </c>
      <c r="F353" s="104">
        <v>287.34559999999999</v>
      </c>
      <c r="G353" s="104">
        <v>391.95069999999998</v>
      </c>
      <c r="H353" s="104">
        <v>314.0899</v>
      </c>
      <c r="I353" s="104">
        <v>446.50369999999998</v>
      </c>
      <c r="J353" s="104">
        <v>272.76409999999998</v>
      </c>
      <c r="K353" s="104">
        <v>328.22750000000002</v>
      </c>
      <c r="L353" s="104">
        <v>275.89120000000003</v>
      </c>
      <c r="M353" s="104">
        <f t="shared" si="60"/>
        <v>175.86630000000002</v>
      </c>
      <c r="N353" s="106">
        <f t="shared" si="61"/>
        <v>0.15856640404276653</v>
      </c>
      <c r="Q353" s="105">
        <v>44272</v>
      </c>
      <c r="S353" s="104">
        <f t="shared" ref="S353:S367" si="72">C353/11</f>
        <v>56.579090909090908</v>
      </c>
      <c r="T353" s="104">
        <f t="shared" ref="T353:T367" si="73">D353/11</f>
        <v>40.433727272727275</v>
      </c>
      <c r="U353" s="104">
        <f t="shared" ref="U353:U367" si="74">E353/11</f>
        <v>21.651945454545455</v>
      </c>
      <c r="V353" s="104">
        <f t="shared" ref="V353:V367" si="75">F353/11</f>
        <v>26.122327272727272</v>
      </c>
      <c r="W353" s="104">
        <f t="shared" ref="W353:W367" si="76">G353/11</f>
        <v>35.631881818181817</v>
      </c>
      <c r="X353" s="104">
        <f t="shared" ref="X353:X367" si="77">H353/11</f>
        <v>28.553627272727272</v>
      </c>
      <c r="Y353" s="104">
        <f t="shared" ref="Y353:Y367" si="78">I353/11</f>
        <v>40.591245454545451</v>
      </c>
      <c r="Z353" s="104">
        <f t="shared" ref="Z353:Z367" si="79">J353/11</f>
        <v>24.796736363636363</v>
      </c>
      <c r="AA353" s="104">
        <f t="shared" ref="AA353:AA367" si="80">K353/11</f>
        <v>29.838863636363637</v>
      </c>
    </row>
    <row r="354" spans="1:27" x14ac:dyDescent="0.35">
      <c r="A354" s="105">
        <v>44273</v>
      </c>
      <c r="B354" s="105"/>
      <c r="C354" s="107">
        <v>621.25</v>
      </c>
      <c r="D354" s="104">
        <v>442.75540000000001</v>
      </c>
      <c r="E354" s="104">
        <v>233.7808</v>
      </c>
      <c r="F354" s="104">
        <v>287.4083</v>
      </c>
      <c r="G354" s="104">
        <v>388.88959999999997</v>
      </c>
      <c r="H354" s="104">
        <v>311.6053</v>
      </c>
      <c r="I354" s="104">
        <v>446.29899999999998</v>
      </c>
      <c r="J354" s="104">
        <v>268.57380000000001</v>
      </c>
      <c r="K354" s="104">
        <v>328.5086</v>
      </c>
      <c r="L354" s="104">
        <v>275.28719999999998</v>
      </c>
      <c r="M354" s="104">
        <f t="shared" si="60"/>
        <v>174.95100000000002</v>
      </c>
      <c r="N354" s="106">
        <f t="shared" si="61"/>
        <v>0.1577411417291775</v>
      </c>
      <c r="Q354" s="105">
        <v>44273</v>
      </c>
      <c r="S354" s="104">
        <f t="shared" si="72"/>
        <v>56.477272727272727</v>
      </c>
      <c r="T354" s="104">
        <f t="shared" si="73"/>
        <v>40.250490909090907</v>
      </c>
      <c r="U354" s="104">
        <f t="shared" si="74"/>
        <v>21.252800000000001</v>
      </c>
      <c r="V354" s="104">
        <f t="shared" si="75"/>
        <v>26.128027272727273</v>
      </c>
      <c r="W354" s="104">
        <f t="shared" si="76"/>
        <v>35.3536</v>
      </c>
      <c r="X354" s="104">
        <f t="shared" si="77"/>
        <v>28.327754545454546</v>
      </c>
      <c r="Y354" s="104">
        <f t="shared" si="78"/>
        <v>40.572636363636363</v>
      </c>
      <c r="Z354" s="104">
        <f t="shared" si="79"/>
        <v>24.415800000000001</v>
      </c>
      <c r="AA354" s="104">
        <f t="shared" si="80"/>
        <v>29.864418181818181</v>
      </c>
    </row>
    <row r="355" spans="1:27" x14ac:dyDescent="0.35">
      <c r="A355" s="105">
        <v>44274</v>
      </c>
      <c r="B355" s="105"/>
      <c r="C355" s="107">
        <v>620.15</v>
      </c>
      <c r="D355" s="104">
        <v>440.49470000000002</v>
      </c>
      <c r="E355" s="104">
        <v>227.6669</v>
      </c>
      <c r="F355" s="104">
        <v>287.88600000000002</v>
      </c>
      <c r="G355" s="104">
        <v>387.12389999999999</v>
      </c>
      <c r="H355" s="104">
        <v>309.01479999999998</v>
      </c>
      <c r="I355" s="104">
        <v>446.1816</v>
      </c>
      <c r="J355" s="104">
        <v>265.05360000000002</v>
      </c>
      <c r="K355" s="104">
        <v>328.17750000000001</v>
      </c>
      <c r="L355" s="104">
        <v>274.8963</v>
      </c>
      <c r="M355" s="104">
        <f t="shared" si="60"/>
        <v>173.96839999999997</v>
      </c>
      <c r="N355" s="106">
        <f t="shared" si="61"/>
        <v>0.15685519968904571</v>
      </c>
      <c r="Q355" s="105">
        <v>44274</v>
      </c>
      <c r="S355" s="104">
        <f t="shared" si="72"/>
        <v>56.377272727272725</v>
      </c>
      <c r="T355" s="104">
        <f t="shared" si="73"/>
        <v>40.044972727272729</v>
      </c>
      <c r="U355" s="104">
        <f t="shared" si="74"/>
        <v>20.696990909090911</v>
      </c>
      <c r="V355" s="104">
        <f t="shared" si="75"/>
        <v>26.171454545454548</v>
      </c>
      <c r="W355" s="104">
        <f t="shared" si="76"/>
        <v>35.193081818181817</v>
      </c>
      <c r="X355" s="104">
        <f t="shared" si="77"/>
        <v>28.092254545454544</v>
      </c>
      <c r="Y355" s="104">
        <f t="shared" si="78"/>
        <v>40.561963636363636</v>
      </c>
      <c r="Z355" s="104">
        <f t="shared" si="79"/>
        <v>24.09578181818182</v>
      </c>
      <c r="AA355" s="104">
        <f t="shared" si="80"/>
        <v>29.834318181818183</v>
      </c>
    </row>
    <row r="356" spans="1:27" x14ac:dyDescent="0.35">
      <c r="A356" s="105">
        <v>44275</v>
      </c>
      <c r="B356" s="105"/>
      <c r="C356" s="107">
        <v>619.54999999999995</v>
      </c>
      <c r="D356" s="104">
        <v>438.8</v>
      </c>
      <c r="E356" s="104">
        <v>221.2544</v>
      </c>
      <c r="F356" s="104">
        <v>286.58210000000003</v>
      </c>
      <c r="G356" s="104">
        <v>385.57960000000003</v>
      </c>
      <c r="H356" s="104">
        <v>306.20339999999999</v>
      </c>
      <c r="I356" s="104">
        <v>446.37470000000002</v>
      </c>
      <c r="J356" s="104">
        <v>261.24540000000002</v>
      </c>
      <c r="K356" s="104">
        <v>327.93599999999998</v>
      </c>
      <c r="L356" s="104">
        <v>274.6508</v>
      </c>
      <c r="M356" s="104">
        <f t="shared" si="60"/>
        <v>173.17529999999994</v>
      </c>
      <c r="N356" s="106">
        <f t="shared" si="61"/>
        <v>0.15614011661146732</v>
      </c>
      <c r="Q356" s="105">
        <v>44275</v>
      </c>
      <c r="S356" s="104">
        <f t="shared" si="72"/>
        <v>56.322727272727271</v>
      </c>
      <c r="T356" s="104">
        <f t="shared" si="73"/>
        <v>39.890909090909091</v>
      </c>
      <c r="U356" s="104">
        <f t="shared" si="74"/>
        <v>20.114036363636362</v>
      </c>
      <c r="V356" s="104">
        <f t="shared" si="75"/>
        <v>26.052918181818185</v>
      </c>
      <c r="W356" s="104">
        <f t="shared" si="76"/>
        <v>35.052690909090913</v>
      </c>
      <c r="X356" s="104">
        <f t="shared" si="77"/>
        <v>27.836672727272727</v>
      </c>
      <c r="Y356" s="104">
        <f t="shared" si="78"/>
        <v>40.57951818181818</v>
      </c>
      <c r="Z356" s="104">
        <f t="shared" si="79"/>
        <v>23.74958181818182</v>
      </c>
      <c r="AA356" s="104">
        <f t="shared" si="80"/>
        <v>29.812363636363635</v>
      </c>
    </row>
    <row r="357" spans="1:27" x14ac:dyDescent="0.35">
      <c r="A357" s="105">
        <v>44276</v>
      </c>
      <c r="B357" s="105"/>
      <c r="C357" s="107">
        <v>619.39</v>
      </c>
      <c r="D357" s="104">
        <v>437.95080000000002</v>
      </c>
      <c r="E357" s="104">
        <v>215.8545</v>
      </c>
      <c r="F357" s="104">
        <v>286.01780000000002</v>
      </c>
      <c r="G357" s="104">
        <v>382.77120000000002</v>
      </c>
      <c r="H357" s="104">
        <v>303.9357</v>
      </c>
      <c r="I357" s="104">
        <v>446.6789</v>
      </c>
      <c r="J357" s="104">
        <v>257.95499999999998</v>
      </c>
      <c r="K357" s="104">
        <v>328.27800000000002</v>
      </c>
      <c r="L357" s="104">
        <v>273.8288</v>
      </c>
      <c r="M357" s="104">
        <f t="shared" si="60"/>
        <v>172.71109999999999</v>
      </c>
      <c r="N357" s="106">
        <f t="shared" si="61"/>
        <v>0.15572157977549222</v>
      </c>
      <c r="Q357" s="105">
        <v>44276</v>
      </c>
      <c r="S357" s="104">
        <f t="shared" si="72"/>
        <v>56.308181818181815</v>
      </c>
      <c r="T357" s="104">
        <f t="shared" si="73"/>
        <v>39.813709090909093</v>
      </c>
      <c r="U357" s="104">
        <f t="shared" si="74"/>
        <v>19.623136363636362</v>
      </c>
      <c r="V357" s="104">
        <f t="shared" si="75"/>
        <v>26.001618181818184</v>
      </c>
      <c r="W357" s="104">
        <f t="shared" si="76"/>
        <v>34.797381818181819</v>
      </c>
      <c r="X357" s="104">
        <f t="shared" si="77"/>
        <v>27.630518181818182</v>
      </c>
      <c r="Y357" s="104">
        <f t="shared" si="78"/>
        <v>40.607172727272726</v>
      </c>
      <c r="Z357" s="104">
        <f t="shared" si="79"/>
        <v>23.450454545454544</v>
      </c>
      <c r="AA357" s="104">
        <f t="shared" si="80"/>
        <v>29.843454545454549</v>
      </c>
    </row>
    <row r="358" spans="1:27" x14ac:dyDescent="0.35">
      <c r="A358" s="105">
        <v>44277</v>
      </c>
      <c r="B358" s="105"/>
      <c r="C358" s="107">
        <v>618.38</v>
      </c>
      <c r="D358" s="104">
        <v>438.37479999999999</v>
      </c>
      <c r="E358" s="104">
        <v>210.93989999999999</v>
      </c>
      <c r="F358" s="104">
        <v>284.41370000000001</v>
      </c>
      <c r="G358" s="104">
        <v>380.40989999999999</v>
      </c>
      <c r="H358" s="104">
        <v>301.42869999999999</v>
      </c>
      <c r="I358" s="104">
        <v>446.97820000000002</v>
      </c>
      <c r="J358" s="104">
        <v>254.87710000000001</v>
      </c>
      <c r="K358" s="104">
        <v>328.44310000000002</v>
      </c>
      <c r="L358" s="104">
        <v>273.11470000000003</v>
      </c>
      <c r="M358" s="104">
        <f t="shared" si="60"/>
        <v>171.40179999999998</v>
      </c>
      <c r="N358" s="106">
        <f t="shared" si="61"/>
        <v>0.15454107508065759</v>
      </c>
      <c r="Q358" s="105">
        <v>44277</v>
      </c>
      <c r="S358" s="104">
        <f t="shared" si="72"/>
        <v>56.216363636363639</v>
      </c>
      <c r="T358" s="104">
        <f t="shared" si="73"/>
        <v>39.852254545454542</v>
      </c>
      <c r="U358" s="104">
        <f t="shared" si="74"/>
        <v>19.176354545454544</v>
      </c>
      <c r="V358" s="104">
        <f t="shared" si="75"/>
        <v>25.85579090909091</v>
      </c>
      <c r="W358" s="104">
        <f t="shared" si="76"/>
        <v>34.58271818181818</v>
      </c>
      <c r="X358" s="104">
        <f t="shared" si="77"/>
        <v>27.402609090909092</v>
      </c>
      <c r="Y358" s="104">
        <f t="shared" si="78"/>
        <v>40.634381818181822</v>
      </c>
      <c r="Z358" s="104">
        <f t="shared" si="79"/>
        <v>23.170645454545454</v>
      </c>
      <c r="AA358" s="104">
        <f t="shared" si="80"/>
        <v>29.858463636363638</v>
      </c>
    </row>
    <row r="359" spans="1:27" x14ac:dyDescent="0.35">
      <c r="A359" s="105">
        <v>44278</v>
      </c>
      <c r="B359" s="105"/>
      <c r="C359" s="107">
        <v>615.58000000000004</v>
      </c>
      <c r="D359" s="104">
        <v>440.07369999999997</v>
      </c>
      <c r="E359" s="104">
        <v>206.99270000000001</v>
      </c>
      <c r="F359" s="104">
        <v>283.43799999999999</v>
      </c>
      <c r="G359" s="104">
        <v>377.9667</v>
      </c>
      <c r="H359" s="104">
        <v>298.36309999999997</v>
      </c>
      <c r="I359" s="104">
        <v>445.53719999999998</v>
      </c>
      <c r="J359" s="104">
        <v>251.79419999999999</v>
      </c>
      <c r="K359" s="104">
        <v>328.91980000000001</v>
      </c>
      <c r="L359" s="104">
        <v>272.59840000000003</v>
      </c>
      <c r="M359" s="104">
        <f t="shared" si="60"/>
        <v>170.04280000000006</v>
      </c>
      <c r="N359" s="106">
        <f t="shared" si="61"/>
        <v>0.15331575935448319</v>
      </c>
      <c r="Q359" s="105">
        <v>44278</v>
      </c>
      <c r="S359" s="104">
        <f t="shared" si="72"/>
        <v>55.961818181818188</v>
      </c>
      <c r="T359" s="104">
        <f t="shared" si="73"/>
        <v>40.006699999999995</v>
      </c>
      <c r="U359" s="104">
        <f t="shared" si="74"/>
        <v>18.817518181818183</v>
      </c>
      <c r="V359" s="104">
        <f t="shared" si="75"/>
        <v>25.767090909090907</v>
      </c>
      <c r="W359" s="104">
        <f t="shared" si="76"/>
        <v>34.360609090909094</v>
      </c>
      <c r="X359" s="104">
        <f t="shared" si="77"/>
        <v>27.12391818181818</v>
      </c>
      <c r="Y359" s="104">
        <f t="shared" si="78"/>
        <v>40.503381818181815</v>
      </c>
      <c r="Z359" s="104">
        <f t="shared" si="79"/>
        <v>22.890381818181819</v>
      </c>
      <c r="AA359" s="104">
        <f t="shared" si="80"/>
        <v>29.901800000000001</v>
      </c>
    </row>
    <row r="360" spans="1:27" x14ac:dyDescent="0.35">
      <c r="A360" s="105">
        <v>44279</v>
      </c>
      <c r="B360" s="105"/>
      <c r="C360" s="107">
        <v>612.94000000000005</v>
      </c>
      <c r="D360" s="104">
        <v>440.13119999999998</v>
      </c>
      <c r="E360" s="104">
        <v>205.0778</v>
      </c>
      <c r="F360" s="104">
        <v>282.46710000000002</v>
      </c>
      <c r="G360" s="104">
        <v>375.82900000000001</v>
      </c>
      <c r="H360" s="104">
        <v>295.6232</v>
      </c>
      <c r="I360" s="104">
        <v>444.1567</v>
      </c>
      <c r="J360" s="104">
        <v>248.36709999999999</v>
      </c>
      <c r="K360" s="104">
        <v>329.72590000000002</v>
      </c>
      <c r="L360" s="104">
        <v>272.37099999999998</v>
      </c>
      <c r="M360" s="104">
        <f t="shared" si="60"/>
        <v>168.78330000000005</v>
      </c>
      <c r="N360" s="106">
        <f t="shared" si="61"/>
        <v>0.15218015585402936</v>
      </c>
      <c r="Q360" s="105">
        <v>44279</v>
      </c>
      <c r="S360" s="104">
        <f t="shared" si="72"/>
        <v>55.721818181818186</v>
      </c>
      <c r="T360" s="104">
        <f t="shared" si="73"/>
        <v>40.01192727272727</v>
      </c>
      <c r="U360" s="104">
        <f t="shared" si="74"/>
        <v>18.643436363636365</v>
      </c>
      <c r="V360" s="104">
        <f t="shared" si="75"/>
        <v>25.678827272727275</v>
      </c>
      <c r="W360" s="104">
        <f t="shared" si="76"/>
        <v>34.166272727272727</v>
      </c>
      <c r="X360" s="104">
        <f t="shared" si="77"/>
        <v>26.874836363636362</v>
      </c>
      <c r="Y360" s="104">
        <f t="shared" si="78"/>
        <v>40.37788181818182</v>
      </c>
      <c r="Z360" s="104">
        <f t="shared" si="79"/>
        <v>22.578827272727271</v>
      </c>
      <c r="AA360" s="104">
        <f t="shared" si="80"/>
        <v>29.97508181818182</v>
      </c>
    </row>
    <row r="361" spans="1:27" x14ac:dyDescent="0.35">
      <c r="A361" s="105">
        <v>44280</v>
      </c>
      <c r="B361" s="105"/>
      <c r="C361" s="107">
        <v>609.91999999999996</v>
      </c>
      <c r="D361" s="104">
        <v>442.47089999999997</v>
      </c>
      <c r="E361" s="104">
        <v>204.2885</v>
      </c>
      <c r="F361" s="104">
        <v>282.75209999999998</v>
      </c>
      <c r="G361" s="104">
        <v>374.48</v>
      </c>
      <c r="H361" s="104">
        <v>292.76900000000001</v>
      </c>
      <c r="I361" s="104">
        <v>442.0428</v>
      </c>
      <c r="J361" s="104">
        <v>244.04689999999999</v>
      </c>
      <c r="K361" s="104">
        <v>330.73540000000003</v>
      </c>
      <c r="L361" s="104">
        <v>273.2396</v>
      </c>
      <c r="M361" s="104">
        <f t="shared" si="60"/>
        <v>167.44909999999999</v>
      </c>
      <c r="N361" s="106">
        <f t="shared" si="61"/>
        <v>0.15097720056200428</v>
      </c>
      <c r="Q361" s="105">
        <v>44280</v>
      </c>
      <c r="S361" s="104">
        <f t="shared" si="72"/>
        <v>55.447272727272725</v>
      </c>
      <c r="T361" s="104">
        <f t="shared" si="73"/>
        <v>40.224627272727268</v>
      </c>
      <c r="U361" s="104">
        <f t="shared" si="74"/>
        <v>18.571681818181819</v>
      </c>
      <c r="V361" s="104">
        <f t="shared" si="75"/>
        <v>25.704736363636361</v>
      </c>
      <c r="W361" s="104">
        <f t="shared" si="76"/>
        <v>34.043636363636367</v>
      </c>
      <c r="X361" s="104">
        <f t="shared" si="77"/>
        <v>26.615363636363636</v>
      </c>
      <c r="Y361" s="104">
        <f t="shared" si="78"/>
        <v>40.185709090909093</v>
      </c>
      <c r="Z361" s="104">
        <f t="shared" si="79"/>
        <v>22.186081818181819</v>
      </c>
      <c r="AA361" s="104">
        <f t="shared" si="80"/>
        <v>30.066854545454547</v>
      </c>
    </row>
    <row r="362" spans="1:27" x14ac:dyDescent="0.35">
      <c r="A362" s="105">
        <v>44281</v>
      </c>
      <c r="B362" s="105"/>
      <c r="C362" s="107">
        <v>607.16999999999996</v>
      </c>
      <c r="D362" s="104">
        <v>441.91140000000001</v>
      </c>
      <c r="E362" s="104">
        <v>201.81909999999999</v>
      </c>
      <c r="F362" s="104">
        <v>283.18880000000001</v>
      </c>
      <c r="G362" s="104">
        <v>374.13209999999998</v>
      </c>
      <c r="H362" s="104">
        <v>290.23919999999998</v>
      </c>
      <c r="I362" s="104">
        <v>440.23219999999998</v>
      </c>
      <c r="J362" s="104">
        <v>239.5633</v>
      </c>
      <c r="K362" s="104">
        <v>331.17790000000002</v>
      </c>
      <c r="L362" s="104">
        <v>273.50389999999999</v>
      </c>
      <c r="M362" s="104">
        <f t="shared" si="60"/>
        <v>165.25859999999994</v>
      </c>
      <c r="N362" s="106">
        <f t="shared" si="61"/>
        <v>0.1490021791505361</v>
      </c>
      <c r="Q362" s="105">
        <v>44281</v>
      </c>
      <c r="S362" s="104">
        <f t="shared" si="72"/>
        <v>55.197272727272725</v>
      </c>
      <c r="T362" s="104">
        <f t="shared" si="73"/>
        <v>40.173763636363638</v>
      </c>
      <c r="U362" s="104">
        <f t="shared" si="74"/>
        <v>18.347190909090909</v>
      </c>
      <c r="V362" s="104">
        <f t="shared" si="75"/>
        <v>25.744436363636364</v>
      </c>
      <c r="W362" s="104">
        <f t="shared" si="76"/>
        <v>34.012009090909089</v>
      </c>
      <c r="X362" s="104">
        <f t="shared" si="77"/>
        <v>26.385381818181816</v>
      </c>
      <c r="Y362" s="104">
        <f t="shared" si="78"/>
        <v>40.021109090909086</v>
      </c>
      <c r="Z362" s="104">
        <f t="shared" si="79"/>
        <v>21.778481818181817</v>
      </c>
      <c r="AA362" s="104">
        <f t="shared" si="80"/>
        <v>30.107081818181822</v>
      </c>
    </row>
    <row r="363" spans="1:27" x14ac:dyDescent="0.35">
      <c r="A363" s="105">
        <v>44282</v>
      </c>
      <c r="B363" s="105"/>
      <c r="C363" s="107">
        <v>605.65</v>
      </c>
      <c r="D363" s="104">
        <v>441.0564</v>
      </c>
      <c r="E363" s="104">
        <v>198.9992</v>
      </c>
      <c r="F363" s="104">
        <v>282.11559999999997</v>
      </c>
      <c r="G363" s="104">
        <v>374.10070000000002</v>
      </c>
      <c r="H363" s="104">
        <v>287.88010000000003</v>
      </c>
      <c r="I363" s="104">
        <v>438.88249999999999</v>
      </c>
      <c r="J363" s="104">
        <v>235.45179999999999</v>
      </c>
      <c r="K363" s="104">
        <v>331.54739999999998</v>
      </c>
      <c r="L363" s="104">
        <v>273.76679999999999</v>
      </c>
      <c r="M363" s="104">
        <f t="shared" si="60"/>
        <v>164.59359999999998</v>
      </c>
      <c r="N363" s="106">
        <f t="shared" si="61"/>
        <v>0.14840259492838304</v>
      </c>
      <c r="Q363" s="105">
        <v>44282</v>
      </c>
      <c r="S363" s="104">
        <f t="shared" si="72"/>
        <v>55.059090909090905</v>
      </c>
      <c r="T363" s="104">
        <f t="shared" si="73"/>
        <v>40.096036363636365</v>
      </c>
      <c r="U363" s="104">
        <f t="shared" si="74"/>
        <v>18.090836363636363</v>
      </c>
      <c r="V363" s="104">
        <f t="shared" si="75"/>
        <v>25.646872727272726</v>
      </c>
      <c r="W363" s="104">
        <f t="shared" si="76"/>
        <v>34.00915454545455</v>
      </c>
      <c r="X363" s="104">
        <f t="shared" si="77"/>
        <v>26.170918181818184</v>
      </c>
      <c r="Y363" s="104">
        <f t="shared" si="78"/>
        <v>39.898409090909091</v>
      </c>
      <c r="Z363" s="104">
        <f t="shared" si="79"/>
        <v>21.40470909090909</v>
      </c>
      <c r="AA363" s="104">
        <f t="shared" si="80"/>
        <v>30.140672727272726</v>
      </c>
    </row>
    <row r="364" spans="1:27" x14ac:dyDescent="0.35">
      <c r="A364" s="105">
        <v>44283</v>
      </c>
      <c r="B364" s="105"/>
      <c r="C364" s="107">
        <v>605.45000000000005</v>
      </c>
      <c r="D364" s="104">
        <v>440.77609999999999</v>
      </c>
      <c r="E364" s="104">
        <v>196.8938</v>
      </c>
      <c r="F364" s="104">
        <v>281.60449999999997</v>
      </c>
      <c r="G364" s="104">
        <v>373.68819999999999</v>
      </c>
      <c r="H364" s="104">
        <v>286.90730000000002</v>
      </c>
      <c r="I364" s="104">
        <v>438.50439999999998</v>
      </c>
      <c r="J364" s="104">
        <v>231.83709999999999</v>
      </c>
      <c r="K364" s="104">
        <v>332.01839999999999</v>
      </c>
      <c r="L364" s="104">
        <v>273.50170000000003</v>
      </c>
      <c r="M364" s="104">
        <f t="shared" si="60"/>
        <v>164.67390000000006</v>
      </c>
      <c r="N364" s="106">
        <f t="shared" si="61"/>
        <v>0.14847499585024612</v>
      </c>
      <c r="Q364" s="105">
        <v>44283</v>
      </c>
      <c r="S364" s="104">
        <f t="shared" si="72"/>
        <v>55.040909090909096</v>
      </c>
      <c r="T364" s="104">
        <f t="shared" si="73"/>
        <v>40.070554545454542</v>
      </c>
      <c r="U364" s="104">
        <f t="shared" si="74"/>
        <v>17.899436363636365</v>
      </c>
      <c r="V364" s="104">
        <f t="shared" si="75"/>
        <v>25.600409090909089</v>
      </c>
      <c r="W364" s="104">
        <f t="shared" si="76"/>
        <v>33.971654545454548</v>
      </c>
      <c r="X364" s="104">
        <f t="shared" si="77"/>
        <v>26.082481818181819</v>
      </c>
      <c r="Y364" s="104">
        <f t="shared" si="78"/>
        <v>39.864036363636359</v>
      </c>
      <c r="Z364" s="104">
        <f t="shared" si="79"/>
        <v>21.0761</v>
      </c>
      <c r="AA364" s="104">
        <f t="shared" si="80"/>
        <v>30.183490909090906</v>
      </c>
    </row>
    <row r="365" spans="1:27" x14ac:dyDescent="0.35">
      <c r="A365" s="105">
        <v>44284</v>
      </c>
      <c r="B365" s="105"/>
      <c r="C365" s="107">
        <v>604.6</v>
      </c>
      <c r="D365" s="104">
        <v>441.65030000000002</v>
      </c>
      <c r="E365" s="104">
        <v>195.19659999999999</v>
      </c>
      <c r="F365" s="104">
        <v>281.79239999999999</v>
      </c>
      <c r="G365" s="104">
        <v>372.49430000000001</v>
      </c>
      <c r="H365" s="104">
        <v>286.36079999999998</v>
      </c>
      <c r="I365" s="104">
        <v>439.29840000000002</v>
      </c>
      <c r="J365" s="104">
        <v>229.00309999999999</v>
      </c>
      <c r="K365" s="104">
        <v>332.57679999999999</v>
      </c>
      <c r="L365" s="104">
        <v>273.40260000000001</v>
      </c>
      <c r="M365" s="104">
        <f t="shared" si="60"/>
        <v>162.94970000000001</v>
      </c>
      <c r="N365" s="106">
        <f t="shared" si="61"/>
        <v>0.14692040469861248</v>
      </c>
      <c r="Q365" s="105">
        <v>44284</v>
      </c>
      <c r="S365" s="104">
        <f t="shared" si="72"/>
        <v>54.963636363636368</v>
      </c>
      <c r="T365" s="104">
        <f t="shared" si="73"/>
        <v>40.150027272727272</v>
      </c>
      <c r="U365" s="104">
        <f t="shared" si="74"/>
        <v>17.745145454545455</v>
      </c>
      <c r="V365" s="104">
        <f t="shared" si="75"/>
        <v>25.617490909090908</v>
      </c>
      <c r="W365" s="104">
        <f t="shared" si="76"/>
        <v>33.86311818181818</v>
      </c>
      <c r="X365" s="104">
        <f t="shared" si="77"/>
        <v>26.032799999999998</v>
      </c>
      <c r="Y365" s="104">
        <f t="shared" si="78"/>
        <v>39.936218181818184</v>
      </c>
      <c r="Z365" s="104">
        <f t="shared" si="79"/>
        <v>20.818463636363635</v>
      </c>
      <c r="AA365" s="104">
        <f t="shared" si="80"/>
        <v>30.234254545454544</v>
      </c>
    </row>
    <row r="366" spans="1:27" x14ac:dyDescent="0.35">
      <c r="A366" s="105">
        <v>44285</v>
      </c>
      <c r="B366" s="105"/>
      <c r="C366" s="107">
        <v>601.98</v>
      </c>
      <c r="D366" s="104">
        <v>443.48439999999999</v>
      </c>
      <c r="E366" s="104">
        <v>193.82259999999999</v>
      </c>
      <c r="F366" s="104">
        <v>282.6549</v>
      </c>
      <c r="G366" s="104">
        <v>371.47089999999997</v>
      </c>
      <c r="H366" s="104">
        <v>284.67410000000001</v>
      </c>
      <c r="I366" s="104">
        <v>440.63650000000001</v>
      </c>
      <c r="J366" s="104">
        <v>227.1267</v>
      </c>
      <c r="K366" s="104">
        <v>333.33089999999999</v>
      </c>
      <c r="L366" s="104">
        <v>273.4862</v>
      </c>
      <c r="M366" s="104">
        <f t="shared" si="60"/>
        <v>158.49560000000002</v>
      </c>
      <c r="N366" s="106">
        <f t="shared" si="61"/>
        <v>0.14290445269275984</v>
      </c>
      <c r="Q366" s="105">
        <v>44285</v>
      </c>
      <c r="S366" s="104">
        <f t="shared" si="72"/>
        <v>54.725454545454546</v>
      </c>
      <c r="T366" s="104">
        <f t="shared" si="73"/>
        <v>40.316763636363639</v>
      </c>
      <c r="U366" s="104">
        <f t="shared" si="74"/>
        <v>17.620236363636362</v>
      </c>
      <c r="V366" s="104">
        <f t="shared" si="75"/>
        <v>25.695899999999998</v>
      </c>
      <c r="W366" s="104">
        <f t="shared" si="76"/>
        <v>33.770081818181815</v>
      </c>
      <c r="X366" s="104">
        <f t="shared" si="77"/>
        <v>25.879463636363639</v>
      </c>
      <c r="Y366" s="104">
        <f t="shared" si="78"/>
        <v>40.057863636363635</v>
      </c>
      <c r="Z366" s="104">
        <f t="shared" si="79"/>
        <v>20.647881818181819</v>
      </c>
      <c r="AA366" s="104">
        <f t="shared" si="80"/>
        <v>30.30280909090909</v>
      </c>
    </row>
    <row r="367" spans="1:27" x14ac:dyDescent="0.35">
      <c r="A367" s="105">
        <v>44286</v>
      </c>
      <c r="B367" s="105"/>
      <c r="C367" s="107">
        <v>598.41</v>
      </c>
      <c r="D367" s="104">
        <v>441.41140000000001</v>
      </c>
      <c r="E367" s="104">
        <v>191.6764</v>
      </c>
      <c r="F367" s="104">
        <v>283.32490000000001</v>
      </c>
      <c r="G367" s="104">
        <v>371.7518</v>
      </c>
      <c r="H367" s="104">
        <v>282.62139999999999</v>
      </c>
      <c r="I367" s="104">
        <v>441.3503</v>
      </c>
      <c r="J367" s="104">
        <v>225.48779999999999</v>
      </c>
      <c r="K367" s="104">
        <v>334.06950000000001</v>
      </c>
      <c r="L367" s="104">
        <v>274.56119999999999</v>
      </c>
      <c r="M367" s="104">
        <f t="shared" si="60"/>
        <v>156.99859999999995</v>
      </c>
      <c r="N367" s="106">
        <f t="shared" si="61"/>
        <v>0.14155471197010841</v>
      </c>
      <c r="Q367" s="105">
        <v>44286</v>
      </c>
      <c r="S367" s="104">
        <f t="shared" si="72"/>
        <v>54.400909090909089</v>
      </c>
      <c r="T367" s="104">
        <f t="shared" si="73"/>
        <v>40.128309090909092</v>
      </c>
      <c r="U367" s="104">
        <f t="shared" si="74"/>
        <v>17.425127272727273</v>
      </c>
      <c r="V367" s="104">
        <f t="shared" si="75"/>
        <v>25.756809090909091</v>
      </c>
      <c r="W367" s="104">
        <f t="shared" si="76"/>
        <v>33.795618181818185</v>
      </c>
      <c r="X367" s="104">
        <f t="shared" si="77"/>
        <v>25.692854545454544</v>
      </c>
      <c r="Y367" s="104">
        <f t="shared" si="78"/>
        <v>40.122754545454548</v>
      </c>
      <c r="Z367" s="104">
        <f t="shared" si="79"/>
        <v>20.498890909090907</v>
      </c>
      <c r="AA367" s="104">
        <f t="shared" si="80"/>
        <v>30.369954545454547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AB1584"/>
  <sheetViews>
    <sheetView zoomScale="80" zoomScaleNormal="80" workbookViewId="0">
      <pane xSplit="1" ySplit="4" topLeftCell="B5" activePane="bottomRight" state="frozen"/>
      <selection pane="topRight" activeCell="B1" sqref="B1"/>
      <selection pane="bottomLeft" activeCell="A5" sqref="A5"/>
      <selection pane="bottomRight" activeCell="D17" sqref="D17"/>
    </sheetView>
  </sheetViews>
  <sheetFormatPr defaultColWidth="9.1796875" defaultRowHeight="12.5" x14ac:dyDescent="0.25"/>
  <cols>
    <col min="1" max="1" width="10.1796875" style="12" customWidth="1"/>
    <col min="2" max="8" width="9.1796875" style="12"/>
    <col min="9" max="9" width="16.26953125" style="12" bestFit="1" customWidth="1"/>
    <col min="10" max="10" width="9.1796875" style="12"/>
    <col min="11" max="11" width="0" style="12" hidden="1" customWidth="1"/>
    <col min="12" max="12" width="13.1796875" style="12" bestFit="1" customWidth="1"/>
    <col min="13" max="13" width="8.54296875" style="12" bestFit="1" customWidth="1"/>
    <col min="14" max="15" width="25.1796875" style="12" customWidth="1"/>
    <col min="16" max="16" width="16.453125" style="12" bestFit="1" customWidth="1"/>
    <col min="17" max="16384" width="9.1796875" style="12"/>
  </cols>
  <sheetData>
    <row r="1" spans="1:16" x14ac:dyDescent="0.25">
      <c r="A1" s="12" t="s">
        <v>17</v>
      </c>
      <c r="B1" s="5"/>
      <c r="L1" s="12" t="s">
        <v>10</v>
      </c>
      <c r="M1" s="12">
        <v>0.2</v>
      </c>
    </row>
    <row r="2" spans="1:16" x14ac:dyDescent="0.25">
      <c r="A2" s="12" t="s">
        <v>18</v>
      </c>
    </row>
    <row r="4" spans="1:16" x14ac:dyDescent="0.25">
      <c r="B4" s="13" t="s">
        <v>19</v>
      </c>
      <c r="C4" s="13" t="s">
        <v>20</v>
      </c>
      <c r="D4" s="13" t="s">
        <v>21</v>
      </c>
      <c r="E4" s="12" t="s">
        <v>22</v>
      </c>
      <c r="F4" s="12" t="s">
        <v>23</v>
      </c>
      <c r="G4" s="12" t="s">
        <v>24</v>
      </c>
      <c r="H4" s="13"/>
      <c r="I4" s="12" t="s">
        <v>25</v>
      </c>
      <c r="J4" s="12" t="s">
        <v>26</v>
      </c>
      <c r="K4" s="12" t="s">
        <v>27</v>
      </c>
      <c r="M4" s="12" t="s">
        <v>28</v>
      </c>
      <c r="N4" s="12" t="s">
        <v>29</v>
      </c>
      <c r="O4" s="12" t="s">
        <v>28</v>
      </c>
      <c r="P4" s="12" t="s">
        <v>30</v>
      </c>
    </row>
    <row r="5" spans="1:16" x14ac:dyDescent="0.25">
      <c r="A5" s="27">
        <v>41913</v>
      </c>
      <c r="B5" s="28">
        <v>999.47404175099996</v>
      </c>
      <c r="C5" s="28">
        <v>1305.5213644620001</v>
      </c>
      <c r="D5" s="28">
        <v>870.92303721300004</v>
      </c>
      <c r="E5" s="28">
        <v>927</v>
      </c>
      <c r="F5" s="28">
        <v>1506</v>
      </c>
      <c r="G5" s="28">
        <v>1180</v>
      </c>
      <c r="H5" s="28"/>
      <c r="J5" s="28"/>
      <c r="K5" s="28"/>
    </row>
    <row r="6" spans="1:16" x14ac:dyDescent="0.25">
      <c r="A6" s="27">
        <v>41914</v>
      </c>
      <c r="B6" s="28">
        <v>1023.3771376919999</v>
      </c>
      <c r="C6" s="28">
        <v>1328.7198321390001</v>
      </c>
      <c r="D6" s="28">
        <v>935.10347590499998</v>
      </c>
      <c r="E6" s="28">
        <v>1027</v>
      </c>
      <c r="F6" s="28">
        <v>1521</v>
      </c>
      <c r="G6" s="28">
        <v>1200</v>
      </c>
      <c r="H6" s="28"/>
      <c r="J6" s="28"/>
      <c r="K6" s="28"/>
    </row>
    <row r="7" spans="1:16" x14ac:dyDescent="0.25">
      <c r="A7" s="27">
        <v>41915</v>
      </c>
      <c r="B7" s="28">
        <v>1046.8580074020001</v>
      </c>
      <c r="C7" s="28">
        <v>1346.952734169</v>
      </c>
      <c r="D7" s="28">
        <v>980.06646072000001</v>
      </c>
      <c r="E7" s="28">
        <v>1038</v>
      </c>
      <c r="F7" s="28">
        <v>1521</v>
      </c>
      <c r="G7" s="28">
        <v>1218</v>
      </c>
      <c r="H7" s="28"/>
      <c r="J7" s="28"/>
      <c r="K7" s="28"/>
    </row>
    <row r="8" spans="1:16" x14ac:dyDescent="0.25">
      <c r="A8" s="27">
        <v>41916</v>
      </c>
      <c r="B8" s="28">
        <v>1074.3938361420001</v>
      </c>
      <c r="C8" s="28">
        <v>1355.5779016170002</v>
      </c>
      <c r="D8" s="28">
        <v>1014.862209003</v>
      </c>
      <c r="E8" s="28">
        <v>1050</v>
      </c>
      <c r="F8" s="28">
        <v>1498</v>
      </c>
      <c r="G8" s="28">
        <v>1256</v>
      </c>
      <c r="H8" s="28"/>
      <c r="J8" s="28"/>
      <c r="K8" s="28"/>
    </row>
    <row r="9" spans="1:16" x14ac:dyDescent="0.25">
      <c r="A9" s="27">
        <v>41917</v>
      </c>
      <c r="B9" s="28">
        <v>1094.3026774080001</v>
      </c>
      <c r="C9" s="28">
        <v>1360.7877627330001</v>
      </c>
      <c r="D9" s="28">
        <v>1031.158684563</v>
      </c>
      <c r="E9" s="28">
        <v>1057</v>
      </c>
      <c r="F9" s="28">
        <v>1481</v>
      </c>
      <c r="G9" s="28">
        <v>1286</v>
      </c>
      <c r="H9" s="28"/>
      <c r="J9" s="28"/>
      <c r="K9" s="28"/>
    </row>
    <row r="10" spans="1:16" x14ac:dyDescent="0.25">
      <c r="A10" s="27">
        <v>41918</v>
      </c>
      <c r="B10" s="28">
        <v>1115.8518490469999</v>
      </c>
      <c r="C10" s="28">
        <v>1351.6539906540002</v>
      </c>
      <c r="D10" s="28">
        <v>1059.8295833249999</v>
      </c>
      <c r="E10" s="28">
        <v>1058</v>
      </c>
      <c r="F10" s="28">
        <v>1509</v>
      </c>
      <c r="G10" s="28">
        <v>1297</v>
      </c>
      <c r="H10" s="28"/>
      <c r="J10" s="28"/>
      <c r="K10" s="28"/>
    </row>
    <row r="11" spans="1:16" x14ac:dyDescent="0.25">
      <c r="A11" s="27">
        <v>41919</v>
      </c>
      <c r="B11" s="28">
        <v>1147.2599402700002</v>
      </c>
      <c r="C11" s="28">
        <v>1346.4132259170001</v>
      </c>
      <c r="D11" s="28">
        <v>1089.2656985489998</v>
      </c>
      <c r="E11" s="28">
        <v>1059</v>
      </c>
      <c r="F11" s="28">
        <v>1547</v>
      </c>
      <c r="G11" s="28">
        <v>1320</v>
      </c>
      <c r="H11" s="28"/>
      <c r="J11" s="28"/>
      <c r="K11" s="28"/>
    </row>
    <row r="12" spans="1:16" x14ac:dyDescent="0.25">
      <c r="A12" s="27">
        <v>41920</v>
      </c>
      <c r="B12" s="28">
        <v>1169.5602977400001</v>
      </c>
      <c r="C12" s="28">
        <v>1323.588824979</v>
      </c>
      <c r="D12" s="28">
        <v>1126.834088475</v>
      </c>
      <c r="E12" s="28">
        <v>1070</v>
      </c>
      <c r="F12" s="28">
        <v>1548</v>
      </c>
      <c r="G12" s="28">
        <v>1338</v>
      </c>
      <c r="H12" s="28"/>
      <c r="J12" s="28"/>
      <c r="K12" s="28"/>
    </row>
    <row r="13" spans="1:16" x14ac:dyDescent="0.25">
      <c r="A13" s="27">
        <v>41921</v>
      </c>
      <c r="B13" s="28">
        <v>1173.6817137330002</v>
      </c>
      <c r="C13" s="28">
        <v>1339.2448105620001</v>
      </c>
      <c r="D13" s="28">
        <v>1150.172815032</v>
      </c>
      <c r="E13" s="28">
        <v>1080</v>
      </c>
      <c r="F13" s="28">
        <v>1550</v>
      </c>
      <c r="G13" s="28">
        <v>1348</v>
      </c>
      <c r="H13" s="28"/>
      <c r="J13" s="28"/>
      <c r="K13" s="28"/>
    </row>
    <row r="14" spans="1:16" x14ac:dyDescent="0.25">
      <c r="A14" s="27">
        <v>41922</v>
      </c>
      <c r="B14" s="28">
        <v>1187.9180578499997</v>
      </c>
      <c r="C14" s="28">
        <v>1349.4310412279999</v>
      </c>
      <c r="D14" s="28">
        <v>1145.4294289890001</v>
      </c>
      <c r="E14" s="28">
        <v>1092</v>
      </c>
      <c r="F14" s="28">
        <v>1561</v>
      </c>
      <c r="G14" s="28">
        <v>1361</v>
      </c>
      <c r="H14" s="28"/>
      <c r="J14" s="28"/>
      <c r="K14" s="28"/>
    </row>
    <row r="15" spans="1:16" x14ac:dyDescent="0.25">
      <c r="A15" s="27">
        <v>41923</v>
      </c>
      <c r="B15" s="28">
        <v>1222.816877103</v>
      </c>
      <c r="C15" s="28">
        <v>1349.9257669109998</v>
      </c>
      <c r="D15" s="28">
        <v>1130.2520067119999</v>
      </c>
      <c r="E15" s="28">
        <v>1122</v>
      </c>
      <c r="F15" s="28">
        <v>1572</v>
      </c>
      <c r="G15" s="28">
        <v>1393</v>
      </c>
      <c r="H15" s="28"/>
      <c r="J15" s="28"/>
      <c r="K15" s="28"/>
    </row>
    <row r="16" spans="1:16" x14ac:dyDescent="0.25">
      <c r="A16" s="27">
        <v>41924</v>
      </c>
      <c r="B16" s="28">
        <v>1264.745779419</v>
      </c>
      <c r="C16" s="28">
        <v>1306.0430814419999</v>
      </c>
      <c r="D16" s="28">
        <v>1099.9672005510001</v>
      </c>
      <c r="E16" s="28">
        <v>1156</v>
      </c>
      <c r="F16" s="28">
        <v>1596</v>
      </c>
      <c r="G16" s="28">
        <v>1416</v>
      </c>
      <c r="H16" s="28"/>
      <c r="J16" s="28"/>
      <c r="K16" s="28"/>
    </row>
    <row r="17" spans="1:11" x14ac:dyDescent="0.25">
      <c r="A17" s="27">
        <v>41925</v>
      </c>
      <c r="B17" s="28">
        <v>1285.5556913610001</v>
      </c>
      <c r="C17" s="28">
        <v>1284.7735696379998</v>
      </c>
      <c r="D17" s="28">
        <v>1091.3023974329999</v>
      </c>
      <c r="E17" s="28">
        <v>1202</v>
      </c>
      <c r="F17" s="28">
        <v>1599</v>
      </c>
      <c r="G17" s="28">
        <v>1414</v>
      </c>
      <c r="H17" s="28"/>
      <c r="J17" s="28"/>
      <c r="K17" s="28"/>
    </row>
    <row r="18" spans="1:11" x14ac:dyDescent="0.25">
      <c r="A18" s="27">
        <v>41926</v>
      </c>
      <c r="B18" s="28">
        <v>1272.250884069</v>
      </c>
      <c r="C18" s="28">
        <v>1260.6498906239997</v>
      </c>
      <c r="D18" s="28">
        <v>1105.0123951229998</v>
      </c>
      <c r="E18" s="28">
        <v>1261</v>
      </c>
      <c r="F18" s="28">
        <v>1608</v>
      </c>
      <c r="G18" s="28">
        <v>1408</v>
      </c>
      <c r="H18" s="28"/>
      <c r="J18" s="28"/>
      <c r="K18" s="28"/>
    </row>
    <row r="19" spans="1:11" x14ac:dyDescent="0.25">
      <c r="A19" s="27">
        <v>41927</v>
      </c>
      <c r="B19" s="28">
        <v>1265.5706478479999</v>
      </c>
      <c r="C19" s="28">
        <v>1242.5734410059999</v>
      </c>
      <c r="D19" s="28">
        <v>1250</v>
      </c>
      <c r="E19" s="28">
        <v>1272</v>
      </c>
      <c r="F19" s="28">
        <v>1603</v>
      </c>
      <c r="G19" s="28">
        <v>1411</v>
      </c>
      <c r="H19" s="28"/>
      <c r="J19" s="28"/>
      <c r="K19" s="28"/>
    </row>
    <row r="20" spans="1:11" x14ac:dyDescent="0.25">
      <c r="A20" s="27">
        <v>41928</v>
      </c>
      <c r="B20" s="28">
        <v>1249.8700726709999</v>
      </c>
      <c r="C20" s="28">
        <v>1270.9210460069999</v>
      </c>
      <c r="D20" s="28">
        <v>1212.4559586780001</v>
      </c>
      <c r="E20" s="28">
        <v>1285</v>
      </c>
      <c r="F20" s="28">
        <v>1605</v>
      </c>
      <c r="G20" s="28">
        <v>1394</v>
      </c>
      <c r="H20" s="28"/>
      <c r="J20" s="28"/>
      <c r="K20" s="28"/>
    </row>
    <row r="21" spans="1:11" x14ac:dyDescent="0.25">
      <c r="A21" s="27">
        <v>41929</v>
      </c>
      <c r="B21" s="28">
        <v>1235.921576574</v>
      </c>
      <c r="C21" s="28">
        <v>1317.2976422609997</v>
      </c>
      <c r="D21" s="28">
        <v>1252.1891655900001</v>
      </c>
      <c r="E21" s="28">
        <v>1326</v>
      </c>
      <c r="F21" s="28">
        <v>1622</v>
      </c>
      <c r="G21" s="28">
        <v>1389</v>
      </c>
      <c r="H21" s="28"/>
      <c r="J21" s="28"/>
      <c r="K21" s="28"/>
    </row>
    <row r="22" spans="1:11" x14ac:dyDescent="0.25">
      <c r="A22" s="27">
        <v>41930</v>
      </c>
      <c r="B22" s="28">
        <v>1240.520515575</v>
      </c>
      <c r="C22" s="28">
        <v>1329.8421965940001</v>
      </c>
      <c r="D22" s="28">
        <v>1252.6395124170003</v>
      </c>
      <c r="E22" s="28">
        <v>1349</v>
      </c>
      <c r="F22" s="28">
        <v>1619</v>
      </c>
      <c r="G22" s="28">
        <v>1389</v>
      </c>
      <c r="H22" s="28"/>
      <c r="J22" s="28"/>
      <c r="K22" s="28"/>
    </row>
    <row r="23" spans="1:11" x14ac:dyDescent="0.25">
      <c r="A23" s="27">
        <v>41931</v>
      </c>
      <c r="B23" s="28">
        <v>1248.501388788</v>
      </c>
      <c r="C23" s="28">
        <v>1331.8535299139999</v>
      </c>
      <c r="D23" s="28">
        <v>1231.0322654399999</v>
      </c>
      <c r="E23" s="28">
        <v>1325</v>
      </c>
      <c r="F23" s="28">
        <v>1597</v>
      </c>
      <c r="G23" s="28">
        <v>1391</v>
      </c>
      <c r="H23" s="28"/>
      <c r="J23" s="28"/>
      <c r="K23" s="28"/>
    </row>
    <row r="24" spans="1:11" x14ac:dyDescent="0.25">
      <c r="A24" s="27">
        <v>41932</v>
      </c>
      <c r="B24" s="28">
        <v>1219.054283382</v>
      </c>
      <c r="C24" s="28">
        <v>1314.7296618119999</v>
      </c>
      <c r="D24" s="28">
        <v>1240.80774933</v>
      </c>
      <c r="E24" s="28">
        <v>1323</v>
      </c>
      <c r="F24" s="28">
        <v>1624</v>
      </c>
      <c r="G24" s="28">
        <v>1401</v>
      </c>
      <c r="H24" s="28"/>
      <c r="J24" s="28"/>
      <c r="K24" s="28"/>
    </row>
    <row r="25" spans="1:11" x14ac:dyDescent="0.25">
      <c r="A25" s="27">
        <v>41933</v>
      </c>
      <c r="B25" s="28">
        <v>1142.804576343</v>
      </c>
      <c r="C25" s="28">
        <v>1303.0064500919998</v>
      </c>
      <c r="D25" s="28">
        <v>1232.5184654250002</v>
      </c>
      <c r="E25" s="28">
        <v>1355</v>
      </c>
      <c r="F25" s="28">
        <v>1651</v>
      </c>
      <c r="G25" s="28">
        <v>1420</v>
      </c>
      <c r="H25" s="28"/>
      <c r="J25" s="28"/>
      <c r="K25" s="28"/>
    </row>
    <row r="26" spans="1:11" x14ac:dyDescent="0.25">
      <c r="A26" s="27">
        <v>41934</v>
      </c>
      <c r="B26" s="28">
        <v>1055.2273903469998</v>
      </c>
      <c r="C26" s="28">
        <v>1299.9716963189999</v>
      </c>
      <c r="D26" s="28">
        <v>1266.6529886369999</v>
      </c>
      <c r="E26" s="28">
        <v>1390</v>
      </c>
      <c r="F26" s="28">
        <v>1651</v>
      </c>
      <c r="G26" s="28">
        <v>1429</v>
      </c>
      <c r="H26" s="28"/>
      <c r="J26" s="28"/>
      <c r="K26" s="28"/>
    </row>
    <row r="27" spans="1:11" x14ac:dyDescent="0.25">
      <c r="A27" s="27">
        <v>41935</v>
      </c>
      <c r="B27" s="28">
        <v>1038.868380099</v>
      </c>
      <c r="C27" s="28">
        <v>1306.3344984299999</v>
      </c>
      <c r="D27" s="28">
        <v>1299.4592322810001</v>
      </c>
      <c r="E27" s="28">
        <v>1400</v>
      </c>
      <c r="F27" s="28">
        <v>1634</v>
      </c>
      <c r="G27" s="28">
        <v>1442</v>
      </c>
      <c r="H27" s="28"/>
      <c r="J27" s="28"/>
      <c r="K27" s="28"/>
    </row>
    <row r="28" spans="1:11" x14ac:dyDescent="0.25">
      <c r="A28" s="27">
        <v>41936</v>
      </c>
      <c r="B28" s="28">
        <v>1119.5349566909999</v>
      </c>
      <c r="C28" s="28">
        <v>1328.4805779209998</v>
      </c>
      <c r="D28" s="28">
        <v>1288.1998619670001</v>
      </c>
      <c r="E28" s="28">
        <v>1404</v>
      </c>
      <c r="F28" s="28">
        <v>1618</v>
      </c>
      <c r="G28" s="28">
        <v>1452</v>
      </c>
      <c r="H28" s="28"/>
      <c r="J28" s="28"/>
      <c r="K28" s="28"/>
    </row>
    <row r="29" spans="1:11" x14ac:dyDescent="0.25">
      <c r="A29" s="27">
        <v>41937</v>
      </c>
      <c r="B29" s="28">
        <v>1138.056190713</v>
      </c>
      <c r="C29" s="28">
        <v>1316.832294627</v>
      </c>
      <c r="D29" s="28">
        <v>1288.2980460660001</v>
      </c>
      <c r="E29" s="28">
        <v>1395</v>
      </c>
      <c r="F29" s="28">
        <v>1603</v>
      </c>
      <c r="G29" s="28">
        <v>1486</v>
      </c>
      <c r="H29" s="28"/>
      <c r="J29" s="28"/>
      <c r="K29" s="28"/>
    </row>
    <row r="30" spans="1:11" x14ac:dyDescent="0.25">
      <c r="A30" s="27">
        <v>41938</v>
      </c>
      <c r="B30" s="28">
        <v>1135.2011596259999</v>
      </c>
      <c r="C30" s="28">
        <v>1310.8770947759999</v>
      </c>
      <c r="D30" s="28">
        <v>1298.0676273390002</v>
      </c>
      <c r="E30" s="28">
        <v>1395</v>
      </c>
      <c r="F30" s="28">
        <v>1609</v>
      </c>
      <c r="G30" s="28">
        <v>1516</v>
      </c>
      <c r="H30" s="28"/>
      <c r="J30" s="28"/>
      <c r="K30" s="28"/>
    </row>
    <row r="31" spans="1:11" x14ac:dyDescent="0.25">
      <c r="A31" s="27">
        <v>41939</v>
      </c>
      <c r="B31" s="28">
        <v>1131.085986351</v>
      </c>
      <c r="C31" s="28">
        <v>1322.53817394</v>
      </c>
      <c r="D31" s="28">
        <v>1286.6267053080001</v>
      </c>
      <c r="E31" s="28">
        <v>1394</v>
      </c>
      <c r="F31" s="28">
        <v>1642</v>
      </c>
      <c r="G31" s="28">
        <v>1526</v>
      </c>
      <c r="H31" s="28"/>
      <c r="J31" s="28"/>
      <c r="K31" s="28"/>
    </row>
    <row r="32" spans="1:11" x14ac:dyDescent="0.25">
      <c r="A32" s="27">
        <v>41940</v>
      </c>
      <c r="B32" s="28">
        <v>1135.72678707</v>
      </c>
      <c r="C32" s="28">
        <v>1329.650108349</v>
      </c>
      <c r="D32" s="28">
        <v>1279.073986053</v>
      </c>
      <c r="E32" s="28">
        <v>1393</v>
      </c>
      <c r="F32" s="28">
        <v>1664</v>
      </c>
      <c r="G32" s="28">
        <v>1497</v>
      </c>
      <c r="H32" s="28"/>
      <c r="J32" s="28"/>
      <c r="K32" s="28"/>
    </row>
    <row r="33" spans="1:11" x14ac:dyDescent="0.25">
      <c r="A33" s="27">
        <v>41941</v>
      </c>
      <c r="B33" s="28">
        <v>1143.4304148210001</v>
      </c>
      <c r="C33" s="28">
        <v>1327.748112711</v>
      </c>
      <c r="D33" s="28">
        <v>1300.7585933130001</v>
      </c>
      <c r="E33" s="28">
        <v>1377</v>
      </c>
      <c r="F33" s="28">
        <v>1663</v>
      </c>
      <c r="G33" s="28">
        <v>1489</v>
      </c>
      <c r="H33" s="28"/>
      <c r="J33" s="28"/>
      <c r="K33" s="28"/>
    </row>
    <row r="34" spans="1:11" x14ac:dyDescent="0.25">
      <c r="A34" s="27">
        <v>41942</v>
      </c>
      <c r="B34" s="28">
        <v>1137.7436140860002</v>
      </c>
      <c r="C34" s="28">
        <v>1343.8613133569997</v>
      </c>
      <c r="D34" s="28">
        <v>1311.0242739720002</v>
      </c>
      <c r="E34" s="28">
        <v>1353</v>
      </c>
      <c r="F34" s="28">
        <v>1635</v>
      </c>
      <c r="G34" s="28">
        <v>1480</v>
      </c>
      <c r="H34" s="28"/>
      <c r="J34" s="28"/>
      <c r="K34" s="28"/>
    </row>
    <row r="35" spans="1:11" x14ac:dyDescent="0.25">
      <c r="A35" s="27">
        <v>41943</v>
      </c>
      <c r="B35" s="28">
        <v>1144.3351089630003</v>
      </c>
      <c r="C35" s="28">
        <v>1361.0639025180001</v>
      </c>
      <c r="D35" s="28">
        <v>1279.1882762639998</v>
      </c>
      <c r="E35" s="28">
        <v>1320</v>
      </c>
      <c r="F35" s="28">
        <v>1620</v>
      </c>
      <c r="G35" s="28">
        <v>1485</v>
      </c>
      <c r="H35" s="28"/>
      <c r="J35" s="28"/>
      <c r="K35" s="28"/>
    </row>
    <row r="36" spans="1:11" x14ac:dyDescent="0.25">
      <c r="A36" s="27">
        <v>41944</v>
      </c>
      <c r="B36" s="28">
        <v>1174.8657807120001</v>
      </c>
      <c r="C36" s="28">
        <v>1372.544428785</v>
      </c>
      <c r="D36" s="28">
        <v>1276.8961556700001</v>
      </c>
      <c r="E36" s="28">
        <v>1281</v>
      </c>
      <c r="F36" s="28">
        <v>1603</v>
      </c>
      <c r="G36" s="28">
        <v>1524</v>
      </c>
      <c r="H36" s="28"/>
      <c r="J36" s="28"/>
      <c r="K36" s="28"/>
    </row>
    <row r="37" spans="1:11" x14ac:dyDescent="0.25">
      <c r="A37" s="27">
        <v>41945</v>
      </c>
      <c r="B37" s="28">
        <v>1208.6780521349999</v>
      </c>
      <c r="C37" s="28">
        <v>1377.0720624539997</v>
      </c>
      <c r="D37" s="28">
        <v>1286.265421605</v>
      </c>
      <c r="E37" s="28">
        <v>1262</v>
      </c>
      <c r="F37" s="28">
        <v>1543</v>
      </c>
      <c r="G37" s="28">
        <v>1569</v>
      </c>
      <c r="H37" s="28"/>
      <c r="J37" s="28"/>
      <c r="K37" s="28"/>
    </row>
    <row r="38" spans="1:11" x14ac:dyDescent="0.25">
      <c r="A38" s="27">
        <v>41946</v>
      </c>
      <c r="B38" s="28">
        <v>1207.5604537439999</v>
      </c>
      <c r="C38" s="28">
        <v>1373.0694757230001</v>
      </c>
      <c r="D38" s="28">
        <v>1296.7700116380001</v>
      </c>
      <c r="E38" s="28">
        <v>1260</v>
      </c>
      <c r="F38" s="28">
        <v>1573</v>
      </c>
      <c r="G38" s="28">
        <v>1589</v>
      </c>
      <c r="H38" s="28"/>
      <c r="J38" s="28"/>
      <c r="K38" s="28"/>
    </row>
    <row r="39" spans="1:11" x14ac:dyDescent="0.25">
      <c r="A39" s="27">
        <v>41947</v>
      </c>
      <c r="B39" s="28">
        <v>1196.928626226</v>
      </c>
      <c r="C39" s="28">
        <v>1352.240287485</v>
      </c>
      <c r="D39" s="28">
        <v>1306.4930526419998</v>
      </c>
      <c r="E39" s="28">
        <v>1292</v>
      </c>
      <c r="F39" s="28">
        <v>1592</v>
      </c>
      <c r="G39" s="28">
        <v>1575</v>
      </c>
      <c r="H39" s="28"/>
      <c r="J39" s="28"/>
      <c r="K39" s="28"/>
    </row>
    <row r="40" spans="1:11" x14ac:dyDescent="0.25">
      <c r="A40" s="27">
        <v>41948</v>
      </c>
      <c r="B40" s="28">
        <v>1183.8186583050001</v>
      </c>
      <c r="C40" s="28">
        <v>1357.5155378310001</v>
      </c>
      <c r="D40" s="28">
        <v>1331.5609686540001</v>
      </c>
      <c r="E40" s="28">
        <v>1314</v>
      </c>
      <c r="F40" s="28">
        <v>1600</v>
      </c>
      <c r="G40" s="28">
        <v>1556</v>
      </c>
      <c r="H40" s="28"/>
      <c r="J40" s="28"/>
      <c r="K40" s="28"/>
    </row>
    <row r="41" spans="1:11" x14ac:dyDescent="0.25">
      <c r="A41" s="27">
        <v>41949</v>
      </c>
      <c r="B41" s="28">
        <v>1192.58620866</v>
      </c>
      <c r="C41" s="28">
        <v>1356.2365221300001</v>
      </c>
      <c r="D41" s="28">
        <v>1334.87194275</v>
      </c>
      <c r="E41" s="28">
        <v>1321</v>
      </c>
      <c r="F41" s="28">
        <v>1606</v>
      </c>
      <c r="G41" s="28">
        <v>1539</v>
      </c>
      <c r="H41" s="28"/>
      <c r="J41" s="28"/>
      <c r="K41" s="28"/>
    </row>
    <row r="42" spans="1:11" x14ac:dyDescent="0.25">
      <c r="A42" s="27">
        <v>41950</v>
      </c>
      <c r="B42" s="28">
        <v>1213.2433641959999</v>
      </c>
      <c r="C42" s="28">
        <v>1356.0994936050001</v>
      </c>
      <c r="D42" s="28">
        <v>1316.2153746629999</v>
      </c>
      <c r="E42" s="28">
        <v>1332</v>
      </c>
      <c r="F42" s="28">
        <v>1605</v>
      </c>
      <c r="G42" s="28">
        <v>1531</v>
      </c>
      <c r="H42" s="28"/>
      <c r="J42" s="28"/>
      <c r="K42" s="28"/>
    </row>
    <row r="43" spans="1:11" x14ac:dyDescent="0.25">
      <c r="A43" s="27">
        <v>41951</v>
      </c>
      <c r="B43" s="28">
        <v>1221.9270920699998</v>
      </c>
      <c r="C43" s="28">
        <v>1332.3961474350001</v>
      </c>
      <c r="D43" s="28">
        <v>1308.09207474</v>
      </c>
      <c r="E43" s="28">
        <v>1340</v>
      </c>
      <c r="F43" s="28">
        <v>1606</v>
      </c>
      <c r="G43" s="28">
        <v>1521</v>
      </c>
      <c r="H43" s="28"/>
      <c r="J43" s="28"/>
      <c r="K43" s="28"/>
    </row>
    <row r="44" spans="1:11" x14ac:dyDescent="0.25">
      <c r="A44" s="27">
        <v>41952</v>
      </c>
      <c r="B44" s="28">
        <v>1256.6891498939999</v>
      </c>
      <c r="C44" s="28">
        <v>1307.4040139609999</v>
      </c>
      <c r="D44" s="28">
        <v>1288.855829283</v>
      </c>
      <c r="E44" s="28">
        <v>1315</v>
      </c>
      <c r="F44" s="28">
        <v>1596</v>
      </c>
      <c r="G44" s="28">
        <v>1524</v>
      </c>
      <c r="H44" s="28"/>
      <c r="J44" s="28"/>
      <c r="K44" s="28"/>
    </row>
    <row r="45" spans="1:11" x14ac:dyDescent="0.25">
      <c r="A45" s="27">
        <v>41953</v>
      </c>
      <c r="B45" s="28">
        <v>1280.1498625049996</v>
      </c>
      <c r="C45" s="28">
        <v>1278.5283398939998</v>
      </c>
      <c r="D45" s="28">
        <v>1284.0754486769999</v>
      </c>
      <c r="E45" s="28">
        <v>1325</v>
      </c>
      <c r="F45" s="28">
        <v>1597</v>
      </c>
      <c r="G45" s="28">
        <v>1521</v>
      </c>
      <c r="H45" s="28"/>
      <c r="J45" s="28"/>
      <c r="K45" s="28"/>
    </row>
    <row r="46" spans="1:11" x14ac:dyDescent="0.25">
      <c r="A46" s="27">
        <v>41954</v>
      </c>
      <c r="B46" s="28">
        <v>1283.8866401699997</v>
      </c>
      <c r="C46" s="28">
        <v>1270.98790287</v>
      </c>
      <c r="D46" s="28">
        <v>1295.9345718059999</v>
      </c>
      <c r="E46" s="28">
        <v>1353</v>
      </c>
      <c r="F46" s="28">
        <v>1599</v>
      </c>
      <c r="G46" s="28">
        <v>1522</v>
      </c>
      <c r="H46" s="28"/>
      <c r="J46" s="28"/>
      <c r="K46" s="28"/>
    </row>
    <row r="47" spans="1:11" x14ac:dyDescent="0.25">
      <c r="A47" s="27">
        <v>41955</v>
      </c>
      <c r="B47" s="28">
        <v>1296.6015765479999</v>
      </c>
      <c r="C47" s="28">
        <v>1270.0021114260001</v>
      </c>
      <c r="D47" s="28">
        <v>1312.321869027</v>
      </c>
      <c r="E47" s="28">
        <v>1383</v>
      </c>
      <c r="F47" s="28">
        <v>1611</v>
      </c>
      <c r="G47" s="28">
        <v>1521</v>
      </c>
      <c r="H47" s="28"/>
      <c r="J47" s="28"/>
      <c r="K47" s="28"/>
    </row>
    <row r="48" spans="1:11" x14ac:dyDescent="0.25">
      <c r="A48" s="27">
        <v>41956</v>
      </c>
      <c r="B48" s="28">
        <v>1286.7558430619999</v>
      </c>
      <c r="C48" s="28">
        <v>1273.917395988</v>
      </c>
      <c r="D48" s="28">
        <v>1326.2818248629999</v>
      </c>
      <c r="E48" s="28">
        <v>1397</v>
      </c>
      <c r="F48" s="28">
        <v>1598</v>
      </c>
      <c r="G48" s="28">
        <v>1519</v>
      </c>
      <c r="H48" s="28"/>
      <c r="J48" s="28"/>
      <c r="K48" s="28"/>
    </row>
    <row r="49" spans="1:11" x14ac:dyDescent="0.25">
      <c r="A49" s="27">
        <v>41957</v>
      </c>
      <c r="B49" s="28">
        <v>1281.5951963369998</v>
      </c>
      <c r="C49" s="28">
        <v>1289.6507459459999</v>
      </c>
      <c r="D49" s="28">
        <v>1298.5464474179998</v>
      </c>
      <c r="E49" s="28">
        <v>1390</v>
      </c>
      <c r="F49" s="28">
        <v>1589</v>
      </c>
      <c r="G49" s="28">
        <v>1514</v>
      </c>
      <c r="H49" s="28"/>
      <c r="J49" s="28"/>
      <c r="K49" s="28"/>
    </row>
    <row r="50" spans="1:11" x14ac:dyDescent="0.25">
      <c r="A50" s="27">
        <v>41958</v>
      </c>
      <c r="B50" s="28">
        <v>1248.0608315129998</v>
      </c>
      <c r="C50" s="28">
        <v>1305.021260217</v>
      </c>
      <c r="D50" s="28">
        <v>1293.862945656</v>
      </c>
      <c r="E50" s="28">
        <v>1396</v>
      </c>
      <c r="F50" s="28">
        <v>1578</v>
      </c>
      <c r="G50" s="28">
        <v>1540</v>
      </c>
      <c r="H50" s="28"/>
      <c r="J50" s="28"/>
      <c r="K50" s="28"/>
    </row>
    <row r="51" spans="1:11" x14ac:dyDescent="0.25">
      <c r="A51" s="27">
        <v>41959</v>
      </c>
      <c r="B51" s="28">
        <v>1265.1530378580001</v>
      </c>
      <c r="C51" s="28">
        <v>1329.6259905660002</v>
      </c>
      <c r="D51" s="28">
        <v>1303.9883856629999</v>
      </c>
      <c r="E51" s="28">
        <v>1398</v>
      </c>
      <c r="F51" s="28">
        <v>1561</v>
      </c>
      <c r="G51" s="28">
        <v>1560</v>
      </c>
      <c r="H51" s="28"/>
      <c r="J51" s="28"/>
      <c r="K51" s="28"/>
    </row>
    <row r="52" spans="1:11" x14ac:dyDescent="0.25">
      <c r="A52" s="27">
        <v>41960</v>
      </c>
      <c r="B52" s="28">
        <v>1266.7554952830001</v>
      </c>
      <c r="C52" s="28">
        <v>1349.07405552</v>
      </c>
      <c r="D52" s="28">
        <v>1307.6778210270002</v>
      </c>
      <c r="E52" s="28">
        <v>1404</v>
      </c>
      <c r="F52" s="28">
        <v>1554</v>
      </c>
      <c r="G52" s="28">
        <v>1555</v>
      </c>
      <c r="H52" s="28"/>
      <c r="J52" s="28"/>
      <c r="K52" s="28"/>
    </row>
    <row r="53" spans="1:11" x14ac:dyDescent="0.25">
      <c r="A53" s="27">
        <v>41961</v>
      </c>
      <c r="B53" s="28">
        <v>1272.0335245620001</v>
      </c>
      <c r="C53" s="28">
        <v>1362.5999140469999</v>
      </c>
      <c r="D53" s="28">
        <v>1290.9726891449998</v>
      </c>
      <c r="E53" s="28">
        <v>1419</v>
      </c>
      <c r="F53" s="28">
        <v>1557</v>
      </c>
      <c r="G53" s="28">
        <v>1568</v>
      </c>
      <c r="H53" s="28"/>
      <c r="J53" s="28"/>
      <c r="K53" s="28"/>
    </row>
    <row r="54" spans="1:11" x14ac:dyDescent="0.25">
      <c r="A54" s="27">
        <v>41962</v>
      </c>
      <c r="B54" s="28">
        <v>1273.541688729</v>
      </c>
      <c r="C54" s="28">
        <v>1343.0419900529998</v>
      </c>
      <c r="D54" s="28">
        <v>1297.3156685849999</v>
      </c>
      <c r="E54" s="28">
        <v>1421</v>
      </c>
      <c r="F54" s="28">
        <v>1524</v>
      </c>
      <c r="G54" s="28">
        <v>1583</v>
      </c>
      <c r="H54" s="28"/>
      <c r="J54" s="28"/>
      <c r="K54" s="28"/>
    </row>
    <row r="55" spans="1:11" x14ac:dyDescent="0.25">
      <c r="A55" s="27">
        <v>41963</v>
      </c>
      <c r="B55" s="28">
        <v>1287.903096735</v>
      </c>
      <c r="C55" s="28">
        <v>1343.6013807749998</v>
      </c>
      <c r="D55" s="28">
        <v>1291.0031553869999</v>
      </c>
      <c r="E55" s="28">
        <v>1423</v>
      </c>
      <c r="F55" s="28">
        <v>1465</v>
      </c>
      <c r="G55" s="28">
        <v>1557</v>
      </c>
      <c r="H55" s="28"/>
      <c r="J55" s="28"/>
      <c r="K55" s="28"/>
    </row>
    <row r="56" spans="1:11" x14ac:dyDescent="0.25">
      <c r="A56" s="27">
        <v>41964</v>
      </c>
      <c r="B56" s="28">
        <v>1299.5554802129998</v>
      </c>
      <c r="C56" s="28">
        <v>1355.8941204959999</v>
      </c>
      <c r="D56" s="28">
        <v>1278.6442603950002</v>
      </c>
      <c r="E56" s="28">
        <v>1422</v>
      </c>
      <c r="F56" s="28">
        <v>1430</v>
      </c>
      <c r="G56" s="28">
        <v>1556</v>
      </c>
      <c r="H56" s="28"/>
      <c r="J56" s="28"/>
      <c r="K56" s="28"/>
    </row>
    <row r="57" spans="1:11" x14ac:dyDescent="0.25">
      <c r="A57" s="27">
        <v>41965</v>
      </c>
      <c r="B57" s="28">
        <v>1299.6131305409999</v>
      </c>
      <c r="C57" s="28">
        <v>1358.2421273009998</v>
      </c>
      <c r="D57" s="28">
        <v>1291.430654067</v>
      </c>
      <c r="E57" s="28">
        <v>1419</v>
      </c>
      <c r="F57" s="28">
        <v>1372</v>
      </c>
      <c r="G57" s="28">
        <v>1567</v>
      </c>
      <c r="H57" s="28"/>
      <c r="J57" s="28"/>
      <c r="K57" s="28"/>
    </row>
    <row r="58" spans="1:11" x14ac:dyDescent="0.25">
      <c r="A58" s="27">
        <v>41966</v>
      </c>
      <c r="B58" s="28">
        <v>1296.2276316389998</v>
      </c>
      <c r="C58" s="28">
        <v>1334.7522197579999</v>
      </c>
      <c r="D58" s="28">
        <v>1302.6478545539999</v>
      </c>
      <c r="E58" s="28">
        <v>1400</v>
      </c>
      <c r="F58" s="28">
        <v>1364</v>
      </c>
      <c r="G58" s="28">
        <v>1561</v>
      </c>
      <c r="H58" s="28"/>
      <c r="J58" s="28"/>
      <c r="K58" s="28"/>
    </row>
    <row r="59" spans="1:11" x14ac:dyDescent="0.25">
      <c r="A59" s="27">
        <v>41967</v>
      </c>
      <c r="B59" s="28">
        <v>1268.3085917489998</v>
      </c>
      <c r="C59" s="28">
        <v>1306.6383848580001</v>
      </c>
      <c r="D59" s="28">
        <v>1316.4258007409999</v>
      </c>
      <c r="E59" s="28">
        <v>1395</v>
      </c>
      <c r="F59" s="28">
        <v>1390</v>
      </c>
      <c r="G59" s="28">
        <v>1551</v>
      </c>
      <c r="H59" s="28"/>
      <c r="J59" s="28"/>
      <c r="K59" s="28"/>
    </row>
    <row r="60" spans="1:11" x14ac:dyDescent="0.25">
      <c r="A60" s="27">
        <v>41968</v>
      </c>
      <c r="B60" s="28">
        <v>1260.8209989059999</v>
      </c>
      <c r="C60" s="28">
        <v>1300.3466606009999</v>
      </c>
      <c r="D60" s="28">
        <v>1318.437716055</v>
      </c>
      <c r="E60" s="28">
        <v>1400</v>
      </c>
      <c r="F60" s="28">
        <v>1421</v>
      </c>
      <c r="G60" s="28">
        <v>1565</v>
      </c>
      <c r="H60" s="28"/>
      <c r="J60" s="28"/>
      <c r="K60" s="28"/>
    </row>
    <row r="61" spans="1:11" x14ac:dyDescent="0.25">
      <c r="A61" s="27">
        <v>41969</v>
      </c>
      <c r="B61" s="28">
        <v>1250.74096029</v>
      </c>
      <c r="C61" s="28">
        <v>1275.9340665780001</v>
      </c>
      <c r="D61" s="28">
        <v>1324.126070262</v>
      </c>
      <c r="E61" s="28">
        <v>1404</v>
      </c>
      <c r="F61" s="28">
        <v>1446</v>
      </c>
      <c r="G61" s="28">
        <v>1558</v>
      </c>
      <c r="H61" s="28"/>
      <c r="J61" s="28"/>
      <c r="K61" s="28"/>
    </row>
    <row r="62" spans="1:11" x14ac:dyDescent="0.25">
      <c r="A62" s="27">
        <v>41970</v>
      </c>
      <c r="B62" s="28">
        <v>1220.9017872509999</v>
      </c>
      <c r="C62" s="28">
        <v>1280.7586377150001</v>
      </c>
      <c r="D62" s="28">
        <v>1328.2081460459999</v>
      </c>
      <c r="E62" s="28">
        <v>1387</v>
      </c>
      <c r="F62" s="28">
        <v>1483</v>
      </c>
      <c r="G62" s="28">
        <v>1534</v>
      </c>
      <c r="H62" s="28"/>
      <c r="J62" s="28"/>
      <c r="K62" s="28"/>
    </row>
    <row r="63" spans="1:11" x14ac:dyDescent="0.25">
      <c r="A63" s="27">
        <v>41971</v>
      </c>
      <c r="B63" s="28">
        <v>1232.5765689419998</v>
      </c>
      <c r="C63" s="28">
        <v>1297.6784401950001</v>
      </c>
      <c r="D63" s="28">
        <v>1329.7749508979998</v>
      </c>
      <c r="E63" s="28">
        <v>1347</v>
      </c>
      <c r="F63" s="28">
        <v>1501</v>
      </c>
      <c r="G63" s="28">
        <v>1495</v>
      </c>
      <c r="H63" s="28"/>
      <c r="J63" s="28"/>
      <c r="K63" s="28"/>
    </row>
    <row r="64" spans="1:11" x14ac:dyDescent="0.25">
      <c r="A64" s="27">
        <v>41972</v>
      </c>
      <c r="B64" s="28">
        <v>1225.536285918</v>
      </c>
      <c r="C64" s="28">
        <v>1285.7378056349999</v>
      </c>
      <c r="D64" s="28">
        <v>1305.6149955599999</v>
      </c>
      <c r="E64" s="28">
        <v>1351</v>
      </c>
      <c r="F64" s="28">
        <v>1521</v>
      </c>
      <c r="G64" s="28">
        <v>1495</v>
      </c>
      <c r="H64" s="28"/>
      <c r="J64" s="28"/>
      <c r="K64" s="28"/>
    </row>
    <row r="65" spans="1:11" x14ac:dyDescent="0.25">
      <c r="A65" s="27">
        <v>41973</v>
      </c>
      <c r="B65" s="28">
        <v>1224.3197093009999</v>
      </c>
      <c r="C65" s="28">
        <v>1232.0510949479999</v>
      </c>
      <c r="D65" s="28">
        <v>1265.794415892</v>
      </c>
      <c r="E65" s="28">
        <v>1359</v>
      </c>
      <c r="F65" s="28">
        <v>1521</v>
      </c>
      <c r="G65" s="28">
        <v>1514</v>
      </c>
      <c r="H65" s="28"/>
      <c r="J65" s="28"/>
      <c r="K65" s="28"/>
    </row>
    <row r="66" spans="1:11" x14ac:dyDescent="0.25">
      <c r="A66" s="27">
        <v>41974</v>
      </c>
      <c r="B66" s="28">
        <v>1204.504260123</v>
      </c>
      <c r="C66" s="28">
        <v>1195.3860091859999</v>
      </c>
      <c r="D66" s="28">
        <v>1223.7358449780002</v>
      </c>
      <c r="E66" s="28">
        <v>1364</v>
      </c>
      <c r="F66" s="28">
        <v>1511</v>
      </c>
      <c r="G66" s="28">
        <v>1531</v>
      </c>
      <c r="H66" s="28"/>
      <c r="J66" s="28"/>
      <c r="K66" s="28"/>
    </row>
    <row r="67" spans="1:11" x14ac:dyDescent="0.25">
      <c r="A67" s="27">
        <v>41975</v>
      </c>
      <c r="B67" s="28">
        <v>1203.0757509210002</v>
      </c>
      <c r="C67" s="28">
        <v>1148.906791245</v>
      </c>
      <c r="D67" s="28">
        <v>1172.4345268170002</v>
      </c>
      <c r="E67" s="28">
        <v>1354</v>
      </c>
      <c r="F67" s="28">
        <v>1520</v>
      </c>
      <c r="G67" s="28">
        <v>1525</v>
      </c>
      <c r="H67" s="28"/>
      <c r="J67" s="28"/>
      <c r="K67" s="28"/>
    </row>
    <row r="68" spans="1:11" x14ac:dyDescent="0.25">
      <c r="A68" s="27">
        <v>41976</v>
      </c>
      <c r="B68" s="28">
        <v>1200.7101540959998</v>
      </c>
      <c r="C68" s="28">
        <v>1121.5956787769999</v>
      </c>
      <c r="D68" s="28">
        <v>1175.1577194300003</v>
      </c>
      <c r="E68" s="28">
        <v>1379</v>
      </c>
      <c r="F68" s="28">
        <v>1507</v>
      </c>
      <c r="G68" s="28">
        <v>1529</v>
      </c>
      <c r="H68" s="28"/>
      <c r="J68" s="28"/>
      <c r="K68" s="28"/>
    </row>
    <row r="69" spans="1:11" x14ac:dyDescent="0.25">
      <c r="A69" s="27">
        <v>41977</v>
      </c>
      <c r="B69" s="28">
        <v>1196.277235068</v>
      </c>
      <c r="C69" s="28">
        <v>1126.2951508709998</v>
      </c>
      <c r="D69" s="28">
        <v>1200.7553814840001</v>
      </c>
      <c r="E69" s="28">
        <v>1381</v>
      </c>
      <c r="F69" s="28">
        <v>1514</v>
      </c>
      <c r="G69" s="28">
        <v>1523</v>
      </c>
      <c r="H69" s="28"/>
      <c r="J69" s="28"/>
      <c r="K69" s="28"/>
    </row>
    <row r="70" spans="1:11" x14ac:dyDescent="0.25">
      <c r="A70" s="27">
        <v>41978</v>
      </c>
      <c r="B70" s="28">
        <v>1184.444474184</v>
      </c>
      <c r="C70" s="28">
        <v>1116.3840146699999</v>
      </c>
      <c r="D70" s="28">
        <v>1216.0052052840001</v>
      </c>
      <c r="E70" s="28">
        <v>1357</v>
      </c>
      <c r="F70" s="28">
        <v>1522</v>
      </c>
      <c r="G70" s="28">
        <v>1519</v>
      </c>
      <c r="H70" s="28"/>
      <c r="J70" s="28"/>
      <c r="K70" s="28"/>
    </row>
    <row r="71" spans="1:11" x14ac:dyDescent="0.25">
      <c r="A71" s="27">
        <v>41979</v>
      </c>
      <c r="B71" s="28">
        <v>1202.8134076859999</v>
      </c>
      <c r="C71" s="28">
        <v>1058.302719927</v>
      </c>
      <c r="D71" s="28">
        <v>1242.9532464959998</v>
      </c>
      <c r="E71" s="28">
        <v>1335</v>
      </c>
      <c r="F71" s="28">
        <v>1513</v>
      </c>
      <c r="G71" s="28">
        <v>1524</v>
      </c>
      <c r="H71" s="28"/>
      <c r="J71" s="28"/>
      <c r="K71" s="28"/>
    </row>
    <row r="72" spans="1:11" x14ac:dyDescent="0.25">
      <c r="A72" s="27">
        <v>41980</v>
      </c>
      <c r="B72" s="28">
        <v>1223.6005935899998</v>
      </c>
      <c r="C72" s="28">
        <v>1020.4280970899998</v>
      </c>
      <c r="D72" s="28">
        <v>1268.6274243</v>
      </c>
      <c r="E72" s="28">
        <v>1344</v>
      </c>
      <c r="F72" s="28">
        <v>1531</v>
      </c>
      <c r="G72" s="28">
        <v>1513</v>
      </c>
      <c r="H72" s="28"/>
      <c r="J72" s="28"/>
      <c r="K72" s="28"/>
    </row>
    <row r="73" spans="1:11" x14ac:dyDescent="0.25">
      <c r="A73" s="27">
        <v>41981</v>
      </c>
      <c r="B73" s="28">
        <v>1244.9391662639998</v>
      </c>
      <c r="C73" s="28">
        <v>1021.3132929449999</v>
      </c>
      <c r="D73" s="28">
        <v>1267.3418008559997</v>
      </c>
      <c r="E73" s="28">
        <v>1362</v>
      </c>
      <c r="F73" s="28">
        <v>1539</v>
      </c>
      <c r="G73" s="28">
        <v>1491</v>
      </c>
      <c r="H73" s="28"/>
      <c r="J73" s="28"/>
      <c r="K73" s="28"/>
    </row>
    <row r="74" spans="1:11" x14ac:dyDescent="0.25">
      <c r="A74" s="27">
        <v>41982</v>
      </c>
      <c r="B74" s="28">
        <v>1245.2048626139999</v>
      </c>
      <c r="C74" s="28">
        <v>1035.7295025029998</v>
      </c>
      <c r="D74" s="28">
        <v>1248.3222972929998</v>
      </c>
      <c r="E74" s="28">
        <v>1379</v>
      </c>
      <c r="F74" s="28">
        <v>1554</v>
      </c>
      <c r="G74" s="28">
        <v>1480</v>
      </c>
      <c r="H74" s="28"/>
      <c r="J74" s="28"/>
      <c r="K74" s="28"/>
    </row>
    <row r="75" spans="1:11" x14ac:dyDescent="0.25">
      <c r="A75" s="27">
        <v>41983</v>
      </c>
      <c r="B75" s="28">
        <v>1246.7506112429999</v>
      </c>
      <c r="C75" s="28">
        <v>1050.4507324379999</v>
      </c>
      <c r="D75" s="28">
        <v>1206.869528379</v>
      </c>
      <c r="E75" s="28">
        <v>1380</v>
      </c>
      <c r="F75" s="28">
        <v>1528</v>
      </c>
      <c r="G75" s="28">
        <v>1476</v>
      </c>
      <c r="H75" s="28"/>
      <c r="J75" s="28"/>
      <c r="K75" s="28"/>
    </row>
    <row r="76" spans="1:11" x14ac:dyDescent="0.25">
      <c r="A76" s="27">
        <v>41984</v>
      </c>
      <c r="B76" s="28">
        <v>1238.6096743349997</v>
      </c>
      <c r="C76" s="28">
        <v>1085.5174812330001</v>
      </c>
      <c r="D76" s="28">
        <v>1155.9700130910001</v>
      </c>
      <c r="E76" s="28">
        <v>1365</v>
      </c>
      <c r="F76" s="28">
        <v>1498</v>
      </c>
      <c r="G76" s="28">
        <v>1479</v>
      </c>
      <c r="H76" s="28"/>
      <c r="J76" s="28"/>
      <c r="K76" s="28"/>
    </row>
    <row r="77" spans="1:11" x14ac:dyDescent="0.25">
      <c r="A77" s="27">
        <v>41985</v>
      </c>
      <c r="B77" s="28">
        <v>1222.3852006769998</v>
      </c>
      <c r="C77" s="28">
        <v>1105.4580811619999</v>
      </c>
      <c r="D77" s="28">
        <v>1076.4554477729998</v>
      </c>
      <c r="E77" s="28">
        <v>1359</v>
      </c>
      <c r="F77" s="28">
        <v>1453</v>
      </c>
      <c r="G77" s="28">
        <v>1481</v>
      </c>
      <c r="H77" s="28"/>
      <c r="J77" s="28"/>
      <c r="K77" s="28"/>
    </row>
    <row r="78" spans="1:11" x14ac:dyDescent="0.25">
      <c r="A78" s="27">
        <v>41986</v>
      </c>
      <c r="B78" s="28">
        <v>1227.568071426</v>
      </c>
      <c r="C78" s="28">
        <v>1077.5439007080001</v>
      </c>
      <c r="D78" s="28">
        <v>992.21358057599991</v>
      </c>
      <c r="E78" s="28">
        <v>1351</v>
      </c>
      <c r="F78" s="28">
        <v>1396</v>
      </c>
      <c r="G78" s="28">
        <v>1475</v>
      </c>
      <c r="H78" s="28"/>
      <c r="J78" s="28"/>
      <c r="K78" s="28"/>
    </row>
    <row r="79" spans="1:11" x14ac:dyDescent="0.25">
      <c r="A79" s="27">
        <v>41987</v>
      </c>
      <c r="B79" s="28">
        <v>1229.5415886209998</v>
      </c>
      <c r="C79" s="28">
        <v>1074.75160863</v>
      </c>
      <c r="D79" s="28">
        <v>923.43879159599999</v>
      </c>
      <c r="E79" s="28">
        <v>1332</v>
      </c>
      <c r="F79" s="28">
        <v>1376</v>
      </c>
      <c r="G79" s="28">
        <v>1489</v>
      </c>
      <c r="H79" s="28"/>
      <c r="J79" s="28"/>
      <c r="K79" s="28"/>
    </row>
    <row r="80" spans="1:11" x14ac:dyDescent="0.25">
      <c r="A80" s="27">
        <v>41988</v>
      </c>
      <c r="B80" s="28">
        <v>1196.4630388380001</v>
      </c>
      <c r="C80" s="28">
        <v>1077.7569195330002</v>
      </c>
      <c r="D80" s="28">
        <v>892.47090359700007</v>
      </c>
      <c r="E80" s="28">
        <v>1308</v>
      </c>
      <c r="F80" s="28">
        <v>1366</v>
      </c>
      <c r="G80" s="28">
        <v>1496</v>
      </c>
      <c r="H80" s="28"/>
      <c r="J80" s="28"/>
      <c r="K80" s="28"/>
    </row>
    <row r="81" spans="1:11" x14ac:dyDescent="0.25">
      <c r="A81" s="27">
        <v>41989</v>
      </c>
      <c r="B81" s="28">
        <v>1175.8772457360001</v>
      </c>
      <c r="C81" s="28">
        <v>1070.761715655</v>
      </c>
      <c r="D81" s="28">
        <v>858.82116074099997</v>
      </c>
      <c r="E81" s="28">
        <v>1292</v>
      </c>
      <c r="F81" s="28">
        <v>1357</v>
      </c>
      <c r="G81" s="28">
        <v>1498</v>
      </c>
      <c r="H81" s="28"/>
      <c r="J81" s="28"/>
      <c r="K81" s="28"/>
    </row>
    <row r="82" spans="1:11" x14ac:dyDescent="0.25">
      <c r="A82" s="27">
        <v>41990</v>
      </c>
      <c r="B82" s="28">
        <v>1149.305533581</v>
      </c>
      <c r="C82" s="28">
        <v>1070.2016008349999</v>
      </c>
      <c r="D82" s="28">
        <v>817.30841761500005</v>
      </c>
      <c r="E82" s="28">
        <v>1286</v>
      </c>
      <c r="F82" s="28">
        <v>1319</v>
      </c>
      <c r="G82" s="28">
        <v>1500</v>
      </c>
      <c r="H82" s="28"/>
      <c r="I82" s="29"/>
      <c r="J82" s="28"/>
      <c r="K82" s="28"/>
    </row>
    <row r="83" spans="1:11" x14ac:dyDescent="0.25">
      <c r="A83" s="27">
        <v>41991</v>
      </c>
      <c r="B83" s="28">
        <v>1156.301404176</v>
      </c>
      <c r="C83" s="28">
        <v>1080.6097269899999</v>
      </c>
      <c r="D83" s="28">
        <v>802.45618239300006</v>
      </c>
      <c r="E83" s="28">
        <v>1275</v>
      </c>
      <c r="F83" s="28">
        <v>1277</v>
      </c>
      <c r="G83" s="28">
        <v>1497</v>
      </c>
      <c r="H83" s="28"/>
      <c r="I83" s="29"/>
      <c r="J83" s="28"/>
      <c r="K83" s="28"/>
    </row>
    <row r="84" spans="1:11" x14ac:dyDescent="0.25">
      <c r="A84" s="27">
        <v>41992</v>
      </c>
      <c r="B84" s="28">
        <v>1160.9015478060003</v>
      </c>
      <c r="C84" s="28">
        <v>1088.0550510539999</v>
      </c>
      <c r="D84" s="28">
        <v>755.7034642860001</v>
      </c>
      <c r="E84" s="28">
        <v>1264</v>
      </c>
      <c r="F84" s="28">
        <v>1280</v>
      </c>
      <c r="G84" s="28">
        <v>1529</v>
      </c>
      <c r="H84" s="28"/>
      <c r="I84" s="29"/>
      <c r="J84" s="28"/>
      <c r="K84" s="28"/>
    </row>
    <row r="85" spans="1:11" x14ac:dyDescent="0.25">
      <c r="A85" s="27">
        <v>41993</v>
      </c>
      <c r="B85" s="28">
        <v>1190.874039042</v>
      </c>
      <c r="C85" s="28">
        <v>1058.9121240960001</v>
      </c>
      <c r="D85" s="28">
        <v>727.22540883600016</v>
      </c>
      <c r="E85" s="28">
        <v>1254</v>
      </c>
      <c r="F85" s="28">
        <v>1310</v>
      </c>
      <c r="G85" s="28">
        <v>1553</v>
      </c>
      <c r="H85" s="28"/>
      <c r="I85" s="29"/>
      <c r="J85" s="28"/>
      <c r="K85" s="28"/>
    </row>
    <row r="86" spans="1:11" x14ac:dyDescent="0.25">
      <c r="A86" s="27">
        <v>41994</v>
      </c>
      <c r="B86" s="28">
        <v>1218.261802017</v>
      </c>
      <c r="C86" s="28">
        <v>1024.6351122359999</v>
      </c>
      <c r="D86" s="28">
        <v>710.92949880900005</v>
      </c>
      <c r="E86" s="28">
        <v>1244</v>
      </c>
      <c r="F86" s="28">
        <v>1329</v>
      </c>
      <c r="G86" s="28">
        <v>1556</v>
      </c>
      <c r="H86" s="28"/>
      <c r="I86" s="29"/>
      <c r="J86" s="28"/>
      <c r="K86" s="28"/>
    </row>
    <row r="87" spans="1:11" x14ac:dyDescent="0.25">
      <c r="A87" s="27">
        <v>41995</v>
      </c>
      <c r="B87" s="28">
        <v>1196.5489377299998</v>
      </c>
      <c r="C87" s="28">
        <v>998.78420969400008</v>
      </c>
      <c r="D87" s="28">
        <v>723.20679318300006</v>
      </c>
      <c r="E87" s="28">
        <v>1254</v>
      </c>
      <c r="F87" s="28">
        <v>1363</v>
      </c>
      <c r="G87" s="28">
        <v>1566</v>
      </c>
      <c r="H87" s="28"/>
      <c r="I87" s="29"/>
      <c r="J87" s="28"/>
      <c r="K87" s="28"/>
    </row>
    <row r="88" spans="1:11" x14ac:dyDescent="0.25">
      <c r="A88" s="27">
        <v>41996</v>
      </c>
      <c r="B88" s="28">
        <v>1196.5482948209999</v>
      </c>
      <c r="C88" s="28">
        <v>972.42984411900011</v>
      </c>
      <c r="D88" s="28">
        <v>753.98356525200018</v>
      </c>
      <c r="E88" s="28">
        <v>1293</v>
      </c>
      <c r="F88" s="28">
        <v>1432</v>
      </c>
      <c r="G88" s="28">
        <v>1569</v>
      </c>
      <c r="H88" s="28"/>
      <c r="I88" s="29"/>
      <c r="J88" s="28"/>
      <c r="K88" s="28"/>
    </row>
    <row r="89" spans="1:11" x14ac:dyDescent="0.25">
      <c r="A89" s="27">
        <v>41997</v>
      </c>
      <c r="B89" s="28">
        <v>1199.892564498</v>
      </c>
      <c r="C89" s="28">
        <v>976.74146789699989</v>
      </c>
      <c r="D89" s="28">
        <v>812.40441043500016</v>
      </c>
      <c r="E89" s="28">
        <v>1298</v>
      </c>
      <c r="F89" s="28">
        <v>1475</v>
      </c>
      <c r="G89" s="28">
        <v>1588</v>
      </c>
      <c r="H89" s="28"/>
      <c r="I89" s="29"/>
      <c r="J89" s="28"/>
      <c r="K89" s="28"/>
    </row>
    <row r="90" spans="1:11" x14ac:dyDescent="0.25">
      <c r="A90" s="27">
        <v>41998</v>
      </c>
      <c r="B90" s="28">
        <v>1211.583098436</v>
      </c>
      <c r="C90" s="28">
        <v>1030.9904869020002</v>
      </c>
      <c r="D90" s="28">
        <v>876.57831197100006</v>
      </c>
      <c r="E90" s="28">
        <v>1298</v>
      </c>
      <c r="F90" s="28">
        <v>1504</v>
      </c>
      <c r="G90" s="28">
        <v>1580</v>
      </c>
      <c r="H90" s="28"/>
      <c r="I90" s="29"/>
      <c r="J90" s="28"/>
      <c r="K90" s="28"/>
    </row>
    <row r="91" spans="1:11" x14ac:dyDescent="0.25">
      <c r="A91" s="27">
        <v>41999</v>
      </c>
      <c r="B91" s="28">
        <v>1211.6778685980003</v>
      </c>
      <c r="C91" s="28">
        <v>1111.1099501669999</v>
      </c>
      <c r="D91" s="28">
        <v>939.88703925000004</v>
      </c>
      <c r="E91" s="28">
        <v>1329</v>
      </c>
      <c r="F91" s="28">
        <v>1290</v>
      </c>
      <c r="G91" s="28">
        <v>1573</v>
      </c>
      <c r="H91" s="28"/>
      <c r="I91" s="29"/>
      <c r="J91" s="28"/>
      <c r="K91" s="28"/>
    </row>
    <row r="92" spans="1:11" x14ac:dyDescent="0.25">
      <c r="A92" s="27">
        <v>42000</v>
      </c>
      <c r="B92" s="28">
        <v>1243.2310995270002</v>
      </c>
      <c r="C92" s="28">
        <v>1150.14711225</v>
      </c>
      <c r="D92" s="28">
        <v>970.54841375700016</v>
      </c>
      <c r="E92" s="28">
        <v>1362</v>
      </c>
      <c r="F92" s="28">
        <v>1530</v>
      </c>
      <c r="G92" s="28">
        <v>1591</v>
      </c>
      <c r="H92" s="28"/>
      <c r="I92" s="29"/>
      <c r="J92" s="28"/>
      <c r="K92" s="28"/>
    </row>
    <row r="93" spans="1:11" x14ac:dyDescent="0.25">
      <c r="A93" s="27">
        <v>42001</v>
      </c>
      <c r="B93" s="28">
        <v>1254.8826178259999</v>
      </c>
      <c r="C93" s="28">
        <v>1151.382710157</v>
      </c>
      <c r="D93" s="28">
        <v>968.53515952200019</v>
      </c>
      <c r="E93" s="28">
        <v>1372</v>
      </c>
      <c r="F93" s="28">
        <v>1543</v>
      </c>
      <c r="G93" s="28">
        <v>1581</v>
      </c>
      <c r="H93" s="28"/>
      <c r="I93" s="29"/>
      <c r="J93" s="28"/>
      <c r="K93" s="28"/>
    </row>
    <row r="94" spans="1:11" x14ac:dyDescent="0.25">
      <c r="A94" s="27">
        <v>42002</v>
      </c>
      <c r="B94" s="28">
        <v>1271.4919672409999</v>
      </c>
      <c r="C94" s="28">
        <v>1129.1075836800001</v>
      </c>
      <c r="D94" s="28">
        <v>947.58428050500004</v>
      </c>
      <c r="E94" s="28">
        <v>1377</v>
      </c>
      <c r="F94" s="28">
        <v>1558</v>
      </c>
      <c r="G94" s="28">
        <v>1529</v>
      </c>
      <c r="H94" s="28"/>
      <c r="I94" s="29"/>
      <c r="J94" s="28"/>
      <c r="K94" s="28"/>
    </row>
    <row r="95" spans="1:11" x14ac:dyDescent="0.25">
      <c r="A95" s="27">
        <v>42003</v>
      </c>
      <c r="B95" s="28">
        <v>1291.3335145439999</v>
      </c>
      <c r="C95" s="28">
        <v>1119.900568149</v>
      </c>
      <c r="D95" s="28">
        <v>967.21313039100005</v>
      </c>
      <c r="E95" s="28">
        <v>1404</v>
      </c>
      <c r="F95" s="28">
        <v>1567</v>
      </c>
      <c r="G95" s="28">
        <v>1492</v>
      </c>
      <c r="H95" s="28"/>
      <c r="I95" s="29"/>
      <c r="J95" s="28"/>
      <c r="K95" s="28"/>
    </row>
    <row r="96" spans="1:11" x14ac:dyDescent="0.25">
      <c r="A96" s="27">
        <v>42004</v>
      </c>
      <c r="B96" s="28">
        <v>1290.7909680749999</v>
      </c>
      <c r="C96" s="28">
        <v>1136.8047855960001</v>
      </c>
      <c r="D96" s="28">
        <v>1021.625339658</v>
      </c>
      <c r="E96" s="28">
        <v>1425</v>
      </c>
      <c r="F96" s="28">
        <v>1562</v>
      </c>
      <c r="G96" s="28">
        <v>1462</v>
      </c>
      <c r="H96" s="28"/>
      <c r="I96" s="29"/>
      <c r="J96" s="28"/>
      <c r="K96" s="28"/>
    </row>
    <row r="97" spans="1:16" x14ac:dyDescent="0.25">
      <c r="A97" s="27">
        <v>42005</v>
      </c>
      <c r="B97" s="28">
        <v>1301.4253725299998</v>
      </c>
      <c r="C97" s="28">
        <v>1185.8893927710001</v>
      </c>
      <c r="D97" s="28">
        <v>1085.243886021</v>
      </c>
      <c r="E97" s="28">
        <v>1435</v>
      </c>
      <c r="F97" s="12">
        <v>1551</v>
      </c>
      <c r="G97" s="12">
        <v>1426</v>
      </c>
      <c r="H97" s="43"/>
      <c r="I97" s="29"/>
      <c r="P97" s="28"/>
    </row>
    <row r="98" spans="1:16" x14ac:dyDescent="0.25">
      <c r="A98" s="27">
        <v>42006</v>
      </c>
      <c r="B98" s="28">
        <v>1312.3521610799999</v>
      </c>
      <c r="C98" s="28">
        <v>1237.2372059100001</v>
      </c>
      <c r="D98" s="28">
        <v>1127.2033998449999</v>
      </c>
      <c r="E98" s="28">
        <v>1428</v>
      </c>
      <c r="F98" s="12">
        <v>1587</v>
      </c>
      <c r="G98" s="12">
        <v>1408</v>
      </c>
      <c r="H98" s="43"/>
      <c r="I98" s="29"/>
      <c r="P98" s="28"/>
    </row>
    <row r="99" spans="1:16" x14ac:dyDescent="0.25">
      <c r="A99" s="27">
        <v>42007</v>
      </c>
      <c r="B99" s="28">
        <v>1325.6365024199999</v>
      </c>
      <c r="C99" s="28">
        <v>1259.4277426559997</v>
      </c>
      <c r="D99" s="28">
        <v>1151.7180927089998</v>
      </c>
      <c r="E99" s="28">
        <v>1439</v>
      </c>
      <c r="F99" s="12">
        <v>1624</v>
      </c>
      <c r="G99" s="12">
        <v>1388</v>
      </c>
      <c r="H99" s="43"/>
      <c r="I99" s="29"/>
      <c r="P99" s="28"/>
    </row>
    <row r="100" spans="1:16" x14ac:dyDescent="0.25">
      <c r="A100" s="27">
        <v>42008</v>
      </c>
      <c r="B100" s="28">
        <v>1333.17775059</v>
      </c>
      <c r="C100" s="28">
        <v>1253.8860895319999</v>
      </c>
      <c r="D100" s="28">
        <v>1180.917865824</v>
      </c>
      <c r="E100" s="28">
        <v>1418</v>
      </c>
      <c r="F100" s="12">
        <v>1636</v>
      </c>
      <c r="G100" s="12">
        <v>1376</v>
      </c>
      <c r="H100" s="43"/>
      <c r="I100" s="29"/>
      <c r="P100" s="28"/>
    </row>
    <row r="101" spans="1:16" x14ac:dyDescent="0.25">
      <c r="A101" s="27">
        <v>42009</v>
      </c>
      <c r="B101" s="28">
        <v>1328.371525842</v>
      </c>
      <c r="C101" s="28">
        <v>1244.102825169</v>
      </c>
      <c r="D101" s="28">
        <v>1193.3143720619998</v>
      </c>
      <c r="E101" s="28">
        <v>1403</v>
      </c>
      <c r="F101" s="12">
        <v>1640</v>
      </c>
      <c r="G101" s="12">
        <v>1344</v>
      </c>
      <c r="H101" s="43"/>
      <c r="I101" s="29"/>
      <c r="P101" s="28"/>
    </row>
    <row r="102" spans="1:16" x14ac:dyDescent="0.25">
      <c r="A102" s="27">
        <v>42010</v>
      </c>
      <c r="B102" s="28">
        <v>1327.2353881800002</v>
      </c>
      <c r="C102" s="28">
        <v>1216.3091015699999</v>
      </c>
      <c r="D102" s="28">
        <v>1200.7831295219999</v>
      </c>
      <c r="E102" s="28">
        <v>1405</v>
      </c>
      <c r="F102" s="12">
        <v>1648</v>
      </c>
      <c r="G102" s="12">
        <v>1308</v>
      </c>
      <c r="H102" s="43"/>
      <c r="I102" s="29"/>
      <c r="P102" s="28"/>
    </row>
    <row r="103" spans="1:16" x14ac:dyDescent="0.25">
      <c r="A103" s="27">
        <v>42011</v>
      </c>
      <c r="B103" s="28">
        <v>1325.2094458620002</v>
      </c>
      <c r="C103" s="28">
        <v>1193.2543320059999</v>
      </c>
      <c r="D103" s="28">
        <v>1204.4362631729998</v>
      </c>
      <c r="E103" s="28">
        <v>1425</v>
      </c>
      <c r="F103" s="12">
        <v>1636</v>
      </c>
      <c r="G103" s="12">
        <v>1271</v>
      </c>
      <c r="H103" s="43"/>
      <c r="I103" s="29"/>
      <c r="P103" s="28"/>
    </row>
    <row r="104" spans="1:16" x14ac:dyDescent="0.25">
      <c r="A104" s="27">
        <v>42012</v>
      </c>
      <c r="B104" s="28">
        <v>1330.2976565609999</v>
      </c>
      <c r="C104" s="28">
        <v>1208.5200140729999</v>
      </c>
      <c r="D104" s="28">
        <v>1181.5871810579999</v>
      </c>
      <c r="E104" s="28">
        <v>1430</v>
      </c>
      <c r="F104" s="12">
        <v>1640</v>
      </c>
      <c r="G104" s="12">
        <v>1210</v>
      </c>
      <c r="H104" s="43"/>
      <c r="I104" s="29"/>
      <c r="P104" s="28"/>
    </row>
    <row r="105" spans="1:16" x14ac:dyDescent="0.25">
      <c r="A105" s="27">
        <v>42013</v>
      </c>
      <c r="B105" s="28">
        <v>1315.2580858589999</v>
      </c>
      <c r="C105" s="28">
        <v>1239.5216483309998</v>
      </c>
      <c r="D105" s="28">
        <v>1140.8353519350001</v>
      </c>
      <c r="E105" s="28">
        <v>1423</v>
      </c>
      <c r="F105" s="12">
        <v>1632</v>
      </c>
      <c r="G105" s="12">
        <v>1148</v>
      </c>
      <c r="H105" s="43"/>
      <c r="I105" s="29"/>
      <c r="P105" s="28"/>
    </row>
    <row r="106" spans="1:16" x14ac:dyDescent="0.25">
      <c r="A106" s="27">
        <v>42014</v>
      </c>
      <c r="B106" s="28">
        <v>1305.7131860760001</v>
      </c>
      <c r="C106" s="28">
        <v>1260.4921894080001</v>
      </c>
      <c r="D106" s="28">
        <v>1141.639910931</v>
      </c>
      <c r="E106" s="28">
        <v>1387</v>
      </c>
      <c r="F106" s="12">
        <v>1584</v>
      </c>
      <c r="G106" s="12">
        <v>1112</v>
      </c>
      <c r="H106" s="43"/>
      <c r="I106" s="29"/>
      <c r="P106" s="28"/>
    </row>
    <row r="107" spans="1:16" x14ac:dyDescent="0.25">
      <c r="A107" s="27">
        <v>42015</v>
      </c>
      <c r="B107" s="28">
        <v>1302.073111578</v>
      </c>
      <c r="C107" s="28">
        <v>1270.4353761989998</v>
      </c>
      <c r="D107" s="28">
        <v>1153.930804137</v>
      </c>
      <c r="E107" s="28">
        <v>1344</v>
      </c>
      <c r="F107" s="12">
        <v>1538</v>
      </c>
      <c r="G107" s="12">
        <v>1101</v>
      </c>
      <c r="H107" s="43"/>
      <c r="I107" s="29"/>
      <c r="P107" s="28"/>
    </row>
    <row r="108" spans="1:16" x14ac:dyDescent="0.25">
      <c r="A108" s="27">
        <v>42016</v>
      </c>
      <c r="B108" s="28">
        <v>1292.5505335620001</v>
      </c>
      <c r="C108" s="28">
        <v>1292.2201461330001</v>
      </c>
      <c r="D108" s="28">
        <v>1145.3016358289999</v>
      </c>
      <c r="E108" s="28">
        <v>1328</v>
      </c>
      <c r="F108" s="12">
        <v>1516</v>
      </c>
      <c r="G108" s="12">
        <v>1101</v>
      </c>
      <c r="H108" s="43"/>
      <c r="I108" s="29"/>
      <c r="P108" s="28"/>
    </row>
    <row r="109" spans="1:16" x14ac:dyDescent="0.25">
      <c r="A109" s="27">
        <v>42017</v>
      </c>
      <c r="B109" s="28">
        <v>1287.3943153110001</v>
      </c>
      <c r="C109" s="28">
        <v>1301.0524138860001</v>
      </c>
      <c r="D109" s="28">
        <v>1153.4692606680001</v>
      </c>
      <c r="E109" s="28">
        <v>1337</v>
      </c>
      <c r="F109" s="12">
        <v>1507</v>
      </c>
      <c r="G109" s="12">
        <v>1103</v>
      </c>
      <c r="H109" s="43"/>
      <c r="I109" s="29"/>
      <c r="P109" s="28"/>
    </row>
    <row r="110" spans="1:16" x14ac:dyDescent="0.25">
      <c r="A110" s="27">
        <v>42018</v>
      </c>
      <c r="B110" s="28">
        <v>1257.099448596</v>
      </c>
      <c r="C110" s="28">
        <v>1274.5201558650001</v>
      </c>
      <c r="D110" s="28">
        <v>1173.0883899149999</v>
      </c>
      <c r="E110" s="28">
        <v>1365</v>
      </c>
      <c r="F110" s="12">
        <v>1497</v>
      </c>
      <c r="G110" s="12">
        <v>1096</v>
      </c>
      <c r="H110" s="43"/>
      <c r="I110" s="29"/>
      <c r="P110" s="28"/>
    </row>
    <row r="111" spans="1:16" x14ac:dyDescent="0.25">
      <c r="A111" s="27">
        <v>42019</v>
      </c>
      <c r="B111" s="28">
        <v>1226.872668948</v>
      </c>
      <c r="C111" s="28">
        <v>1259.5397664569998</v>
      </c>
      <c r="D111" s="28">
        <v>1194.8046727889998</v>
      </c>
      <c r="E111" s="28">
        <v>1377</v>
      </c>
      <c r="F111" s="12">
        <v>1468</v>
      </c>
      <c r="G111" s="12">
        <v>1090</v>
      </c>
      <c r="H111" s="43"/>
      <c r="I111" s="29"/>
      <c r="P111" s="28"/>
    </row>
    <row r="112" spans="1:16" x14ac:dyDescent="0.25">
      <c r="A112" s="27">
        <v>42020</v>
      </c>
      <c r="B112" s="28">
        <v>1177.947932586</v>
      </c>
      <c r="C112" s="28">
        <v>1279.0903414979998</v>
      </c>
      <c r="D112" s="28">
        <v>1210.3859203169998</v>
      </c>
      <c r="E112" s="28">
        <v>1378</v>
      </c>
      <c r="F112" s="12">
        <v>1484</v>
      </c>
      <c r="G112" s="12">
        <v>1064</v>
      </c>
      <c r="H112" s="43"/>
      <c r="I112" s="29"/>
      <c r="P112" s="28"/>
    </row>
    <row r="113" spans="1:16" x14ac:dyDescent="0.25">
      <c r="A113" s="27">
        <v>42021</v>
      </c>
      <c r="B113" s="28">
        <v>1121.312422725</v>
      </c>
      <c r="C113" s="28">
        <v>1265.424489234</v>
      </c>
      <c r="D113" s="28">
        <v>1215.1519444199998</v>
      </c>
      <c r="E113" s="28">
        <v>1392</v>
      </c>
      <c r="F113" s="12">
        <v>1463</v>
      </c>
      <c r="G113" s="12">
        <v>1104</v>
      </c>
      <c r="H113" s="43"/>
      <c r="I113" s="29"/>
      <c r="P113" s="28"/>
    </row>
    <row r="114" spans="1:16" x14ac:dyDescent="0.25">
      <c r="A114" s="27">
        <v>42022</v>
      </c>
      <c r="B114" s="28">
        <v>1079.1556975650001</v>
      </c>
      <c r="C114" s="28">
        <v>1225.2494550389999</v>
      </c>
      <c r="D114" s="28">
        <v>1193.9664609989998</v>
      </c>
      <c r="E114" s="28">
        <v>1388</v>
      </c>
      <c r="F114" s="12">
        <v>1450</v>
      </c>
      <c r="G114" s="12">
        <v>1147</v>
      </c>
      <c r="H114" s="43"/>
      <c r="I114" s="29"/>
      <c r="P114" s="28"/>
    </row>
    <row r="115" spans="1:16" x14ac:dyDescent="0.25">
      <c r="A115" s="27">
        <v>42023</v>
      </c>
      <c r="B115" s="28">
        <v>1035.578950476</v>
      </c>
      <c r="C115" s="28">
        <v>1195.2617251949998</v>
      </c>
      <c r="D115" s="28">
        <v>1160.2076188199999</v>
      </c>
      <c r="E115" s="28">
        <v>1377</v>
      </c>
      <c r="F115" s="12">
        <v>1431</v>
      </c>
      <c r="G115" s="12">
        <v>1153</v>
      </c>
      <c r="H115" s="43"/>
      <c r="I115" s="29"/>
      <c r="P115" s="28"/>
    </row>
    <row r="116" spans="1:16" x14ac:dyDescent="0.25">
      <c r="A116" s="27">
        <v>42024</v>
      </c>
      <c r="B116" s="28">
        <v>992.27396175600006</v>
      </c>
      <c r="C116" s="28">
        <v>1145.1701813520001</v>
      </c>
      <c r="D116" s="28">
        <v>1112.7264856530001</v>
      </c>
      <c r="E116" s="28">
        <v>1372</v>
      </c>
      <c r="F116" s="12">
        <v>1390</v>
      </c>
      <c r="G116" s="12">
        <v>1186</v>
      </c>
      <c r="H116" s="43"/>
      <c r="I116" s="29"/>
      <c r="P116" s="28"/>
    </row>
    <row r="117" spans="1:16" x14ac:dyDescent="0.25">
      <c r="A117" s="27">
        <v>42025</v>
      </c>
      <c r="B117" s="28">
        <v>932.89790157599998</v>
      </c>
      <c r="C117" s="28">
        <v>1097.7797660580002</v>
      </c>
      <c r="D117" s="28">
        <v>1077.3705973469998</v>
      </c>
      <c r="E117" s="28">
        <v>1353</v>
      </c>
      <c r="F117" s="12">
        <v>1349</v>
      </c>
      <c r="G117" s="12">
        <v>1189</v>
      </c>
      <c r="H117" s="43"/>
      <c r="I117" s="29"/>
      <c r="P117" s="28"/>
    </row>
    <row r="118" spans="1:16" x14ac:dyDescent="0.25">
      <c r="A118" s="27">
        <v>42026</v>
      </c>
      <c r="B118" s="28">
        <v>891.95504487299991</v>
      </c>
      <c r="C118" s="28">
        <v>1069.7802076980001</v>
      </c>
      <c r="D118" s="28">
        <v>1068.9129295949999</v>
      </c>
      <c r="E118" s="28">
        <v>1360</v>
      </c>
      <c r="F118" s="12">
        <v>1295</v>
      </c>
      <c r="G118" s="12">
        <v>1178</v>
      </c>
      <c r="H118" s="43"/>
      <c r="I118" s="29"/>
      <c r="P118" s="28"/>
    </row>
    <row r="119" spans="1:16" x14ac:dyDescent="0.25">
      <c r="A119" s="27">
        <v>42027</v>
      </c>
      <c r="B119" s="28">
        <v>871.85106803100007</v>
      </c>
      <c r="C119" s="28">
        <v>1038.539111181</v>
      </c>
      <c r="D119" s="28">
        <v>1095.5223290699998</v>
      </c>
      <c r="E119" s="28">
        <v>1327</v>
      </c>
      <c r="F119" s="12">
        <v>1249</v>
      </c>
      <c r="G119" s="12">
        <v>1165</v>
      </c>
      <c r="H119" s="43"/>
      <c r="I119" s="29"/>
      <c r="P119" s="28"/>
    </row>
    <row r="120" spans="1:16" x14ac:dyDescent="0.25">
      <c r="A120" s="27">
        <v>42028</v>
      </c>
      <c r="B120" s="28">
        <v>865.71325691399989</v>
      </c>
      <c r="C120" s="28">
        <v>992.94755350200012</v>
      </c>
      <c r="D120" s="28">
        <v>1103.669008263</v>
      </c>
      <c r="E120" s="28">
        <v>1275</v>
      </c>
      <c r="F120" s="12">
        <v>1225</v>
      </c>
      <c r="G120" s="12">
        <v>1149</v>
      </c>
      <c r="H120" s="43"/>
      <c r="I120" s="29"/>
      <c r="P120" s="28"/>
    </row>
    <row r="121" spans="1:16" x14ac:dyDescent="0.25">
      <c r="A121" s="27">
        <v>42029</v>
      </c>
      <c r="B121" s="28">
        <v>888.83597804399994</v>
      </c>
      <c r="C121" s="28">
        <v>943.85205649200009</v>
      </c>
      <c r="D121" s="28">
        <v>1081.1114652449999</v>
      </c>
      <c r="E121" s="28">
        <v>1220</v>
      </c>
      <c r="F121" s="12">
        <v>1207</v>
      </c>
      <c r="G121" s="12">
        <v>1105</v>
      </c>
      <c r="H121" s="43"/>
      <c r="I121" s="29"/>
      <c r="P121" s="28"/>
    </row>
    <row r="122" spans="1:16" x14ac:dyDescent="0.25">
      <c r="A122" s="27">
        <v>42030</v>
      </c>
      <c r="B122" s="28">
        <v>900.68382064499997</v>
      </c>
      <c r="C122" s="28">
        <v>901.04788011900007</v>
      </c>
      <c r="D122" s="28">
        <v>1067.775713412</v>
      </c>
      <c r="E122" s="28">
        <v>1232</v>
      </c>
      <c r="F122" s="12">
        <v>1192</v>
      </c>
      <c r="G122" s="12">
        <v>1079</v>
      </c>
      <c r="H122" s="43"/>
      <c r="I122" s="29"/>
      <c r="P122" s="28"/>
    </row>
    <row r="123" spans="1:16" x14ac:dyDescent="0.25">
      <c r="A123" s="27">
        <v>42031</v>
      </c>
      <c r="B123" s="28">
        <v>898.69928787899994</v>
      </c>
      <c r="C123" s="28">
        <v>829.28955553499998</v>
      </c>
      <c r="D123" s="28">
        <v>1063.789854312</v>
      </c>
      <c r="E123" s="28">
        <v>1282</v>
      </c>
      <c r="F123" s="12">
        <v>1192</v>
      </c>
      <c r="G123" s="12">
        <v>1055</v>
      </c>
      <c r="H123" s="43"/>
      <c r="I123" s="29"/>
      <c r="P123" s="28"/>
    </row>
    <row r="124" spans="1:16" x14ac:dyDescent="0.25">
      <c r="A124" s="27">
        <v>42032</v>
      </c>
      <c r="B124" s="28">
        <v>904.99103352600002</v>
      </c>
      <c r="C124" s="28">
        <v>769.31194215300002</v>
      </c>
      <c r="D124" s="28">
        <v>1093.9855892579999</v>
      </c>
      <c r="E124" s="28">
        <v>1307</v>
      </c>
      <c r="F124" s="12">
        <v>1158</v>
      </c>
      <c r="G124" s="12">
        <v>1055</v>
      </c>
      <c r="H124" s="43"/>
      <c r="I124" s="29"/>
      <c r="P124" s="28"/>
    </row>
    <row r="125" spans="1:16" x14ac:dyDescent="0.25">
      <c r="A125" s="27">
        <v>42033</v>
      </c>
      <c r="B125" s="28">
        <v>893.24664366000002</v>
      </c>
      <c r="C125" s="28">
        <v>758.015258937</v>
      </c>
      <c r="D125" s="28">
        <v>1150.0994206409998</v>
      </c>
      <c r="E125" s="28">
        <v>1283</v>
      </c>
      <c r="F125" s="12">
        <v>1113</v>
      </c>
      <c r="G125" s="12">
        <v>1071</v>
      </c>
      <c r="H125" s="43"/>
      <c r="I125" s="29"/>
      <c r="P125" s="28"/>
    </row>
    <row r="126" spans="1:16" x14ac:dyDescent="0.25">
      <c r="A126" s="27">
        <v>42034</v>
      </c>
      <c r="B126" s="28">
        <v>892.37770215899991</v>
      </c>
      <c r="C126" s="28">
        <v>739.71821843399994</v>
      </c>
      <c r="D126" s="28">
        <v>1175.1616907159998</v>
      </c>
      <c r="E126" s="28">
        <v>1256</v>
      </c>
      <c r="F126" s="12">
        <v>1156</v>
      </c>
      <c r="G126" s="12">
        <v>1099</v>
      </c>
      <c r="H126" s="43"/>
      <c r="I126" s="29"/>
      <c r="P126" s="28"/>
    </row>
    <row r="127" spans="1:16" x14ac:dyDescent="0.25">
      <c r="A127" s="27">
        <v>42035</v>
      </c>
      <c r="B127" s="28">
        <v>890.79365417699978</v>
      </c>
      <c r="C127" s="28">
        <v>726.73862098200004</v>
      </c>
      <c r="D127" s="28">
        <v>1154.2520513399998</v>
      </c>
      <c r="E127" s="28">
        <v>1216</v>
      </c>
      <c r="F127" s="12">
        <v>1089</v>
      </c>
      <c r="G127" s="12">
        <v>1119</v>
      </c>
      <c r="H127" s="43"/>
      <c r="I127" s="29"/>
      <c r="P127" s="28"/>
    </row>
    <row r="128" spans="1:16" x14ac:dyDescent="0.25">
      <c r="A128" s="27">
        <v>42036</v>
      </c>
      <c r="B128" s="28">
        <v>888.57442670399996</v>
      </c>
      <c r="C128" s="28">
        <v>723.61871715299992</v>
      </c>
      <c r="D128" s="28">
        <v>1168.2246581519998</v>
      </c>
      <c r="E128" s="28">
        <v>1156</v>
      </c>
      <c r="F128" s="12">
        <v>1085</v>
      </c>
      <c r="G128" s="12">
        <v>1115</v>
      </c>
      <c r="H128" s="43"/>
      <c r="I128" s="29"/>
      <c r="P128" s="28"/>
    </row>
    <row r="129" spans="1:16" x14ac:dyDescent="0.25">
      <c r="A129" s="27">
        <v>42037</v>
      </c>
      <c r="B129" s="28">
        <v>891.50657692499988</v>
      </c>
      <c r="C129" s="28">
        <v>758.56258188599998</v>
      </c>
      <c r="D129" s="28">
        <v>1186.8258566429997</v>
      </c>
      <c r="E129" s="28">
        <v>1123</v>
      </c>
      <c r="F129" s="12">
        <v>1094</v>
      </c>
      <c r="G129" s="12">
        <v>1090</v>
      </c>
      <c r="H129" s="43"/>
      <c r="I129" s="29"/>
      <c r="P129" s="28"/>
    </row>
    <row r="130" spans="1:16" x14ac:dyDescent="0.25">
      <c r="A130" s="27">
        <v>42038</v>
      </c>
      <c r="B130" s="28">
        <v>890.12945031599997</v>
      </c>
      <c r="C130" s="28">
        <v>818.91661090799994</v>
      </c>
      <c r="D130" s="28">
        <v>1176.949437621</v>
      </c>
      <c r="E130" s="28">
        <v>1088</v>
      </c>
      <c r="F130" s="12">
        <v>1099</v>
      </c>
      <c r="G130" s="12">
        <v>1084</v>
      </c>
      <c r="H130" s="43"/>
      <c r="I130" s="29"/>
      <c r="P130" s="28"/>
    </row>
    <row r="131" spans="1:16" x14ac:dyDescent="0.25">
      <c r="A131" s="27">
        <v>42039</v>
      </c>
      <c r="B131" s="28">
        <v>877.91792293799983</v>
      </c>
      <c r="C131" s="28">
        <v>864.09672328800013</v>
      </c>
      <c r="D131" s="28">
        <v>1188.6423444539998</v>
      </c>
      <c r="E131" s="28">
        <v>1067</v>
      </c>
      <c r="F131" s="12">
        <v>1074</v>
      </c>
      <c r="G131" s="12">
        <v>1086</v>
      </c>
      <c r="H131" s="43"/>
      <c r="I131" s="29"/>
      <c r="P131" s="28"/>
    </row>
    <row r="132" spans="1:16" x14ac:dyDescent="0.25">
      <c r="A132" s="27">
        <v>42040</v>
      </c>
      <c r="B132" s="28">
        <v>876.34482877499988</v>
      </c>
      <c r="C132" s="28">
        <v>918.23997162600006</v>
      </c>
      <c r="D132" s="28">
        <v>1192.637951256</v>
      </c>
      <c r="E132" s="28">
        <v>1021</v>
      </c>
      <c r="F132" s="12">
        <v>1046</v>
      </c>
      <c r="G132" s="12">
        <v>1075</v>
      </c>
      <c r="H132" s="43"/>
      <c r="I132" s="29"/>
      <c r="P132" s="28"/>
    </row>
    <row r="133" spans="1:16" x14ac:dyDescent="0.25">
      <c r="A133" s="27">
        <v>42041</v>
      </c>
      <c r="B133" s="28">
        <v>872.738199216</v>
      </c>
      <c r="C133" s="28">
        <v>956.5447911660001</v>
      </c>
      <c r="D133" s="28">
        <v>1149.6215088000001</v>
      </c>
      <c r="E133" s="28">
        <v>982</v>
      </c>
      <c r="F133" s="12">
        <v>1009</v>
      </c>
      <c r="G133" s="12">
        <v>1061</v>
      </c>
      <c r="H133" s="43"/>
      <c r="I133" s="29"/>
      <c r="P133" s="28"/>
    </row>
    <row r="134" spans="1:16" x14ac:dyDescent="0.25">
      <c r="A134" s="27">
        <v>42042</v>
      </c>
      <c r="B134" s="28">
        <v>882.38433731099997</v>
      </c>
      <c r="C134" s="28">
        <v>954.66633178199993</v>
      </c>
      <c r="D134" s="28">
        <v>1072.2626687879999</v>
      </c>
      <c r="E134" s="28">
        <v>968</v>
      </c>
      <c r="F134" s="12">
        <v>976</v>
      </c>
      <c r="G134" s="12">
        <v>1063</v>
      </c>
      <c r="H134" s="43"/>
      <c r="I134" s="29"/>
      <c r="P134" s="28"/>
    </row>
    <row r="135" spans="1:16" x14ac:dyDescent="0.25">
      <c r="A135" s="27">
        <v>42043</v>
      </c>
      <c r="B135" s="28">
        <v>888.60252358499986</v>
      </c>
      <c r="C135" s="28">
        <v>954.09864508800001</v>
      </c>
      <c r="D135" s="28">
        <v>1058.675521587</v>
      </c>
      <c r="E135" s="28">
        <v>950</v>
      </c>
      <c r="F135" s="12">
        <v>960</v>
      </c>
      <c r="G135" s="12">
        <v>1040</v>
      </c>
      <c r="H135" s="43"/>
      <c r="I135" s="29"/>
      <c r="P135" s="28"/>
    </row>
    <row r="136" spans="1:16" x14ac:dyDescent="0.25">
      <c r="A136" s="27">
        <v>42044</v>
      </c>
      <c r="B136" s="28">
        <v>869.80192500299995</v>
      </c>
      <c r="C136" s="28">
        <v>936.56906588100003</v>
      </c>
      <c r="D136" s="28">
        <v>966.22057459199993</v>
      </c>
      <c r="E136" s="28">
        <v>950</v>
      </c>
      <c r="F136" s="12">
        <v>968</v>
      </c>
      <c r="G136" s="12">
        <v>978</v>
      </c>
      <c r="H136" s="43"/>
      <c r="I136" s="29"/>
      <c r="P136" s="28"/>
    </row>
    <row r="137" spans="1:16" x14ac:dyDescent="0.25">
      <c r="A137" s="27">
        <v>42045</v>
      </c>
      <c r="B137" s="28">
        <v>857.07387636899989</v>
      </c>
      <c r="C137" s="28">
        <v>878.87118884099982</v>
      </c>
      <c r="D137" s="28">
        <v>933.38191393800003</v>
      </c>
      <c r="E137" s="28">
        <v>957</v>
      </c>
      <c r="F137" s="12">
        <v>975</v>
      </c>
      <c r="G137" s="12">
        <v>924</v>
      </c>
      <c r="H137" s="43"/>
      <c r="I137" s="29"/>
      <c r="P137" s="28"/>
    </row>
    <row r="138" spans="1:16" x14ac:dyDescent="0.25">
      <c r="A138" s="27">
        <v>42046</v>
      </c>
      <c r="B138" s="28">
        <v>837.08032856400007</v>
      </c>
      <c r="C138" s="28">
        <v>827.52231215400002</v>
      </c>
      <c r="D138" s="28">
        <v>939.85967613899993</v>
      </c>
      <c r="E138" s="28">
        <v>960</v>
      </c>
      <c r="F138" s="12">
        <v>945</v>
      </c>
      <c r="G138" s="12">
        <v>861</v>
      </c>
      <c r="H138" s="43"/>
      <c r="I138" s="29"/>
      <c r="P138" s="28"/>
    </row>
    <row r="139" spans="1:16" x14ac:dyDescent="0.25">
      <c r="A139" s="27">
        <v>42047</v>
      </c>
      <c r="B139" s="28">
        <v>817.61851839600001</v>
      </c>
      <c r="C139" s="28">
        <v>795.98626446300011</v>
      </c>
      <c r="D139" s="28">
        <v>964.84903691099998</v>
      </c>
      <c r="E139" s="28">
        <v>924</v>
      </c>
      <c r="F139" s="12">
        <v>915</v>
      </c>
      <c r="G139" s="12">
        <v>801</v>
      </c>
      <c r="H139" s="43"/>
      <c r="I139" s="29"/>
      <c r="P139" s="28"/>
    </row>
    <row r="140" spans="1:16" x14ac:dyDescent="0.25">
      <c r="A140" s="27">
        <v>42048</v>
      </c>
      <c r="B140" s="28">
        <v>783.09959196000023</v>
      </c>
      <c r="C140" s="28">
        <v>778.54632060899996</v>
      </c>
      <c r="D140" s="28">
        <v>946.32901188899984</v>
      </c>
      <c r="E140" s="28">
        <v>891</v>
      </c>
      <c r="F140" s="12">
        <v>895</v>
      </c>
      <c r="G140" s="12">
        <v>733</v>
      </c>
      <c r="H140" s="43"/>
      <c r="I140" s="29"/>
      <c r="P140" s="28"/>
    </row>
    <row r="141" spans="1:16" x14ac:dyDescent="0.25">
      <c r="A141" s="27">
        <v>42049</v>
      </c>
      <c r="B141" s="28">
        <v>768.17870041800006</v>
      </c>
      <c r="C141" s="28">
        <v>747.33482608500003</v>
      </c>
      <c r="D141" s="28">
        <v>924.40595402400015</v>
      </c>
      <c r="E141" s="28">
        <v>880</v>
      </c>
      <c r="F141" s="12">
        <v>858</v>
      </c>
      <c r="G141" s="12">
        <v>653</v>
      </c>
      <c r="H141" s="43"/>
      <c r="P141" s="28"/>
    </row>
    <row r="142" spans="1:16" x14ac:dyDescent="0.25">
      <c r="A142" s="27">
        <v>42050</v>
      </c>
      <c r="B142" s="28">
        <v>770.80733156100007</v>
      </c>
      <c r="C142" s="28">
        <v>722.54187108299993</v>
      </c>
      <c r="D142" s="28">
        <v>921.43515635100016</v>
      </c>
      <c r="E142" s="28">
        <v>857</v>
      </c>
      <c r="F142" s="12">
        <v>835</v>
      </c>
      <c r="G142" s="12">
        <v>598</v>
      </c>
      <c r="H142" s="43"/>
      <c r="P142" s="28"/>
    </row>
    <row r="143" spans="1:16" x14ac:dyDescent="0.25">
      <c r="A143" s="27">
        <v>42051</v>
      </c>
      <c r="B143" s="28">
        <v>727.96976939700005</v>
      </c>
      <c r="C143" s="28">
        <v>697.78323410400003</v>
      </c>
      <c r="D143" s="28">
        <v>941.79330870300009</v>
      </c>
      <c r="E143" s="28">
        <v>858</v>
      </c>
      <c r="F143" s="12">
        <v>831</v>
      </c>
      <c r="G143" s="12">
        <v>574</v>
      </c>
      <c r="H143" s="43"/>
      <c r="P143" s="28"/>
    </row>
    <row r="144" spans="1:16" x14ac:dyDescent="0.25">
      <c r="A144" s="27">
        <v>42052</v>
      </c>
      <c r="B144" s="28">
        <v>700.07594124899992</v>
      </c>
      <c r="C144" s="28">
        <v>682.96027360799985</v>
      </c>
      <c r="D144" s="28">
        <v>941.76845584799992</v>
      </c>
      <c r="E144" s="28">
        <v>882</v>
      </c>
      <c r="F144" s="12">
        <v>825</v>
      </c>
      <c r="G144" s="12">
        <v>549</v>
      </c>
      <c r="H144" s="43"/>
      <c r="P144" s="28"/>
    </row>
    <row r="145" spans="1:16" x14ac:dyDescent="0.25">
      <c r="A145" s="27">
        <v>42053</v>
      </c>
      <c r="B145" s="28">
        <v>667.65823774800003</v>
      </c>
      <c r="C145" s="28">
        <v>693.50612857800002</v>
      </c>
      <c r="D145" s="28">
        <v>973.91447259000006</v>
      </c>
      <c r="E145" s="28">
        <v>907</v>
      </c>
      <c r="F145" s="12">
        <v>787</v>
      </c>
      <c r="G145" s="12">
        <v>544</v>
      </c>
      <c r="H145" s="43"/>
      <c r="P145" s="28"/>
    </row>
    <row r="146" spans="1:16" x14ac:dyDescent="0.25">
      <c r="A146" s="27">
        <v>42054</v>
      </c>
      <c r="B146" s="28">
        <v>654.48884031600005</v>
      </c>
      <c r="C146" s="28">
        <v>722.50340739900003</v>
      </c>
      <c r="D146" s="28">
        <v>1008.072506667</v>
      </c>
      <c r="E146" s="28">
        <v>903</v>
      </c>
      <c r="F146" s="12">
        <v>738</v>
      </c>
      <c r="G146" s="12">
        <v>524</v>
      </c>
      <c r="H146" s="43"/>
      <c r="P146" s="28"/>
    </row>
    <row r="147" spans="1:16" x14ac:dyDescent="0.25">
      <c r="A147" s="27">
        <v>42055</v>
      </c>
      <c r="B147" s="28">
        <v>649.50515027100005</v>
      </c>
      <c r="C147" s="28">
        <v>752.91753647700011</v>
      </c>
      <c r="D147" s="28">
        <v>1011.817670049</v>
      </c>
      <c r="E147" s="28">
        <v>894</v>
      </c>
      <c r="F147" s="12">
        <v>688</v>
      </c>
      <c r="G147" s="12">
        <v>508</v>
      </c>
      <c r="H147" s="43"/>
      <c r="P147" s="28"/>
    </row>
    <row r="148" spans="1:16" x14ac:dyDescent="0.25">
      <c r="A148" s="27">
        <v>42056</v>
      </c>
      <c r="B148" s="28">
        <v>667.97498914499988</v>
      </c>
      <c r="C148" s="28">
        <v>783.11738304599999</v>
      </c>
      <c r="D148" s="28">
        <v>1028.218051719</v>
      </c>
      <c r="E148" s="28">
        <v>894</v>
      </c>
      <c r="F148" s="12">
        <v>653</v>
      </c>
      <c r="G148" s="12">
        <v>535</v>
      </c>
      <c r="H148" s="43"/>
      <c r="P148" s="28"/>
    </row>
    <row r="149" spans="1:16" x14ac:dyDescent="0.25">
      <c r="A149" s="27">
        <v>42057</v>
      </c>
      <c r="B149" s="28">
        <v>709.40470726500007</v>
      </c>
      <c r="C149" s="28">
        <v>805.34414970900002</v>
      </c>
      <c r="D149" s="28">
        <v>1031.165638638</v>
      </c>
      <c r="E149" s="28">
        <v>906</v>
      </c>
      <c r="F149" s="12">
        <v>645</v>
      </c>
      <c r="G149" s="12">
        <v>546</v>
      </c>
      <c r="H149" s="43"/>
      <c r="P149" s="28"/>
    </row>
    <row r="150" spans="1:16" x14ac:dyDescent="0.25">
      <c r="A150" s="27">
        <v>42058</v>
      </c>
      <c r="B150" s="28">
        <v>717.63074382299999</v>
      </c>
      <c r="C150" s="28">
        <v>819.79314595199992</v>
      </c>
      <c r="D150" s="28">
        <v>1015.6238053470001</v>
      </c>
      <c r="E150" s="28">
        <v>897</v>
      </c>
      <c r="F150" s="12">
        <v>641</v>
      </c>
      <c r="G150" s="12">
        <v>533</v>
      </c>
      <c r="H150" s="43"/>
      <c r="P150" s="28"/>
    </row>
    <row r="151" spans="1:16" x14ac:dyDescent="0.25">
      <c r="A151" s="27">
        <v>42059</v>
      </c>
      <c r="B151" s="28">
        <v>700.87450072199999</v>
      </c>
      <c r="C151" s="28">
        <v>808.51830973799997</v>
      </c>
      <c r="D151" s="28">
        <v>1023.033959694</v>
      </c>
      <c r="E151" s="28">
        <v>897</v>
      </c>
      <c r="F151" s="12">
        <v>640</v>
      </c>
      <c r="G151" s="12">
        <v>533</v>
      </c>
      <c r="H151" s="43"/>
      <c r="P151" s="28"/>
    </row>
    <row r="152" spans="1:16" x14ac:dyDescent="0.25">
      <c r="A152" s="27">
        <v>42060</v>
      </c>
      <c r="B152" s="28">
        <v>689.33818059300006</v>
      </c>
      <c r="C152" s="28">
        <v>767.31465583199997</v>
      </c>
      <c r="D152" s="28">
        <v>1021.3722250919999</v>
      </c>
      <c r="E152" s="28">
        <v>903</v>
      </c>
      <c r="F152" s="12">
        <v>627</v>
      </c>
      <c r="G152" s="12">
        <v>548</v>
      </c>
      <c r="H152" s="43"/>
      <c r="P152" s="28"/>
    </row>
    <row r="153" spans="1:16" x14ac:dyDescent="0.25">
      <c r="A153" s="27">
        <v>42061</v>
      </c>
      <c r="B153" s="28">
        <v>676.48360471499996</v>
      </c>
      <c r="C153" s="28">
        <v>752.71165651800004</v>
      </c>
      <c r="D153" s="28">
        <v>1007.693518182</v>
      </c>
      <c r="E153" s="28">
        <v>907</v>
      </c>
      <c r="F153" s="12">
        <v>617</v>
      </c>
      <c r="G153" s="12">
        <v>548</v>
      </c>
      <c r="H153" s="43"/>
      <c r="P153" s="28"/>
    </row>
    <row r="154" spans="1:16" x14ac:dyDescent="0.25">
      <c r="A154" s="27">
        <v>42062</v>
      </c>
      <c r="B154" s="28">
        <v>665.7581279640001</v>
      </c>
      <c r="C154" s="28">
        <v>772.51130341500004</v>
      </c>
      <c r="D154" s="28">
        <v>879.62035536300004</v>
      </c>
      <c r="E154" s="28">
        <v>906</v>
      </c>
      <c r="F154" s="12">
        <v>573</v>
      </c>
      <c r="G154" s="12">
        <v>536</v>
      </c>
      <c r="H154" s="43"/>
      <c r="P154" s="28"/>
    </row>
    <row r="155" spans="1:16" x14ac:dyDescent="0.25">
      <c r="A155" s="27">
        <v>42063</v>
      </c>
      <c r="B155" s="28">
        <v>667.75347783899997</v>
      </c>
      <c r="C155" s="28">
        <v>743.66033572800006</v>
      </c>
      <c r="D155" s="28">
        <v>804.38660580599992</v>
      </c>
      <c r="E155" s="28">
        <v>901</v>
      </c>
      <c r="F155" s="12">
        <v>534</v>
      </c>
      <c r="G155" s="12">
        <v>522</v>
      </c>
      <c r="H155" s="43"/>
      <c r="P155" s="28"/>
    </row>
    <row r="156" spans="1:16" x14ac:dyDescent="0.25">
      <c r="A156" s="27">
        <v>42064</v>
      </c>
      <c r="B156" s="28">
        <v>668.08447144199999</v>
      </c>
      <c r="C156" s="28">
        <v>704.55341732100021</v>
      </c>
      <c r="D156" s="28">
        <v>724.17518972100004</v>
      </c>
      <c r="E156" s="28">
        <v>871</v>
      </c>
      <c r="F156" s="12">
        <v>534</v>
      </c>
      <c r="G156" s="12">
        <v>503</v>
      </c>
      <c r="H156" s="43"/>
      <c r="P156" s="28"/>
    </row>
    <row r="157" spans="1:16" x14ac:dyDescent="0.25">
      <c r="A157" s="27">
        <v>42065</v>
      </c>
      <c r="B157" s="28">
        <v>642.50433216900012</v>
      </c>
      <c r="C157" s="28">
        <v>670.56314761800002</v>
      </c>
      <c r="D157" s="28">
        <v>639.54870893400005</v>
      </c>
      <c r="E157" s="28">
        <v>851</v>
      </c>
      <c r="F157" s="12">
        <v>562</v>
      </c>
      <c r="G157" s="12">
        <v>460</v>
      </c>
      <c r="P157" s="28"/>
    </row>
    <row r="158" spans="1:16" x14ac:dyDescent="0.25">
      <c r="A158" s="27">
        <v>42066</v>
      </c>
      <c r="B158" s="28">
        <v>640.25293153200005</v>
      </c>
      <c r="C158" s="28">
        <v>657.44942156699994</v>
      </c>
      <c r="D158" s="28">
        <v>560.83518749099994</v>
      </c>
      <c r="E158" s="28">
        <v>877</v>
      </c>
      <c r="F158" s="12">
        <v>580</v>
      </c>
      <c r="G158" s="12">
        <v>418</v>
      </c>
      <c r="P158" s="28"/>
    </row>
    <row r="159" spans="1:16" x14ac:dyDescent="0.25">
      <c r="A159" s="27">
        <v>42067</v>
      </c>
      <c r="B159" s="28">
        <v>631.45079168699999</v>
      </c>
      <c r="C159" s="28">
        <v>654.20216428200001</v>
      </c>
      <c r="D159" s="28">
        <v>507.30278575199998</v>
      </c>
      <c r="E159" s="28">
        <v>868</v>
      </c>
      <c r="F159" s="12">
        <v>556</v>
      </c>
      <c r="G159" s="12">
        <v>366</v>
      </c>
      <c r="P159" s="28"/>
    </row>
    <row r="160" spans="1:16" x14ac:dyDescent="0.25">
      <c r="A160" s="27">
        <v>42068</v>
      </c>
      <c r="B160" s="28">
        <v>618.07010727599993</v>
      </c>
      <c r="C160" s="28">
        <v>677.24942288699992</v>
      </c>
      <c r="D160" s="28">
        <v>497.28550530299998</v>
      </c>
      <c r="E160" s="28">
        <v>860</v>
      </c>
      <c r="F160" s="12">
        <v>512</v>
      </c>
      <c r="G160" s="12">
        <v>335</v>
      </c>
      <c r="P160" s="28"/>
    </row>
    <row r="161" spans="1:16" x14ac:dyDescent="0.25">
      <c r="A161" s="27">
        <v>42069</v>
      </c>
      <c r="B161" s="28">
        <v>597.13550158500004</v>
      </c>
      <c r="C161" s="28">
        <v>687.37107704999994</v>
      </c>
      <c r="D161" s="28">
        <v>495.11486056500001</v>
      </c>
      <c r="E161" s="28">
        <v>842</v>
      </c>
      <c r="F161" s="12">
        <v>483</v>
      </c>
      <c r="G161" s="12">
        <v>320</v>
      </c>
      <c r="P161" s="28"/>
    </row>
    <row r="162" spans="1:16" x14ac:dyDescent="0.25">
      <c r="A162" s="27">
        <v>42070</v>
      </c>
      <c r="B162" s="28">
        <v>581.45838891300002</v>
      </c>
      <c r="C162" s="28">
        <v>664.93162729199992</v>
      </c>
      <c r="D162" s="28">
        <v>462.54298947599995</v>
      </c>
      <c r="E162" s="28">
        <v>842</v>
      </c>
      <c r="F162" s="12">
        <v>443</v>
      </c>
      <c r="G162" s="12">
        <v>296</v>
      </c>
      <c r="P162" s="28"/>
    </row>
    <row r="163" spans="1:16" x14ac:dyDescent="0.25">
      <c r="A163" s="27">
        <v>42071</v>
      </c>
      <c r="B163" s="28">
        <v>579.19925002499997</v>
      </c>
      <c r="C163" s="28">
        <v>638.14286959800006</v>
      </c>
      <c r="D163" s="28">
        <v>428.15706233999998</v>
      </c>
      <c r="E163" s="28">
        <v>827</v>
      </c>
      <c r="F163" s="12">
        <v>431</v>
      </c>
      <c r="G163" s="12">
        <v>278</v>
      </c>
      <c r="I163" s="29">
        <f>G163</f>
        <v>278</v>
      </c>
      <c r="P163" s="28"/>
    </row>
    <row r="164" spans="1:16" x14ac:dyDescent="0.25">
      <c r="A164" s="27">
        <v>42072</v>
      </c>
      <c r="B164" s="28">
        <v>559.72226885999999</v>
      </c>
      <c r="C164" s="28">
        <v>623.3357442119999</v>
      </c>
      <c r="D164" s="28">
        <v>395.37095496299997</v>
      </c>
      <c r="E164" s="28">
        <v>793</v>
      </c>
      <c r="F164" s="12">
        <v>448</v>
      </c>
      <c r="G164" s="12">
        <v>259</v>
      </c>
      <c r="I164" s="29">
        <f t="shared" ref="I164:I177" si="0">G164</f>
        <v>259</v>
      </c>
      <c r="P164" s="28"/>
    </row>
    <row r="165" spans="1:16" x14ac:dyDescent="0.25">
      <c r="A165" s="27">
        <v>42073</v>
      </c>
      <c r="B165" s="28">
        <v>546.53094360900002</v>
      </c>
      <c r="C165" s="28">
        <v>628.77110865899999</v>
      </c>
      <c r="D165" s="28">
        <v>374.55733687800006</v>
      </c>
      <c r="E165" s="28">
        <v>774</v>
      </c>
      <c r="F165" s="12">
        <v>476</v>
      </c>
      <c r="G165" s="12">
        <v>258</v>
      </c>
      <c r="I165" s="29">
        <f t="shared" si="0"/>
        <v>258</v>
      </c>
      <c r="P165" s="28"/>
    </row>
    <row r="166" spans="1:16" x14ac:dyDescent="0.25">
      <c r="A166" s="27">
        <v>42074</v>
      </c>
      <c r="B166" s="28">
        <v>538.55438289900007</v>
      </c>
      <c r="C166" s="28">
        <v>620.05890585900011</v>
      </c>
      <c r="D166" s="28">
        <v>413.45053942499999</v>
      </c>
      <c r="E166" s="28">
        <v>748</v>
      </c>
      <c r="F166" s="12">
        <v>477</v>
      </c>
      <c r="G166" s="12">
        <v>254</v>
      </c>
      <c r="I166" s="29">
        <f t="shared" si="0"/>
        <v>254</v>
      </c>
      <c r="P166" s="28"/>
    </row>
    <row r="167" spans="1:16" x14ac:dyDescent="0.25">
      <c r="A167" s="27">
        <v>42075</v>
      </c>
      <c r="B167" s="28">
        <v>528.20380858499993</v>
      </c>
      <c r="C167" s="28">
        <v>645.57332807700004</v>
      </c>
      <c r="D167" s="28">
        <v>451.67469095100006</v>
      </c>
      <c r="E167" s="28">
        <v>720</v>
      </c>
      <c r="F167" s="12">
        <v>479</v>
      </c>
      <c r="G167" s="12">
        <v>276</v>
      </c>
      <c r="I167" s="29">
        <f t="shared" si="0"/>
        <v>276</v>
      </c>
      <c r="P167" s="28"/>
    </row>
    <row r="168" spans="1:16" x14ac:dyDescent="0.25">
      <c r="A168" s="27">
        <v>42076</v>
      </c>
      <c r="B168" s="28">
        <v>531.33294703499996</v>
      </c>
      <c r="C168" s="28">
        <v>674.007298644</v>
      </c>
      <c r="D168" s="28">
        <v>458.26144664100002</v>
      </c>
      <c r="E168" s="28">
        <v>730</v>
      </c>
      <c r="F168" s="12">
        <v>485</v>
      </c>
      <c r="G168" s="12">
        <v>295</v>
      </c>
      <c r="I168" s="29">
        <f t="shared" si="0"/>
        <v>295</v>
      </c>
      <c r="P168" s="28"/>
    </row>
    <row r="169" spans="1:16" x14ac:dyDescent="0.25">
      <c r="A169" s="27">
        <v>42077</v>
      </c>
      <c r="B169" s="28">
        <v>541.42641671099989</v>
      </c>
      <c r="C169" s="28">
        <v>693.75321804600003</v>
      </c>
      <c r="D169" s="28">
        <v>500.29781250299999</v>
      </c>
      <c r="E169" s="28">
        <v>712</v>
      </c>
      <c r="F169" s="12">
        <v>487</v>
      </c>
      <c r="G169" s="12">
        <v>310</v>
      </c>
      <c r="I169" s="29">
        <f t="shared" si="0"/>
        <v>310</v>
      </c>
      <c r="P169" s="28"/>
    </row>
    <row r="170" spans="1:16" x14ac:dyDescent="0.25">
      <c r="A170" s="27">
        <v>42078</v>
      </c>
      <c r="B170" s="28">
        <v>554.30571701099996</v>
      </c>
      <c r="C170" s="28">
        <v>684.54662715299992</v>
      </c>
      <c r="D170" s="28">
        <v>551.20586463300003</v>
      </c>
      <c r="E170" s="28">
        <v>705</v>
      </c>
      <c r="F170" s="12">
        <v>471</v>
      </c>
      <c r="G170" s="12">
        <v>325</v>
      </c>
      <c r="I170" s="29">
        <f t="shared" si="0"/>
        <v>325</v>
      </c>
      <c r="P170" s="28"/>
    </row>
    <row r="171" spans="1:16" x14ac:dyDescent="0.25">
      <c r="A171" s="27">
        <v>42079</v>
      </c>
      <c r="B171" s="28">
        <v>564.18578116799995</v>
      </c>
      <c r="C171" s="28">
        <v>691.16182903200013</v>
      </c>
      <c r="D171" s="28">
        <v>580.75041302099987</v>
      </c>
      <c r="E171" s="28">
        <v>705</v>
      </c>
      <c r="F171" s="12">
        <v>490</v>
      </c>
      <c r="G171" s="12">
        <v>337</v>
      </c>
      <c r="I171" s="29">
        <f t="shared" si="0"/>
        <v>337</v>
      </c>
      <c r="P171" s="28"/>
    </row>
    <row r="172" spans="1:16" x14ac:dyDescent="0.25">
      <c r="A172" s="27">
        <v>42080</v>
      </c>
      <c r="B172" s="28">
        <v>552.93333284400001</v>
      </c>
      <c r="C172" s="28">
        <v>704.40056131199992</v>
      </c>
      <c r="D172" s="28">
        <v>624.69343707600001</v>
      </c>
      <c r="E172" s="28">
        <v>699</v>
      </c>
      <c r="F172" s="12">
        <v>494</v>
      </c>
      <c r="G172" s="12">
        <v>359</v>
      </c>
      <c r="I172" s="29">
        <f t="shared" si="0"/>
        <v>359</v>
      </c>
      <c r="P172" s="28"/>
    </row>
    <row r="173" spans="1:16" x14ac:dyDescent="0.25">
      <c r="A173" s="27">
        <v>42081</v>
      </c>
      <c r="B173" s="28">
        <v>537.98373164399993</v>
      </c>
      <c r="C173" s="28">
        <v>698.74768065299997</v>
      </c>
      <c r="D173" s="28">
        <v>589.18960241699995</v>
      </c>
      <c r="E173" s="28">
        <v>684</v>
      </c>
      <c r="F173" s="12">
        <v>497</v>
      </c>
      <c r="G173" s="12">
        <v>343</v>
      </c>
      <c r="I173" s="29">
        <f t="shared" si="0"/>
        <v>343</v>
      </c>
      <c r="P173" s="28"/>
    </row>
    <row r="174" spans="1:16" x14ac:dyDescent="0.25">
      <c r="A174" s="27">
        <v>42082</v>
      </c>
      <c r="B174" s="28">
        <v>535.22691227700011</v>
      </c>
      <c r="C174" s="28">
        <v>721.03987411799994</v>
      </c>
      <c r="D174" s="28">
        <v>514.86135024300006</v>
      </c>
      <c r="E174" s="28">
        <v>627</v>
      </c>
      <c r="F174" s="12">
        <v>495</v>
      </c>
      <c r="G174" s="12">
        <v>338</v>
      </c>
      <c r="I174" s="29">
        <f t="shared" si="0"/>
        <v>338</v>
      </c>
      <c r="P174" s="28"/>
    </row>
    <row r="175" spans="1:16" x14ac:dyDescent="0.25">
      <c r="A175" s="27">
        <v>42083</v>
      </c>
      <c r="B175" s="28">
        <v>524.66981481599998</v>
      </c>
      <c r="C175" s="28">
        <v>756.47237600999995</v>
      </c>
      <c r="D175" s="28">
        <v>447.83094905699994</v>
      </c>
      <c r="E175" s="28">
        <v>606</v>
      </c>
      <c r="F175" s="12">
        <v>479</v>
      </c>
      <c r="G175" s="12">
        <v>337</v>
      </c>
      <c r="I175" s="29">
        <f t="shared" si="0"/>
        <v>337</v>
      </c>
      <c r="P175" s="28"/>
    </row>
    <row r="176" spans="1:16" x14ac:dyDescent="0.25">
      <c r="A176" s="27">
        <v>42084</v>
      </c>
      <c r="B176" s="28">
        <v>523.55974589100003</v>
      </c>
      <c r="C176" s="28">
        <v>765.46881164099989</v>
      </c>
      <c r="D176" s="28">
        <v>381.444998532</v>
      </c>
      <c r="E176" s="28">
        <v>601</v>
      </c>
      <c r="F176" s="12">
        <v>457</v>
      </c>
      <c r="G176" s="12">
        <v>362</v>
      </c>
      <c r="I176" s="29">
        <f t="shared" si="0"/>
        <v>362</v>
      </c>
      <c r="P176" s="28"/>
    </row>
    <row r="177" spans="1:16" x14ac:dyDescent="0.25">
      <c r="A177" s="27">
        <v>42085</v>
      </c>
      <c r="B177" s="28">
        <v>530.80903339500003</v>
      </c>
      <c r="C177" s="28">
        <v>736.49805065400005</v>
      </c>
      <c r="D177" s="28">
        <v>347.65020404099999</v>
      </c>
      <c r="E177" s="28">
        <v>619</v>
      </c>
      <c r="F177" s="12">
        <v>470</v>
      </c>
      <c r="G177" s="12">
        <v>355</v>
      </c>
      <c r="I177" s="29">
        <f t="shared" si="0"/>
        <v>355</v>
      </c>
      <c r="P177" s="28"/>
    </row>
    <row r="178" spans="1:16" x14ac:dyDescent="0.25">
      <c r="A178" s="27">
        <v>42086</v>
      </c>
      <c r="B178" s="28">
        <v>533.45962369800009</v>
      </c>
      <c r="C178" s="28">
        <v>708.59963081699993</v>
      </c>
      <c r="D178" s="28">
        <v>315.18292809900004</v>
      </c>
      <c r="E178" s="28">
        <v>607</v>
      </c>
      <c r="F178" s="12">
        <v>479</v>
      </c>
      <c r="I178" s="29">
        <f>G177-AVERAGE((F177-F178),(E177-E178),(D177-D178),(C177-C178))</f>
        <v>339.15857605524997</v>
      </c>
      <c r="J178" s="28">
        <f>AVERAGE(I163:I177,I178:I192)</f>
        <v>321.40818705385834</v>
      </c>
      <c r="K178" s="28"/>
      <c r="L178" s="56">
        <v>0</v>
      </c>
      <c r="M178" s="28">
        <f>J178+((L178*$M$1)*J178)</f>
        <v>321.40818705385834</v>
      </c>
      <c r="N178" s="28">
        <f>AVERAGE(I177,I178)</f>
        <v>347.07928802762501</v>
      </c>
      <c r="O178" s="28">
        <f>N178+((L178*$M$1)*N178)</f>
        <v>347.07928802762501</v>
      </c>
      <c r="P178" s="28"/>
    </row>
    <row r="179" spans="1:16" x14ac:dyDescent="0.25">
      <c r="A179" s="27">
        <v>42087</v>
      </c>
      <c r="B179" s="28">
        <v>535.51818883500005</v>
      </c>
      <c r="C179" s="28">
        <v>686.09439509099991</v>
      </c>
      <c r="D179" s="28">
        <v>310.48498111200001</v>
      </c>
      <c r="E179" s="28">
        <v>619</v>
      </c>
      <c r="F179" s="12">
        <v>489</v>
      </c>
      <c r="I179" s="29">
        <f>I178-AVERAGE((F178-F179),(E178-E179),(D178-D179),(C178-C179))</f>
        <v>337.85778037699993</v>
      </c>
      <c r="J179" s="28">
        <f t="shared" ref="J179:J242" si="1">AVERAGE(I164:I178,I179:I193)</f>
        <v>321.53665284753328</v>
      </c>
      <c r="K179" s="28"/>
      <c r="L179" s="56">
        <f>L178+(1/192)</f>
        <v>5.208333333333333E-3</v>
      </c>
      <c r="M179" s="28">
        <f t="shared" ref="M179:M185" si="2">J179+((L179*$M$1)*J179)</f>
        <v>321.87158686091612</v>
      </c>
      <c r="N179" s="28">
        <f>AVERAGE(I176:I178,I179:I181)</f>
        <v>349.64820896958327</v>
      </c>
      <c r="O179" s="28">
        <f t="shared" ref="O179:O242" si="3">N179+((L179*$M$1)*N179)</f>
        <v>350.01242585392657</v>
      </c>
      <c r="P179" s="28"/>
    </row>
    <row r="180" spans="1:16" x14ac:dyDescent="0.25">
      <c r="A180" s="27">
        <v>42088</v>
      </c>
      <c r="B180" s="28">
        <v>527.56645726500005</v>
      </c>
      <c r="C180" s="28">
        <v>660.612521292</v>
      </c>
      <c r="D180" s="28">
        <v>322.06086809100003</v>
      </c>
      <c r="E180" s="28">
        <v>654</v>
      </c>
      <c r="F180" s="12">
        <v>495</v>
      </c>
      <c r="I180" s="29">
        <f t="shared" ref="I180:I243" si="4">I179-AVERAGE((F179-F180),(E179-E180),(D179-D180),(C179-C180))</f>
        <v>344.63128367199994</v>
      </c>
      <c r="J180" s="28">
        <f t="shared" si="1"/>
        <v>322.34882712926657</v>
      </c>
      <c r="K180" s="28"/>
      <c r="L180" s="56">
        <f t="shared" ref="L180:L243" si="5">L179+(1/192)</f>
        <v>1.0416666666666666E-2</v>
      </c>
      <c r="M180" s="28">
        <f t="shared" si="2"/>
        <v>323.02038718578586</v>
      </c>
      <c r="N180" s="28">
        <f>AVERAGE(I177:I179,I180:I182)</f>
        <v>349.66123750495831</v>
      </c>
      <c r="O180" s="28">
        <f t="shared" si="3"/>
        <v>350.389698416427</v>
      </c>
      <c r="P180" s="28"/>
    </row>
    <row r="181" spans="1:16" x14ac:dyDescent="0.25">
      <c r="A181" s="27">
        <v>42089</v>
      </c>
      <c r="B181" s="28">
        <v>522.28491128400003</v>
      </c>
      <c r="C181" s="28">
        <v>667.32780856200009</v>
      </c>
      <c r="D181" s="28">
        <v>355.78690098600003</v>
      </c>
      <c r="E181" s="28">
        <v>660</v>
      </c>
      <c r="F181" s="12">
        <v>507</v>
      </c>
      <c r="I181" s="29">
        <f t="shared" si="4"/>
        <v>359.24161371324999</v>
      </c>
      <c r="J181" s="28">
        <f t="shared" si="1"/>
        <v>323.36291751816668</v>
      </c>
      <c r="K181" s="28"/>
      <c r="L181" s="56">
        <f t="shared" si="5"/>
        <v>1.5625E-2</v>
      </c>
      <c r="M181" s="28">
        <f t="shared" si="2"/>
        <v>324.37342663541096</v>
      </c>
      <c r="N181" s="28">
        <f>AVERAGE(I178:I180,I181:I183)</f>
        <v>346.91936232529162</v>
      </c>
      <c r="O181" s="28">
        <f t="shared" si="3"/>
        <v>348.00348533255817</v>
      </c>
      <c r="P181" s="28"/>
    </row>
    <row r="182" spans="1:16" x14ac:dyDescent="0.25">
      <c r="A182" s="27">
        <v>42090</v>
      </c>
      <c r="B182" s="28">
        <v>560.40150245099994</v>
      </c>
      <c r="C182" s="28">
        <v>680.11201413000015</v>
      </c>
      <c r="D182" s="28">
        <v>371.34892541400001</v>
      </c>
      <c r="E182" s="28">
        <v>655</v>
      </c>
      <c r="F182" s="12">
        <v>495</v>
      </c>
      <c r="I182" s="29">
        <f t="shared" si="4"/>
        <v>362.07817121225003</v>
      </c>
      <c r="J182" s="28">
        <f t="shared" si="1"/>
        <v>324.78084629428332</v>
      </c>
      <c r="K182" s="28"/>
      <c r="L182" s="56">
        <f t="shared" si="5"/>
        <v>2.0833333333333332E-2</v>
      </c>
      <c r="M182" s="28">
        <f t="shared" si="2"/>
        <v>326.1340998205095</v>
      </c>
      <c r="N182" s="28">
        <f>AVERAGE(I179:I181,I182:I184)</f>
        <v>343.77719183070832</v>
      </c>
      <c r="O182" s="28">
        <f t="shared" si="3"/>
        <v>345.20959679666959</v>
      </c>
      <c r="P182" s="28"/>
    </row>
    <row r="183" spans="1:16" x14ac:dyDescent="0.25">
      <c r="A183" s="27">
        <v>42091</v>
      </c>
      <c r="B183" s="28">
        <v>596.05249314899993</v>
      </c>
      <c r="C183" s="28">
        <v>653.33582594399991</v>
      </c>
      <c r="D183" s="28">
        <v>339.00742443899998</v>
      </c>
      <c r="E183" s="28">
        <v>642</v>
      </c>
      <c r="F183" s="12">
        <v>473</v>
      </c>
      <c r="I183" s="29">
        <f t="shared" si="4"/>
        <v>338.54874892199996</v>
      </c>
      <c r="J183" s="28">
        <f t="shared" si="1"/>
        <v>325.53201752365004</v>
      </c>
      <c r="K183" s="28"/>
      <c r="L183" s="56">
        <f t="shared" si="5"/>
        <v>2.6041666666666664E-2</v>
      </c>
      <c r="M183" s="28">
        <f t="shared" si="2"/>
        <v>327.22749678158573</v>
      </c>
      <c r="N183" s="28">
        <f>AVERAGE(I173:I182,I183:I192)</f>
        <v>334.5622805807875</v>
      </c>
      <c r="O183" s="28">
        <f t="shared" si="3"/>
        <v>336.30479245881241</v>
      </c>
      <c r="P183" s="28"/>
    </row>
    <row r="184" spans="1:16" x14ac:dyDescent="0.25">
      <c r="A184" s="27">
        <v>42092</v>
      </c>
      <c r="B184" s="28">
        <v>636.65833477800004</v>
      </c>
      <c r="C184" s="28">
        <v>623.704656054</v>
      </c>
      <c r="D184" s="28">
        <v>314.66581099200005</v>
      </c>
      <c r="E184" s="28">
        <v>636</v>
      </c>
      <c r="F184" s="12">
        <v>460</v>
      </c>
      <c r="I184" s="29">
        <f t="shared" si="4"/>
        <v>320.30555308775001</v>
      </c>
      <c r="J184" s="28">
        <f t="shared" si="1"/>
        <v>325.73397889587505</v>
      </c>
      <c r="K184" s="28"/>
      <c r="L184" s="56">
        <f t="shared" si="5"/>
        <v>3.1249999999999997E-2</v>
      </c>
      <c r="M184" s="28">
        <f t="shared" si="2"/>
        <v>327.76981626397429</v>
      </c>
      <c r="N184" s="28">
        <f>AVERAGE(I174:I183,I184:I193)</f>
        <v>331.50497927129999</v>
      </c>
      <c r="O184" s="28">
        <f t="shared" si="3"/>
        <v>333.57688539174563</v>
      </c>
      <c r="P184" s="28"/>
    </row>
    <row r="185" spans="1:16" ht="13" x14ac:dyDescent="0.3">
      <c r="A185" s="27">
        <v>42093</v>
      </c>
      <c r="B185" s="28">
        <v>647.27970277200006</v>
      </c>
      <c r="C185" s="28">
        <v>622.29461897700003</v>
      </c>
      <c r="D185" s="28">
        <v>295.618985796</v>
      </c>
      <c r="E185" s="28">
        <v>649</v>
      </c>
      <c r="F185" s="12">
        <v>461</v>
      </c>
      <c r="I185" s="29">
        <f t="shared" si="4"/>
        <v>318.6913375195</v>
      </c>
      <c r="J185" s="28">
        <f t="shared" si="1"/>
        <v>325.60180678940839</v>
      </c>
      <c r="K185" s="28"/>
      <c r="L185" s="56">
        <f t="shared" si="5"/>
        <v>3.6458333333333329E-2</v>
      </c>
      <c r="M185" s="28">
        <f t="shared" si="2"/>
        <v>327.97598663058113</v>
      </c>
      <c r="N185" s="28">
        <f t="shared" ref="N185:N187" si="6">AVERAGE(I175:I184,I185:I194)</f>
        <v>328.77324069389999</v>
      </c>
      <c r="O185" s="28">
        <f t="shared" si="3"/>
        <v>331.17054557395966</v>
      </c>
      <c r="P185" s="45"/>
    </row>
    <row r="186" spans="1:16" x14ac:dyDescent="0.25">
      <c r="A186" s="27">
        <v>42094</v>
      </c>
      <c r="B186" s="28">
        <v>644.97884426999997</v>
      </c>
      <c r="C186" s="28">
        <v>647.34634713000003</v>
      </c>
      <c r="D186" s="28">
        <v>302.49250084800002</v>
      </c>
      <c r="E186" s="28">
        <v>675</v>
      </c>
      <c r="F186" s="12">
        <v>446</v>
      </c>
      <c r="I186" s="29">
        <f t="shared" si="4"/>
        <v>329.42264832075</v>
      </c>
      <c r="J186" s="28">
        <f t="shared" si="1"/>
        <v>325.16506263721669</v>
      </c>
      <c r="K186" s="28"/>
      <c r="L186" s="56">
        <f t="shared" si="5"/>
        <v>4.1666666666666664E-2</v>
      </c>
      <c r="M186" s="28">
        <f t="shared" ref="M186:M242" si="7">J186+((L186*$M$1)*J186)</f>
        <v>327.8747714925268</v>
      </c>
      <c r="N186" s="28">
        <f t="shared" si="6"/>
        <v>326.34437627724992</v>
      </c>
      <c r="O186" s="28">
        <f t="shared" si="3"/>
        <v>329.063912746227</v>
      </c>
      <c r="P186" s="28"/>
    </row>
    <row r="187" spans="1:16" x14ac:dyDescent="0.25">
      <c r="A187" s="27">
        <v>42095</v>
      </c>
      <c r="B187" s="28">
        <v>649.02179867399991</v>
      </c>
      <c r="C187" s="28">
        <v>696.33845492400008</v>
      </c>
      <c r="D187" s="28">
        <v>318.95403234300005</v>
      </c>
      <c r="E187" s="28">
        <v>700</v>
      </c>
      <c r="F187" s="12">
        <v>414</v>
      </c>
      <c r="I187" s="29">
        <f t="shared" si="4"/>
        <v>344.03605814299999</v>
      </c>
      <c r="J187" s="28">
        <f t="shared" si="1"/>
        <v>324.53954701830838</v>
      </c>
      <c r="K187" s="28"/>
      <c r="L187" s="56">
        <f t="shared" si="5"/>
        <v>4.6875E-2</v>
      </c>
      <c r="M187" s="28">
        <f t="shared" si="7"/>
        <v>327.58210527160503</v>
      </c>
      <c r="N187" s="28">
        <f t="shared" si="6"/>
        <v>323.07126944142499</v>
      </c>
      <c r="O187" s="28">
        <f t="shared" si="3"/>
        <v>326.10006259243835</v>
      </c>
      <c r="P187" s="28"/>
    </row>
    <row r="188" spans="1:16" x14ac:dyDescent="0.25">
      <c r="A188" s="27">
        <v>42096</v>
      </c>
      <c r="B188" s="28">
        <v>653.62748156999987</v>
      </c>
      <c r="C188" s="28">
        <v>729.10601400900009</v>
      </c>
      <c r="D188" s="28">
        <v>293.18981463599999</v>
      </c>
      <c r="E188" s="28">
        <v>697</v>
      </c>
      <c r="F188" s="12">
        <v>389</v>
      </c>
      <c r="I188" s="29">
        <f t="shared" si="4"/>
        <v>338.78689348749998</v>
      </c>
      <c r="J188" s="28">
        <f t="shared" si="1"/>
        <v>323.44874426820832</v>
      </c>
      <c r="K188" s="28"/>
      <c r="L188" s="56">
        <f t="shared" si="5"/>
        <v>5.2083333333333336E-2</v>
      </c>
      <c r="M188" s="28">
        <f t="shared" si="7"/>
        <v>326.81800202100214</v>
      </c>
      <c r="N188" s="28">
        <f>AVERAGE(I173:I187,I188:I202)</f>
        <v>323.44874426820832</v>
      </c>
      <c r="O188" s="28">
        <f t="shared" si="3"/>
        <v>326.81800202100214</v>
      </c>
      <c r="P188" s="28">
        <v>404.88006488373321</v>
      </c>
    </row>
    <row r="189" spans="1:16" x14ac:dyDescent="0.25">
      <c r="A189" s="27">
        <v>42097</v>
      </c>
      <c r="B189" s="28">
        <v>628.03862568599993</v>
      </c>
      <c r="C189" s="28">
        <v>744.99277509300009</v>
      </c>
      <c r="D189" s="28">
        <v>272.97772864199999</v>
      </c>
      <c r="E189" s="28">
        <v>672</v>
      </c>
      <c r="F189" s="12">
        <v>364</v>
      </c>
      <c r="I189" s="29">
        <f t="shared" si="4"/>
        <v>325.20556225999997</v>
      </c>
      <c r="J189" s="28">
        <f t="shared" si="1"/>
        <v>322.75862633884168</v>
      </c>
      <c r="K189" s="28"/>
      <c r="L189" s="56">
        <f t="shared" si="5"/>
        <v>5.7291666666666671E-2</v>
      </c>
      <c r="M189" s="28">
        <f t="shared" si="7"/>
        <v>326.45690226564091</v>
      </c>
      <c r="N189" s="28">
        <f t="shared" ref="N189:N252" si="8">AVERAGE(I174:I188,I189:I203)</f>
        <v>322.75862633884168</v>
      </c>
      <c r="O189" s="28">
        <f t="shared" si="3"/>
        <v>326.45690226564091</v>
      </c>
      <c r="P189" s="28">
        <v>397.5228797866871</v>
      </c>
    </row>
    <row r="190" spans="1:16" x14ac:dyDescent="0.25">
      <c r="A190" s="27">
        <v>42098</v>
      </c>
      <c r="B190" s="28">
        <v>629.40529323599992</v>
      </c>
      <c r="C190" s="28">
        <v>742.97934127500014</v>
      </c>
      <c r="D190" s="28">
        <v>274.71940297500004</v>
      </c>
      <c r="E190" s="28">
        <v>640</v>
      </c>
      <c r="F190" s="12">
        <v>365</v>
      </c>
      <c r="I190" s="29">
        <f t="shared" si="4"/>
        <v>317.38762238875</v>
      </c>
      <c r="J190" s="28">
        <f t="shared" si="1"/>
        <v>321.72724779238331</v>
      </c>
      <c r="K190" s="28"/>
      <c r="L190" s="56">
        <f t="shared" si="5"/>
        <v>6.25E-2</v>
      </c>
      <c r="M190" s="28">
        <f t="shared" si="7"/>
        <v>325.74883838978809</v>
      </c>
      <c r="N190" s="28">
        <f t="shared" si="8"/>
        <v>321.72724779238331</v>
      </c>
      <c r="O190" s="28">
        <f t="shared" si="3"/>
        <v>325.74883838978809</v>
      </c>
      <c r="P190" s="28">
        <v>391.33192458366653</v>
      </c>
    </row>
    <row r="191" spans="1:16" x14ac:dyDescent="0.25">
      <c r="A191" s="27">
        <v>42099</v>
      </c>
      <c r="B191" s="28">
        <v>655.84561843199992</v>
      </c>
      <c r="C191" s="28">
        <v>731.85999575999995</v>
      </c>
      <c r="D191" s="28">
        <v>270.35286604500004</v>
      </c>
      <c r="E191" s="28">
        <v>590</v>
      </c>
      <c r="F191" s="12">
        <v>358</v>
      </c>
      <c r="I191" s="29">
        <f t="shared" si="4"/>
        <v>299.26615177749994</v>
      </c>
      <c r="J191" s="28">
        <f t="shared" si="1"/>
        <v>321.49569454624992</v>
      </c>
      <c r="K191" s="28"/>
      <c r="L191" s="56">
        <f t="shared" si="5"/>
        <v>6.7708333333333329E-2</v>
      </c>
      <c r="M191" s="28">
        <f t="shared" si="7"/>
        <v>325.84928207656372</v>
      </c>
      <c r="N191" s="28">
        <f t="shared" si="8"/>
        <v>321.49569454624992</v>
      </c>
      <c r="O191" s="28">
        <f t="shared" si="3"/>
        <v>325.84928207656372</v>
      </c>
      <c r="P191" s="28">
        <v>385.81646151969369</v>
      </c>
    </row>
    <row r="192" spans="1:16" x14ac:dyDescent="0.25">
      <c r="A192" s="27">
        <v>42100</v>
      </c>
      <c r="B192" s="28">
        <v>661.22490304199994</v>
      </c>
      <c r="C192" s="28">
        <v>704.16902683800004</v>
      </c>
      <c r="D192" s="28">
        <v>250.48967057399997</v>
      </c>
      <c r="E192" s="28">
        <v>569</v>
      </c>
      <c r="F192" s="12">
        <v>356</v>
      </c>
      <c r="I192" s="29">
        <f t="shared" si="4"/>
        <v>281.62761067924993</v>
      </c>
      <c r="J192" s="28">
        <f t="shared" si="1"/>
        <v>320.47896365777495</v>
      </c>
      <c r="K192" s="28"/>
      <c r="L192" s="56">
        <f t="shared" si="5"/>
        <v>7.2916666666666657E-2</v>
      </c>
      <c r="M192" s="28">
        <f t="shared" si="7"/>
        <v>325.15261521111751</v>
      </c>
      <c r="N192" s="28">
        <f t="shared" si="8"/>
        <v>320.47896365777495</v>
      </c>
      <c r="O192" s="28">
        <f t="shared" si="3"/>
        <v>325.15261521111751</v>
      </c>
      <c r="P192" s="28">
        <v>380.05707991527908</v>
      </c>
    </row>
    <row r="193" spans="1:16" x14ac:dyDescent="0.25">
      <c r="A193" s="27">
        <v>42101</v>
      </c>
      <c r="B193" s="28">
        <v>658.88369407200003</v>
      </c>
      <c r="C193" s="28">
        <v>682.56454977299995</v>
      </c>
      <c r="D193" s="28">
        <v>245.999600163</v>
      </c>
      <c r="E193" s="28">
        <v>566</v>
      </c>
      <c r="F193" s="12">
        <v>386</v>
      </c>
      <c r="I193" s="29">
        <f t="shared" si="4"/>
        <v>281.8539738102499</v>
      </c>
      <c r="J193" s="28">
        <f t="shared" si="1"/>
        <v>320.19953843789995</v>
      </c>
      <c r="K193" s="28"/>
      <c r="L193" s="56">
        <f t="shared" si="5"/>
        <v>7.8124999999999986E-2</v>
      </c>
      <c r="M193" s="28">
        <f t="shared" si="7"/>
        <v>325.20265622599214</v>
      </c>
      <c r="N193" s="28">
        <f t="shared" si="8"/>
        <v>320.19953843789995</v>
      </c>
      <c r="O193" s="28">
        <f t="shared" si="3"/>
        <v>325.20265622599214</v>
      </c>
      <c r="P193" s="28">
        <v>374.99376676431501</v>
      </c>
    </row>
    <row r="194" spans="1:16" x14ac:dyDescent="0.25">
      <c r="A194" s="27">
        <v>42102</v>
      </c>
      <c r="B194" s="28">
        <v>667.74286002899998</v>
      </c>
      <c r="C194" s="28">
        <v>657.89593502700006</v>
      </c>
      <c r="D194" s="28">
        <v>249.713233476</v>
      </c>
      <c r="E194" s="28">
        <v>566</v>
      </c>
      <c r="F194" s="12">
        <v>413</v>
      </c>
      <c r="I194" s="29">
        <f t="shared" si="4"/>
        <v>283.36522845199994</v>
      </c>
      <c r="J194" s="28">
        <f t="shared" si="1"/>
        <v>321.71674699168335</v>
      </c>
      <c r="K194" s="28"/>
      <c r="L194" s="56">
        <f t="shared" si="5"/>
        <v>8.3333333333333315E-2</v>
      </c>
      <c r="M194" s="28">
        <f t="shared" si="7"/>
        <v>327.07869277487805</v>
      </c>
      <c r="N194" s="28">
        <f t="shared" si="8"/>
        <v>321.71674699168335</v>
      </c>
      <c r="O194" s="28">
        <f t="shared" si="3"/>
        <v>327.07869277487805</v>
      </c>
      <c r="P194" s="28">
        <v>370.66931143840611</v>
      </c>
    </row>
    <row r="195" spans="1:16" x14ac:dyDescent="0.25">
      <c r="A195" s="27">
        <v>42103</v>
      </c>
      <c r="B195" s="28">
        <v>635.48853902099995</v>
      </c>
      <c r="C195" s="28">
        <v>648.47754872400003</v>
      </c>
      <c r="D195" s="28">
        <v>257.36155263900002</v>
      </c>
      <c r="E195" s="28">
        <v>558</v>
      </c>
      <c r="F195" s="12">
        <v>443</v>
      </c>
      <c r="I195" s="29">
        <f t="shared" si="4"/>
        <v>288.42271166699993</v>
      </c>
      <c r="J195" s="28">
        <f t="shared" si="1"/>
        <v>324.676766234875</v>
      </c>
      <c r="K195" s="28"/>
      <c r="L195" s="56">
        <f t="shared" si="5"/>
        <v>8.8541666666666644E-2</v>
      </c>
      <c r="M195" s="28">
        <f t="shared" si="7"/>
        <v>330.4262506369509</v>
      </c>
      <c r="N195" s="28">
        <f t="shared" si="8"/>
        <v>324.676766234875</v>
      </c>
      <c r="O195" s="28">
        <f t="shared" si="3"/>
        <v>330.4262506369509</v>
      </c>
      <c r="P195" s="28">
        <v>366.78474463792065</v>
      </c>
    </row>
    <row r="196" spans="1:16" x14ac:dyDescent="0.25">
      <c r="A196" s="27">
        <v>42104</v>
      </c>
      <c r="B196" s="28">
        <v>610.75752945900001</v>
      </c>
      <c r="C196" s="28">
        <v>678.71799360600005</v>
      </c>
      <c r="D196" s="28">
        <v>252.58171422299998</v>
      </c>
      <c r="E196" s="28">
        <v>532</v>
      </c>
      <c r="F196" s="12">
        <v>476</v>
      </c>
      <c r="I196" s="29">
        <f t="shared" si="4"/>
        <v>296.53786328349992</v>
      </c>
      <c r="J196" s="28">
        <f t="shared" si="1"/>
        <v>328.30147065005832</v>
      </c>
      <c r="K196" s="28"/>
      <c r="L196" s="56">
        <f t="shared" si="5"/>
        <v>9.3749999999999972E-2</v>
      </c>
      <c r="M196" s="28">
        <f t="shared" si="7"/>
        <v>334.45712322474691</v>
      </c>
      <c r="N196" s="28">
        <f t="shared" si="8"/>
        <v>328.30147065005832</v>
      </c>
      <c r="O196" s="28">
        <f t="shared" si="3"/>
        <v>334.45712322474691</v>
      </c>
      <c r="P196" s="28">
        <v>362.85248102225529</v>
      </c>
    </row>
    <row r="197" spans="1:16" x14ac:dyDescent="0.25">
      <c r="A197" s="27">
        <v>42105</v>
      </c>
      <c r="B197" s="28">
        <v>615.86906967300001</v>
      </c>
      <c r="C197" s="28">
        <v>672.38246541900003</v>
      </c>
      <c r="D197" s="28">
        <v>250.90633679999999</v>
      </c>
      <c r="E197" s="28">
        <v>492</v>
      </c>
      <c r="F197" s="12">
        <v>532</v>
      </c>
      <c r="I197" s="29">
        <f t="shared" si="4"/>
        <v>298.53513688099991</v>
      </c>
      <c r="J197" s="28">
        <f t="shared" si="1"/>
        <v>331.8318559390666</v>
      </c>
      <c r="K197" s="28"/>
      <c r="L197" s="56">
        <f t="shared" si="5"/>
        <v>9.8958333333333301E-2</v>
      </c>
      <c r="M197" s="28">
        <f t="shared" si="7"/>
        <v>338.39936142119393</v>
      </c>
      <c r="N197" s="28">
        <f t="shared" si="8"/>
        <v>331.8318559390666</v>
      </c>
      <c r="O197" s="28">
        <f t="shared" si="3"/>
        <v>338.39936142119393</v>
      </c>
      <c r="P197" s="28">
        <v>359.29896940332281</v>
      </c>
    </row>
    <row r="198" spans="1:16" x14ac:dyDescent="0.25">
      <c r="A198" s="27">
        <v>42106</v>
      </c>
      <c r="B198" s="28">
        <v>634.75698474599994</v>
      </c>
      <c r="C198" s="28">
        <v>676.171834956</v>
      </c>
      <c r="D198" s="28">
        <v>246.21178440599999</v>
      </c>
      <c r="E198" s="28">
        <v>458</v>
      </c>
      <c r="F198" s="12">
        <v>577</v>
      </c>
      <c r="I198" s="29">
        <f t="shared" si="4"/>
        <v>301.05884116674991</v>
      </c>
      <c r="J198" s="28">
        <f t="shared" si="1"/>
        <v>335.39648212599155</v>
      </c>
      <c r="K198" s="28"/>
      <c r="L198" s="56">
        <f t="shared" si="5"/>
        <v>0.10416666666666663</v>
      </c>
      <c r="M198" s="28">
        <f t="shared" si="7"/>
        <v>342.38390883694973</v>
      </c>
      <c r="N198" s="28">
        <f t="shared" si="8"/>
        <v>335.39648212599155</v>
      </c>
      <c r="O198" s="28">
        <f t="shared" si="3"/>
        <v>342.38390883694973</v>
      </c>
      <c r="P198" s="28">
        <v>356.11818132200932</v>
      </c>
    </row>
    <row r="199" spans="1:16" x14ac:dyDescent="0.25">
      <c r="A199" s="27">
        <v>42107</v>
      </c>
      <c r="B199" s="28">
        <v>623.50886334000006</v>
      </c>
      <c r="C199" s="28">
        <v>676.4766378060001</v>
      </c>
      <c r="D199" s="28">
        <v>237.81096411299998</v>
      </c>
      <c r="E199" s="28">
        <v>425</v>
      </c>
      <c r="F199" s="12">
        <v>638</v>
      </c>
      <c r="I199" s="29">
        <f t="shared" si="4"/>
        <v>306.03483680599993</v>
      </c>
      <c r="J199" s="28">
        <f t="shared" si="1"/>
        <v>339.74411437796658</v>
      </c>
      <c r="K199" s="28"/>
      <c r="L199" s="56">
        <f t="shared" si="5"/>
        <v>0.10937499999999996</v>
      </c>
      <c r="M199" s="28">
        <f t="shared" si="7"/>
        <v>347.17601687998462</v>
      </c>
      <c r="N199" s="28">
        <f t="shared" si="8"/>
        <v>339.74411437796658</v>
      </c>
      <c r="O199" s="28">
        <f t="shared" si="3"/>
        <v>347.17601687998462</v>
      </c>
      <c r="P199" s="28">
        <v>352.79073506460463</v>
      </c>
    </row>
    <row r="200" spans="1:16" x14ac:dyDescent="0.25">
      <c r="A200" s="27">
        <v>42108</v>
      </c>
      <c r="B200" s="28">
        <v>602.85779818799995</v>
      </c>
      <c r="C200" s="28">
        <v>653.52827521500001</v>
      </c>
      <c r="D200" s="28">
        <v>230.21068121699997</v>
      </c>
      <c r="E200" s="28">
        <v>416</v>
      </c>
      <c r="F200" s="12">
        <v>701</v>
      </c>
      <c r="I200" s="29">
        <f t="shared" si="4"/>
        <v>311.89767543424989</v>
      </c>
      <c r="J200" s="28">
        <f t="shared" si="1"/>
        <v>344.59430963959989</v>
      </c>
      <c r="K200" s="28"/>
      <c r="L200" s="56">
        <f t="shared" si="5"/>
        <v>0.11458333333333329</v>
      </c>
      <c r="M200" s="28">
        <f t="shared" si="7"/>
        <v>352.49126256884074</v>
      </c>
      <c r="N200" s="28">
        <f t="shared" si="8"/>
        <v>344.59430963959989</v>
      </c>
      <c r="O200" s="28">
        <f t="shared" si="3"/>
        <v>352.49126256884074</v>
      </c>
      <c r="P200" s="28">
        <v>349.12147348761584</v>
      </c>
    </row>
    <row r="201" spans="1:16" x14ac:dyDescent="0.25">
      <c r="A201" s="27">
        <v>42109</v>
      </c>
      <c r="B201" s="28">
        <v>584.25853856100002</v>
      </c>
      <c r="C201" s="28">
        <v>654.69265688400003</v>
      </c>
      <c r="D201" s="28">
        <v>253.393723542</v>
      </c>
      <c r="E201" s="28">
        <v>406</v>
      </c>
      <c r="F201" s="12">
        <v>712</v>
      </c>
      <c r="I201" s="29">
        <f t="shared" si="4"/>
        <v>318.23453143274992</v>
      </c>
      <c r="J201" s="28">
        <f t="shared" si="1"/>
        <v>349.35593590614167</v>
      </c>
      <c r="K201" s="28"/>
      <c r="L201" s="56">
        <f t="shared" si="5"/>
        <v>0.11979166666666662</v>
      </c>
      <c r="M201" s="28">
        <f t="shared" si="7"/>
        <v>357.72592187055966</v>
      </c>
      <c r="N201" s="28">
        <f t="shared" si="8"/>
        <v>349.35593590614167</v>
      </c>
      <c r="O201" s="28">
        <f t="shared" si="3"/>
        <v>357.72592187055966</v>
      </c>
      <c r="P201" s="28">
        <v>346.11281692868442</v>
      </c>
    </row>
    <row r="202" spans="1:16" x14ac:dyDescent="0.25">
      <c r="A202" s="27">
        <v>42110</v>
      </c>
      <c r="B202" s="28">
        <v>559.13104916700001</v>
      </c>
      <c r="C202" s="28">
        <v>680.76400281299993</v>
      </c>
      <c r="D202" s="28">
        <v>269.48792186999998</v>
      </c>
      <c r="E202" s="28">
        <v>390</v>
      </c>
      <c r="F202" s="12">
        <v>718</v>
      </c>
      <c r="I202" s="29">
        <f t="shared" si="4"/>
        <v>326.27591749699991</v>
      </c>
      <c r="J202" s="28">
        <f t="shared" si="1"/>
        <v>353.87384285450827</v>
      </c>
      <c r="K202" s="28"/>
      <c r="L202" s="56">
        <f t="shared" si="5"/>
        <v>0.12499999999999994</v>
      </c>
      <c r="M202" s="28">
        <f t="shared" si="7"/>
        <v>362.72068892587095</v>
      </c>
      <c r="N202" s="28">
        <f t="shared" si="8"/>
        <v>353.87384285450827</v>
      </c>
      <c r="O202" s="28">
        <f t="shared" si="3"/>
        <v>362.72068892587095</v>
      </c>
      <c r="P202" s="28">
        <v>344.19355989596124</v>
      </c>
    </row>
    <row r="203" spans="1:16" x14ac:dyDescent="0.25">
      <c r="A203" s="27">
        <v>42111</v>
      </c>
      <c r="B203" s="28">
        <v>543.71936119199995</v>
      </c>
      <c r="C203" s="28">
        <v>682.02805937099993</v>
      </c>
      <c r="D203" s="28">
        <v>270.3060438</v>
      </c>
      <c r="E203" s="28">
        <v>354</v>
      </c>
      <c r="F203" s="12">
        <v>736</v>
      </c>
      <c r="I203" s="29">
        <f t="shared" si="4"/>
        <v>322.2964621189999</v>
      </c>
      <c r="J203" s="28">
        <f t="shared" si="1"/>
        <v>357.9948234611166</v>
      </c>
      <c r="K203" s="28"/>
      <c r="L203" s="56">
        <f t="shared" si="5"/>
        <v>0.13020833333333329</v>
      </c>
      <c r="M203" s="28">
        <f t="shared" si="7"/>
        <v>367.31760532208318</v>
      </c>
      <c r="N203" s="28">
        <f t="shared" si="8"/>
        <v>357.9948234611166</v>
      </c>
      <c r="O203" s="28">
        <f t="shared" si="3"/>
        <v>367.31760532208318</v>
      </c>
      <c r="P203" s="28">
        <v>342.2539206714755</v>
      </c>
    </row>
    <row r="204" spans="1:16" x14ac:dyDescent="0.25">
      <c r="A204" s="27">
        <v>42112</v>
      </c>
      <c r="B204" s="28">
        <v>525.63338018999991</v>
      </c>
      <c r="C204" s="28">
        <v>602.89255126499995</v>
      </c>
      <c r="D204" s="28">
        <v>268.49027785499999</v>
      </c>
      <c r="E204" s="28">
        <v>343</v>
      </c>
      <c r="F204" s="12">
        <v>767</v>
      </c>
      <c r="I204" s="29">
        <f t="shared" si="4"/>
        <v>307.05864360624992</v>
      </c>
      <c r="J204" s="28">
        <f t="shared" si="1"/>
        <v>362.44968325036655</v>
      </c>
      <c r="K204" s="28"/>
      <c r="L204" s="56">
        <f t="shared" si="5"/>
        <v>0.13541666666666663</v>
      </c>
      <c r="M204" s="28">
        <f t="shared" si="7"/>
        <v>372.26602883839729</v>
      </c>
      <c r="N204" s="28">
        <f t="shared" si="8"/>
        <v>362.44968325036655</v>
      </c>
      <c r="O204" s="28">
        <f t="shared" si="3"/>
        <v>372.26602883839729</v>
      </c>
      <c r="P204" s="28">
        <v>340.36890426759038</v>
      </c>
    </row>
    <row r="205" spans="1:16" x14ac:dyDescent="0.25">
      <c r="A205" s="27">
        <v>42113</v>
      </c>
      <c r="B205" s="28">
        <v>535.81659030899993</v>
      </c>
      <c r="C205" s="28">
        <v>648.16743566700006</v>
      </c>
      <c r="D205" s="28">
        <v>304.19442949200004</v>
      </c>
      <c r="E205" s="28">
        <v>330</v>
      </c>
      <c r="F205" s="12">
        <v>791</v>
      </c>
      <c r="I205" s="29">
        <f t="shared" si="4"/>
        <v>330.05340261599997</v>
      </c>
      <c r="J205" s="28">
        <f t="shared" si="1"/>
        <v>366.73283047704155</v>
      </c>
      <c r="K205" s="28"/>
      <c r="L205" s="56">
        <f t="shared" si="5"/>
        <v>0.14062499999999997</v>
      </c>
      <c r="M205" s="28">
        <f t="shared" si="7"/>
        <v>377.04719133420832</v>
      </c>
      <c r="N205" s="28">
        <f t="shared" si="8"/>
        <v>366.73283047704155</v>
      </c>
      <c r="O205" s="28">
        <f t="shared" si="3"/>
        <v>377.04719133420832</v>
      </c>
      <c r="P205" s="28">
        <v>338.59867241146173</v>
      </c>
    </row>
    <row r="206" spans="1:16" x14ac:dyDescent="0.25">
      <c r="A206" s="27">
        <v>42114</v>
      </c>
      <c r="B206" s="28">
        <v>526.969870356</v>
      </c>
      <c r="C206" s="28">
        <v>610.15940814300006</v>
      </c>
      <c r="D206" s="28">
        <v>321.98113993499999</v>
      </c>
      <c r="E206" s="28">
        <v>354</v>
      </c>
      <c r="F206" s="12">
        <v>793</v>
      </c>
      <c r="I206" s="29">
        <f t="shared" si="4"/>
        <v>331.49807334574996</v>
      </c>
      <c r="J206" s="28">
        <f t="shared" si="1"/>
        <v>370.95244334689988</v>
      </c>
      <c r="K206" s="28"/>
      <c r="L206" s="56">
        <f t="shared" si="5"/>
        <v>0.14583333333333331</v>
      </c>
      <c r="M206" s="28">
        <f t="shared" si="7"/>
        <v>381.77188961118446</v>
      </c>
      <c r="N206" s="28">
        <f t="shared" si="8"/>
        <v>370.95244334689988</v>
      </c>
      <c r="O206" s="28">
        <f t="shared" si="3"/>
        <v>381.77188961118446</v>
      </c>
      <c r="P206" s="28">
        <v>337.1242349665813</v>
      </c>
    </row>
    <row r="207" spans="1:16" x14ac:dyDescent="0.25">
      <c r="A207" s="27">
        <v>42115</v>
      </c>
      <c r="B207" s="28">
        <v>530.35887870600004</v>
      </c>
      <c r="C207" s="28">
        <v>587.90599326000006</v>
      </c>
      <c r="D207" s="28">
        <v>333.71123505000003</v>
      </c>
      <c r="E207" s="28">
        <v>386</v>
      </c>
      <c r="F207" s="12">
        <v>832</v>
      </c>
      <c r="I207" s="29">
        <f t="shared" si="4"/>
        <v>346.61724340374997</v>
      </c>
      <c r="J207" s="28">
        <f t="shared" si="1"/>
        <v>375.62021707494989</v>
      </c>
      <c r="K207" s="28"/>
      <c r="L207" s="56">
        <f t="shared" si="5"/>
        <v>0.15104166666666666</v>
      </c>
      <c r="M207" s="28">
        <f t="shared" si="7"/>
        <v>386.967077799089</v>
      </c>
      <c r="N207" s="28">
        <f t="shared" si="8"/>
        <v>375.62021707494989</v>
      </c>
      <c r="O207" s="28">
        <f t="shared" si="3"/>
        <v>386.967077799089</v>
      </c>
      <c r="P207" s="28">
        <v>336.40930706433176</v>
      </c>
    </row>
    <row r="208" spans="1:16" x14ac:dyDescent="0.25">
      <c r="A208" s="27">
        <v>42116</v>
      </c>
      <c r="B208" s="28">
        <v>540.13427396700001</v>
      </c>
      <c r="C208" s="28">
        <v>578.39793496200002</v>
      </c>
      <c r="D208" s="28">
        <v>380.44965040799997</v>
      </c>
      <c r="E208" s="28">
        <v>460</v>
      </c>
      <c r="F208" s="12">
        <v>873</v>
      </c>
      <c r="I208" s="29">
        <f t="shared" si="4"/>
        <v>384.67483266874996</v>
      </c>
      <c r="J208" s="28">
        <f t="shared" si="1"/>
        <v>381.1959965672915</v>
      </c>
      <c r="K208" s="28"/>
      <c r="L208" s="56">
        <f t="shared" si="5"/>
        <v>0.15625</v>
      </c>
      <c r="M208" s="28">
        <f t="shared" si="7"/>
        <v>393.10837146001938</v>
      </c>
      <c r="N208" s="28">
        <f t="shared" si="8"/>
        <v>381.1959965672915</v>
      </c>
      <c r="O208" s="28">
        <f t="shared" si="3"/>
        <v>393.10837146001938</v>
      </c>
      <c r="P208" s="28">
        <v>335.94435435428659</v>
      </c>
    </row>
    <row r="209" spans="1:16" x14ac:dyDescent="0.25">
      <c r="A209" s="27">
        <v>42117</v>
      </c>
      <c r="B209" s="28">
        <v>535.95124268400002</v>
      </c>
      <c r="C209" s="28">
        <v>577.70219089500006</v>
      </c>
      <c r="D209" s="28">
        <v>439.07949449100005</v>
      </c>
      <c r="E209" s="28">
        <v>536</v>
      </c>
      <c r="F209" s="12">
        <v>907</v>
      </c>
      <c r="I209" s="29">
        <f t="shared" si="4"/>
        <v>426.65835767274996</v>
      </c>
      <c r="J209" s="28">
        <f t="shared" si="1"/>
        <v>386.80658758658319</v>
      </c>
      <c r="K209" s="28"/>
      <c r="L209" s="56">
        <f t="shared" si="5"/>
        <v>0.16145833333333334</v>
      </c>
      <c r="M209" s="28">
        <f t="shared" si="7"/>
        <v>399.29721697739996</v>
      </c>
      <c r="N209" s="28">
        <f t="shared" si="8"/>
        <v>386.80658758658319</v>
      </c>
      <c r="O209" s="28">
        <f t="shared" si="3"/>
        <v>399.29721697739996</v>
      </c>
      <c r="P209" s="28">
        <v>335.62011517124813</v>
      </c>
    </row>
    <row r="210" spans="1:16" x14ac:dyDescent="0.25">
      <c r="A210" s="27">
        <v>42118</v>
      </c>
      <c r="B210" s="28">
        <v>514.94510994899997</v>
      </c>
      <c r="C210" s="28">
        <v>592.51338382200004</v>
      </c>
      <c r="D210" s="28">
        <v>470.12453538300002</v>
      </c>
      <c r="E210" s="28">
        <v>589</v>
      </c>
      <c r="F210" s="12">
        <v>915</v>
      </c>
      <c r="I210" s="29">
        <f t="shared" si="4"/>
        <v>453.37241612749995</v>
      </c>
      <c r="J210" s="28">
        <f t="shared" si="1"/>
        <v>392.36679170034154</v>
      </c>
      <c r="K210" s="28"/>
      <c r="L210" s="56">
        <f t="shared" si="5"/>
        <v>0.16666666666666669</v>
      </c>
      <c r="M210" s="28">
        <f t="shared" si="7"/>
        <v>405.44568475701959</v>
      </c>
      <c r="N210" s="28">
        <f t="shared" si="8"/>
        <v>392.36679170034154</v>
      </c>
      <c r="O210" s="28">
        <f t="shared" si="3"/>
        <v>405.44568475701959</v>
      </c>
      <c r="P210" s="28">
        <v>335.50590457597013</v>
      </c>
    </row>
    <row r="211" spans="1:16" x14ac:dyDescent="0.25">
      <c r="A211" s="27">
        <v>42119</v>
      </c>
      <c r="B211" s="28">
        <v>521.57842832100005</v>
      </c>
      <c r="C211" s="28">
        <v>583.320751578</v>
      </c>
      <c r="D211" s="28">
        <v>469.44019265099996</v>
      </c>
      <c r="E211" s="28">
        <v>636</v>
      </c>
      <c r="F211" s="12">
        <v>925</v>
      </c>
      <c r="I211" s="29">
        <f t="shared" si="4"/>
        <v>465.15317238349991</v>
      </c>
      <c r="J211" s="28">
        <f t="shared" si="1"/>
        <v>397.61861925321654</v>
      </c>
      <c r="K211" s="28"/>
      <c r="L211" s="56">
        <f t="shared" si="5"/>
        <v>0.17187500000000003</v>
      </c>
      <c r="M211" s="28">
        <f t="shared" si="7"/>
        <v>411.28675929004584</v>
      </c>
      <c r="N211" s="28">
        <f t="shared" si="8"/>
        <v>397.61861925321654</v>
      </c>
      <c r="O211" s="28">
        <f t="shared" si="3"/>
        <v>411.28675929004584</v>
      </c>
      <c r="P211" s="28">
        <v>335.23873201765929</v>
      </c>
    </row>
    <row r="212" spans="1:16" x14ac:dyDescent="0.25">
      <c r="A212" s="27">
        <v>42120</v>
      </c>
      <c r="B212" s="28">
        <v>527.44584723899993</v>
      </c>
      <c r="C212" s="28">
        <v>530.35751021099998</v>
      </c>
      <c r="D212" s="28">
        <v>474.85857176399998</v>
      </c>
      <c r="E212" s="28">
        <v>676</v>
      </c>
      <c r="F212" s="12">
        <v>948</v>
      </c>
      <c r="I212" s="29">
        <f t="shared" si="4"/>
        <v>469.0169568199999</v>
      </c>
      <c r="J212" s="28">
        <f t="shared" si="1"/>
        <v>402.33505341624988</v>
      </c>
      <c r="K212" s="28"/>
      <c r="L212" s="56">
        <f t="shared" si="5"/>
        <v>0.17708333333333337</v>
      </c>
      <c r="M212" s="28">
        <f t="shared" si="7"/>
        <v>416.58441989140874</v>
      </c>
      <c r="N212" s="28">
        <f t="shared" si="8"/>
        <v>402.33505341624988</v>
      </c>
      <c r="O212" s="28">
        <f t="shared" si="3"/>
        <v>416.58441989140874</v>
      </c>
      <c r="P212" s="28">
        <v>334.97661605780803</v>
      </c>
    </row>
    <row r="213" spans="1:16" x14ac:dyDescent="0.25">
      <c r="A213" s="27">
        <v>42121</v>
      </c>
      <c r="B213" s="28">
        <v>513.02344946099993</v>
      </c>
      <c r="C213" s="28">
        <v>465.82518369899998</v>
      </c>
      <c r="D213" s="28">
        <v>478.23393692100001</v>
      </c>
      <c r="E213" s="28">
        <v>709</v>
      </c>
      <c r="F213" s="12">
        <v>976</v>
      </c>
      <c r="I213" s="29">
        <f t="shared" si="4"/>
        <v>468.9777164812499</v>
      </c>
      <c r="J213" s="28">
        <f t="shared" si="1"/>
        <v>406.86754535998318</v>
      </c>
      <c r="K213" s="28"/>
      <c r="L213" s="56">
        <f t="shared" si="5"/>
        <v>0.18229166666666671</v>
      </c>
      <c r="M213" s="28">
        <f t="shared" si="7"/>
        <v>421.70125795123255</v>
      </c>
      <c r="N213" s="28">
        <f t="shared" si="8"/>
        <v>406.86754535998318</v>
      </c>
      <c r="O213" s="28">
        <f t="shared" si="3"/>
        <v>421.70125795123255</v>
      </c>
      <c r="P213" s="28">
        <v>334.74526468524641</v>
      </c>
    </row>
    <row r="214" spans="1:16" x14ac:dyDescent="0.25">
      <c r="A214" s="27">
        <v>42122</v>
      </c>
      <c r="B214" s="28">
        <v>488.52683830800004</v>
      </c>
      <c r="C214" s="28">
        <v>421.036091865</v>
      </c>
      <c r="D214" s="28">
        <v>456.35780657700008</v>
      </c>
      <c r="E214" s="28">
        <v>732</v>
      </c>
      <c r="F214" s="12">
        <v>1007</v>
      </c>
      <c r="I214" s="29">
        <f t="shared" si="4"/>
        <v>465.81141093674989</v>
      </c>
      <c r="J214" s="28">
        <f t="shared" si="1"/>
        <v>411.36284982795826</v>
      </c>
      <c r="K214" s="28"/>
      <c r="L214" s="56">
        <f t="shared" si="5"/>
        <v>0.18750000000000006</v>
      </c>
      <c r="M214" s="28">
        <f t="shared" si="7"/>
        <v>426.78895669650672</v>
      </c>
      <c r="N214" s="28">
        <f t="shared" si="8"/>
        <v>411.36284982795826</v>
      </c>
      <c r="O214" s="28">
        <f t="shared" si="3"/>
        <v>426.78895669650672</v>
      </c>
      <c r="P214" s="28">
        <v>334.78698109679345</v>
      </c>
    </row>
    <row r="215" spans="1:16" x14ac:dyDescent="0.25">
      <c r="A215" s="27">
        <v>42123</v>
      </c>
      <c r="B215" s="28">
        <v>481.47657563999991</v>
      </c>
      <c r="C215" s="28">
        <v>394.53457108799995</v>
      </c>
      <c r="D215" s="28">
        <v>447.77418567000001</v>
      </c>
      <c r="E215" s="28">
        <v>739</v>
      </c>
      <c r="F215" s="12">
        <v>1018</v>
      </c>
      <c r="I215" s="29">
        <f t="shared" si="4"/>
        <v>461.54012551574988</v>
      </c>
      <c r="J215" s="28">
        <f t="shared" si="1"/>
        <v>415.52563081284984</v>
      </c>
      <c r="K215" s="28"/>
      <c r="L215" s="56">
        <f t="shared" si="5"/>
        <v>0.1927083333333334</v>
      </c>
      <c r="M215" s="28">
        <f t="shared" si="7"/>
        <v>431.5406811670951</v>
      </c>
      <c r="N215" s="28">
        <f t="shared" si="8"/>
        <v>415.52563081284984</v>
      </c>
      <c r="O215" s="28">
        <f t="shared" si="3"/>
        <v>431.5406811670951</v>
      </c>
      <c r="P215" s="28">
        <v>335.47475190921028</v>
      </c>
    </row>
    <row r="216" spans="1:16" x14ac:dyDescent="0.25">
      <c r="A216" s="27">
        <v>42124</v>
      </c>
      <c r="B216" s="28">
        <v>468.00077110799998</v>
      </c>
      <c r="C216" s="28">
        <v>417.42074495099996</v>
      </c>
      <c r="D216" s="28">
        <v>442.56693683100002</v>
      </c>
      <c r="E216" s="28">
        <v>754</v>
      </c>
      <c r="F216" s="12">
        <v>999</v>
      </c>
      <c r="I216" s="29">
        <f t="shared" si="4"/>
        <v>464.95985677174986</v>
      </c>
      <c r="J216" s="28">
        <f t="shared" si="1"/>
        <v>419.47555903561647</v>
      </c>
      <c r="K216" s="28"/>
      <c r="L216" s="56">
        <f t="shared" si="5"/>
        <v>0.19791666666666674</v>
      </c>
      <c r="M216" s="28">
        <f t="shared" si="7"/>
        <v>436.07979991410963</v>
      </c>
      <c r="N216" s="28">
        <f t="shared" si="8"/>
        <v>419.47555903561647</v>
      </c>
      <c r="O216" s="28">
        <f t="shared" si="3"/>
        <v>436.07979991410963</v>
      </c>
      <c r="P216" s="28">
        <v>336.1486112442866</v>
      </c>
    </row>
    <row r="217" spans="1:16" x14ac:dyDescent="0.25">
      <c r="A217" s="27">
        <v>42125</v>
      </c>
      <c r="B217" s="28">
        <v>457.54567055999996</v>
      </c>
      <c r="C217" s="28">
        <v>465.08160619799997</v>
      </c>
      <c r="D217" s="28">
        <v>404.72855386200001</v>
      </c>
      <c r="E217" s="28">
        <v>756</v>
      </c>
      <c r="F217" s="12">
        <v>998</v>
      </c>
      <c r="I217" s="29">
        <f t="shared" si="4"/>
        <v>467.66547634124987</v>
      </c>
      <c r="J217" s="28">
        <f t="shared" si="1"/>
        <v>422.87789408303314</v>
      </c>
      <c r="K217" s="28"/>
      <c r="L217" s="56">
        <f t="shared" si="5"/>
        <v>0.20312500000000008</v>
      </c>
      <c r="M217" s="28">
        <f t="shared" si="7"/>
        <v>440.05730853015638</v>
      </c>
      <c r="N217" s="28">
        <f t="shared" si="8"/>
        <v>422.87789408303314</v>
      </c>
      <c r="O217" s="28">
        <f t="shared" si="3"/>
        <v>440.05730853015638</v>
      </c>
      <c r="P217" s="28">
        <v>336.65871441544164</v>
      </c>
    </row>
    <row r="218" spans="1:16" x14ac:dyDescent="0.25">
      <c r="A218" s="27">
        <v>42126</v>
      </c>
      <c r="B218" s="28">
        <v>453.44564782199996</v>
      </c>
      <c r="C218" s="28">
        <v>478.05747648899995</v>
      </c>
      <c r="D218" s="28">
        <v>394.821526866</v>
      </c>
      <c r="E218" s="28">
        <v>764</v>
      </c>
      <c r="F218" s="12">
        <v>1006</v>
      </c>
      <c r="I218" s="29">
        <f t="shared" si="4"/>
        <v>472.43268716499983</v>
      </c>
      <c r="J218" s="28">
        <f t="shared" si="1"/>
        <v>425.65128931691646</v>
      </c>
      <c r="K218" s="28"/>
      <c r="L218" s="56">
        <f t="shared" si="5"/>
        <v>0.20833333333333343</v>
      </c>
      <c r="M218" s="28">
        <f t="shared" si="7"/>
        <v>443.38675970512134</v>
      </c>
      <c r="N218" s="28">
        <f t="shared" si="8"/>
        <v>425.65128931691646</v>
      </c>
      <c r="O218" s="28">
        <f t="shared" si="3"/>
        <v>443.38675970512134</v>
      </c>
      <c r="P218" s="28">
        <v>337.47273295844133</v>
      </c>
    </row>
    <row r="219" spans="1:16" x14ac:dyDescent="0.25">
      <c r="A219" s="27">
        <v>42127</v>
      </c>
      <c r="B219" s="28">
        <v>457.63574961599994</v>
      </c>
      <c r="C219" s="28">
        <v>461.82102071100002</v>
      </c>
      <c r="D219" s="28">
        <v>362.12715022500004</v>
      </c>
      <c r="E219" s="28">
        <v>761</v>
      </c>
      <c r="F219" s="12">
        <v>983</v>
      </c>
      <c r="I219" s="29">
        <f t="shared" si="4"/>
        <v>453.69997906024986</v>
      </c>
      <c r="J219" s="28">
        <f t="shared" si="1"/>
        <v>428.32898831205813</v>
      </c>
      <c r="K219" s="28"/>
      <c r="L219" s="56">
        <f t="shared" si="5"/>
        <v>0.21354166666666677</v>
      </c>
      <c r="M219" s="28">
        <f t="shared" si="7"/>
        <v>446.62220552121897</v>
      </c>
      <c r="N219" s="28">
        <f t="shared" si="8"/>
        <v>428.32898831205813</v>
      </c>
      <c r="O219" s="28">
        <f t="shared" si="3"/>
        <v>446.62220552121897</v>
      </c>
      <c r="P219" s="28">
        <v>339.10066613223751</v>
      </c>
    </row>
    <row r="220" spans="1:16" x14ac:dyDescent="0.25">
      <c r="A220" s="27">
        <v>42128</v>
      </c>
      <c r="B220" s="28">
        <v>469.82577288299996</v>
      </c>
      <c r="C220" s="28">
        <v>468.40616898899998</v>
      </c>
      <c r="D220" s="28">
        <v>331.64611964400007</v>
      </c>
      <c r="E220" s="28">
        <v>756</v>
      </c>
      <c r="F220" s="12">
        <v>973</v>
      </c>
      <c r="I220" s="29">
        <f t="shared" si="4"/>
        <v>443.97600848449986</v>
      </c>
      <c r="J220" s="28">
        <f t="shared" si="1"/>
        <v>431.35937892669148</v>
      </c>
      <c r="K220" s="28"/>
      <c r="L220" s="56">
        <f t="shared" si="5"/>
        <v>0.21875000000000011</v>
      </c>
      <c r="M220" s="28">
        <f t="shared" si="7"/>
        <v>450.23135175473425</v>
      </c>
      <c r="N220" s="28">
        <f t="shared" si="8"/>
        <v>431.35937892669148</v>
      </c>
      <c r="O220" s="28">
        <f t="shared" si="3"/>
        <v>450.23135175473425</v>
      </c>
      <c r="P220" s="28">
        <v>339.73565134529576</v>
      </c>
    </row>
    <row r="221" spans="1:16" x14ac:dyDescent="0.25">
      <c r="A221" s="27">
        <v>42129</v>
      </c>
      <c r="B221" s="28">
        <v>468.82600651499996</v>
      </c>
      <c r="C221" s="28">
        <v>474.35763293700001</v>
      </c>
      <c r="D221" s="28">
        <v>316.988076234</v>
      </c>
      <c r="E221" s="28">
        <v>762</v>
      </c>
      <c r="F221" s="12">
        <v>957</v>
      </c>
      <c r="I221" s="29">
        <f t="shared" si="4"/>
        <v>439.29936361899985</v>
      </c>
      <c r="J221" s="28">
        <f t="shared" si="1"/>
        <v>433.45066004763316</v>
      </c>
      <c r="K221" s="28"/>
      <c r="L221" s="56">
        <f t="shared" si="5"/>
        <v>0.22395833333333345</v>
      </c>
      <c r="M221" s="28">
        <f t="shared" si="7"/>
        <v>452.86563752893341</v>
      </c>
      <c r="N221" s="28">
        <f t="shared" si="8"/>
        <v>433.45066004763316</v>
      </c>
      <c r="O221" s="28">
        <f t="shared" si="3"/>
        <v>452.86563752893341</v>
      </c>
      <c r="P221" s="28">
        <v>340.01517586336183</v>
      </c>
    </row>
    <row r="222" spans="1:16" x14ac:dyDescent="0.25">
      <c r="A222" s="27">
        <v>42130</v>
      </c>
      <c r="B222" s="28">
        <v>467.67234662999988</v>
      </c>
      <c r="C222" s="28">
        <v>484.20581325300003</v>
      </c>
      <c r="D222" s="28">
        <v>333.54642324000002</v>
      </c>
      <c r="E222" s="28">
        <v>763</v>
      </c>
      <c r="F222" s="12">
        <v>968</v>
      </c>
      <c r="I222" s="29">
        <f t="shared" si="4"/>
        <v>448.90099544949987</v>
      </c>
      <c r="J222" s="28">
        <f t="shared" si="1"/>
        <v>435.22388070844977</v>
      </c>
      <c r="K222" s="28"/>
      <c r="L222" s="56">
        <f t="shared" si="5"/>
        <v>0.2291666666666668</v>
      </c>
      <c r="M222" s="28">
        <f t="shared" si="7"/>
        <v>455.17164190758706</v>
      </c>
      <c r="N222" s="28">
        <f t="shared" si="8"/>
        <v>435.22388070844977</v>
      </c>
      <c r="O222" s="28">
        <f t="shared" si="3"/>
        <v>455.17164190758706</v>
      </c>
      <c r="P222" s="28">
        <v>340.26509921668867</v>
      </c>
    </row>
    <row r="223" spans="1:16" x14ac:dyDescent="0.25">
      <c r="A223" s="27">
        <v>42131</v>
      </c>
      <c r="B223" s="28">
        <v>460.71358173299996</v>
      </c>
      <c r="C223" s="28">
        <v>485.58605015399996</v>
      </c>
      <c r="D223" s="28">
        <v>349.24902209700002</v>
      </c>
      <c r="E223" s="28">
        <v>751</v>
      </c>
      <c r="F223" s="12">
        <v>968</v>
      </c>
      <c r="I223" s="29">
        <f t="shared" si="4"/>
        <v>450.17170438899984</v>
      </c>
      <c r="J223" s="28">
        <f t="shared" si="1"/>
        <v>436.66765967848306</v>
      </c>
      <c r="K223" s="28"/>
      <c r="L223" s="56">
        <f t="shared" si="5"/>
        <v>0.23437500000000014</v>
      </c>
      <c r="M223" s="28">
        <f t="shared" si="7"/>
        <v>457.13645622591196</v>
      </c>
      <c r="N223" s="28">
        <f t="shared" si="8"/>
        <v>436.66765967848306</v>
      </c>
      <c r="O223" s="28">
        <f t="shared" si="3"/>
        <v>457.13645622591196</v>
      </c>
      <c r="P223" s="28">
        <v>339.67650187740765</v>
      </c>
    </row>
    <row r="224" spans="1:16" x14ac:dyDescent="0.25">
      <c r="A224" s="27">
        <v>42132</v>
      </c>
      <c r="B224" s="28">
        <v>455.31681600600001</v>
      </c>
      <c r="C224" s="28">
        <v>499.54261046700003</v>
      </c>
      <c r="D224" s="28">
        <v>366.29105168700005</v>
      </c>
      <c r="E224" s="28">
        <v>730</v>
      </c>
      <c r="F224" s="12">
        <v>958</v>
      </c>
      <c r="I224" s="29">
        <f t="shared" si="4"/>
        <v>450.17135186474985</v>
      </c>
      <c r="J224" s="28">
        <f t="shared" si="1"/>
        <v>436.66365424638315</v>
      </c>
      <c r="K224" s="28">
        <f t="shared" ref="K224:K250" si="9">AVERAGE(I114:I165)</f>
        <v>265</v>
      </c>
      <c r="L224" s="56">
        <f t="shared" si="5"/>
        <v>0.23958333333333348</v>
      </c>
      <c r="M224" s="28">
        <f t="shared" si="7"/>
        <v>457.58712101235568</v>
      </c>
      <c r="N224" s="28">
        <f t="shared" si="8"/>
        <v>436.66365424638315</v>
      </c>
      <c r="O224" s="28">
        <f t="shared" si="3"/>
        <v>457.58712101235568</v>
      </c>
      <c r="P224" s="28">
        <v>338.26518988648093</v>
      </c>
    </row>
    <row r="225" spans="1:16" x14ac:dyDescent="0.25">
      <c r="A225" s="27">
        <v>42133</v>
      </c>
      <c r="B225" s="28">
        <v>458.772349674</v>
      </c>
      <c r="C225" s="28">
        <v>485.86838978399999</v>
      </c>
      <c r="D225" s="28">
        <v>375.19001792400002</v>
      </c>
      <c r="E225" s="28">
        <v>714</v>
      </c>
      <c r="F225" s="12">
        <v>962</v>
      </c>
      <c r="I225" s="29">
        <f t="shared" si="4"/>
        <v>445.9775382532498</v>
      </c>
      <c r="J225" s="28">
        <f t="shared" si="1"/>
        <v>435.50836305899139</v>
      </c>
      <c r="K225" s="28">
        <f t="shared" si="9"/>
        <v>262.25</v>
      </c>
      <c r="L225" s="56">
        <f t="shared" si="5"/>
        <v>0.24479166666666682</v>
      </c>
      <c r="M225" s="28">
        <f t="shared" si="7"/>
        <v>456.83012666708788</v>
      </c>
      <c r="N225" s="28">
        <f t="shared" si="8"/>
        <v>435.50836305899139</v>
      </c>
      <c r="O225" s="28">
        <f t="shared" si="3"/>
        <v>456.83012666708788</v>
      </c>
      <c r="P225" s="28">
        <v>336.73670192949209</v>
      </c>
    </row>
    <row r="226" spans="1:16" x14ac:dyDescent="0.25">
      <c r="A226" s="27">
        <v>42134</v>
      </c>
      <c r="B226" s="28">
        <v>465.66968760600002</v>
      </c>
      <c r="C226" s="28">
        <v>455.72023903200005</v>
      </c>
      <c r="D226" s="28">
        <v>386.55156836100002</v>
      </c>
      <c r="E226" s="28">
        <v>683</v>
      </c>
      <c r="F226" s="12">
        <v>980</v>
      </c>
      <c r="I226" s="29">
        <f t="shared" si="4"/>
        <v>438.03088817449981</v>
      </c>
      <c r="J226" s="28">
        <f t="shared" si="1"/>
        <v>434.27902009978311</v>
      </c>
      <c r="K226" s="28">
        <f t="shared" si="9"/>
        <v>265</v>
      </c>
      <c r="L226" s="56">
        <f t="shared" si="5"/>
        <v>0.25000000000000017</v>
      </c>
      <c r="M226" s="28">
        <f t="shared" si="7"/>
        <v>455.99297110477227</v>
      </c>
      <c r="N226" s="28">
        <f t="shared" si="8"/>
        <v>434.27902009978311</v>
      </c>
      <c r="O226" s="28">
        <f t="shared" si="3"/>
        <v>455.99297110477227</v>
      </c>
      <c r="P226" s="28">
        <v>334.80010060301186</v>
      </c>
    </row>
    <row r="227" spans="1:16" x14ac:dyDescent="0.25">
      <c r="A227" s="27">
        <v>42135</v>
      </c>
      <c r="B227" s="28">
        <v>466.66277276100004</v>
      </c>
      <c r="C227" s="28">
        <v>438.301757904</v>
      </c>
      <c r="D227" s="28">
        <v>391.88607756300001</v>
      </c>
      <c r="E227" s="28">
        <v>652</v>
      </c>
      <c r="F227" s="12">
        <v>1009</v>
      </c>
      <c r="I227" s="29">
        <f t="shared" si="4"/>
        <v>434.50989519299981</v>
      </c>
      <c r="J227" s="28">
        <f t="shared" si="1"/>
        <v>432.85094518477479</v>
      </c>
      <c r="K227" s="28">
        <f t="shared" si="9"/>
        <v>270</v>
      </c>
      <c r="L227" s="56">
        <f t="shared" si="5"/>
        <v>0.25520833333333348</v>
      </c>
      <c r="M227" s="28">
        <f t="shared" si="7"/>
        <v>454.94437884524768</v>
      </c>
      <c r="N227" s="28">
        <f t="shared" si="8"/>
        <v>432.85094518477479</v>
      </c>
      <c r="O227" s="28">
        <f t="shared" si="3"/>
        <v>454.94437884524768</v>
      </c>
      <c r="P227" s="28">
        <v>332.98165532618088</v>
      </c>
    </row>
    <row r="228" spans="1:16" x14ac:dyDescent="0.25">
      <c r="A228" s="27">
        <v>42136</v>
      </c>
      <c r="B228" s="28">
        <v>468.80097891299999</v>
      </c>
      <c r="C228" s="28">
        <v>426.11315725800006</v>
      </c>
      <c r="D228" s="28">
        <v>402.70699826100002</v>
      </c>
      <c r="E228" s="28">
        <v>639</v>
      </c>
      <c r="F228" s="12">
        <v>1029</v>
      </c>
      <c r="I228" s="29">
        <f t="shared" si="4"/>
        <v>435.91797520599982</v>
      </c>
      <c r="J228" s="28">
        <f t="shared" si="1"/>
        <v>431.59511948164976</v>
      </c>
      <c r="K228" s="28">
        <f t="shared" si="9"/>
        <v>275.71428571428572</v>
      </c>
      <c r="L228" s="56">
        <f t="shared" si="5"/>
        <v>0.2604166666666668</v>
      </c>
      <c r="M228" s="28">
        <f t="shared" si="7"/>
        <v>454.07403195465236</v>
      </c>
      <c r="N228" s="28">
        <f t="shared" si="8"/>
        <v>431.59511948164976</v>
      </c>
      <c r="O228" s="28">
        <f t="shared" si="3"/>
        <v>454.07403195465236</v>
      </c>
      <c r="P228" s="28">
        <v>332.42109198763086</v>
      </c>
    </row>
    <row r="229" spans="1:16" x14ac:dyDescent="0.25">
      <c r="A229" s="27">
        <v>42137</v>
      </c>
      <c r="B229" s="28">
        <v>464.30214836699997</v>
      </c>
      <c r="C229" s="28">
        <v>409.72456547700006</v>
      </c>
      <c r="D229" s="28">
        <v>399.09675462900003</v>
      </c>
      <c r="E229" s="28">
        <v>643</v>
      </c>
      <c r="F229" s="12">
        <v>1025</v>
      </c>
      <c r="I229" s="29">
        <f t="shared" si="4"/>
        <v>430.91826635274981</v>
      </c>
      <c r="J229" s="28">
        <f t="shared" si="1"/>
        <v>431.43371692297484</v>
      </c>
      <c r="K229" s="28">
        <f t="shared" si="9"/>
        <v>281.875</v>
      </c>
      <c r="L229" s="56">
        <f t="shared" si="5"/>
        <v>0.26562500000000011</v>
      </c>
      <c r="M229" s="28">
        <f t="shared" si="7"/>
        <v>454.3536331345079</v>
      </c>
      <c r="N229" s="28">
        <f t="shared" si="8"/>
        <v>431.43371692297484</v>
      </c>
      <c r="O229" s="28">
        <f t="shared" si="3"/>
        <v>454.3536331345079</v>
      </c>
      <c r="P229" s="28">
        <v>333.16773491559269</v>
      </c>
    </row>
    <row r="230" spans="1:16" x14ac:dyDescent="0.25">
      <c r="A230" s="27">
        <v>42138</v>
      </c>
      <c r="B230" s="28">
        <v>465.07110798600002</v>
      </c>
      <c r="C230" s="28">
        <v>409.16893995300006</v>
      </c>
      <c r="D230" s="28">
        <v>403.56140321100003</v>
      </c>
      <c r="E230" s="28">
        <v>653</v>
      </c>
      <c r="F230" s="12">
        <v>1009</v>
      </c>
      <c r="I230" s="29">
        <f t="shared" si="4"/>
        <v>430.39552211724981</v>
      </c>
      <c r="J230" s="28">
        <f t="shared" si="1"/>
        <v>432.07782375491655</v>
      </c>
      <c r="K230" s="28">
        <f t="shared" si="9"/>
        <v>288</v>
      </c>
      <c r="L230" s="56">
        <f t="shared" si="5"/>
        <v>0.27083333333333343</v>
      </c>
      <c r="M230" s="28">
        <f t="shared" si="7"/>
        <v>455.48203920830787</v>
      </c>
      <c r="N230" s="28">
        <f t="shared" si="8"/>
        <v>432.07782375491655</v>
      </c>
      <c r="O230" s="28">
        <f t="shared" si="3"/>
        <v>455.48203920830787</v>
      </c>
      <c r="P230" s="28">
        <v>334.75784117020919</v>
      </c>
    </row>
    <row r="231" spans="1:16" x14ac:dyDescent="0.25">
      <c r="A231" s="27">
        <v>42139</v>
      </c>
      <c r="B231" s="28">
        <v>468.50086530900001</v>
      </c>
      <c r="C231" s="28">
        <v>411.879454248</v>
      </c>
      <c r="D231" s="28">
        <v>389.48713186799995</v>
      </c>
      <c r="E231" s="28">
        <v>655</v>
      </c>
      <c r="F231" s="12">
        <v>978</v>
      </c>
      <c r="I231" s="29">
        <f t="shared" si="4"/>
        <v>420.30458285524981</v>
      </c>
      <c r="J231" s="28">
        <f t="shared" si="1"/>
        <v>433.23304816289976</v>
      </c>
      <c r="K231" s="28">
        <f t="shared" si="9"/>
        <v>295.10000000000002</v>
      </c>
      <c r="L231" s="56">
        <f t="shared" si="5"/>
        <v>0.27604166666666674</v>
      </c>
      <c r="M231" s="28">
        <f t="shared" si="7"/>
        <v>457.1511226968932</v>
      </c>
      <c r="N231" s="28">
        <f t="shared" si="8"/>
        <v>433.23304816289976</v>
      </c>
      <c r="O231" s="28">
        <f t="shared" si="3"/>
        <v>457.1511226968932</v>
      </c>
      <c r="P231" s="28">
        <v>336.32593407699056</v>
      </c>
    </row>
    <row r="232" spans="1:16" x14ac:dyDescent="0.25">
      <c r="A232" s="27">
        <v>42140</v>
      </c>
      <c r="B232" s="28">
        <v>465.878143572</v>
      </c>
      <c r="C232" s="28">
        <v>403.41324705</v>
      </c>
      <c r="D232" s="28">
        <v>383.64610569900009</v>
      </c>
      <c r="E232" s="28">
        <v>654</v>
      </c>
      <c r="F232" s="12">
        <v>950</v>
      </c>
      <c r="I232" s="29">
        <f t="shared" si="4"/>
        <v>409.47777451349987</v>
      </c>
      <c r="J232" s="28">
        <f t="shared" si="1"/>
        <v>434.40254665578317</v>
      </c>
      <c r="K232" s="28">
        <f t="shared" si="9"/>
        <v>299.45454545454544</v>
      </c>
      <c r="L232" s="56">
        <f t="shared" si="5"/>
        <v>0.28125000000000006</v>
      </c>
      <c r="M232" s="28">
        <f t="shared" si="7"/>
        <v>458.83768990517098</v>
      </c>
      <c r="N232" s="28">
        <f t="shared" si="8"/>
        <v>434.40254665578317</v>
      </c>
      <c r="O232" s="28">
        <f t="shared" si="3"/>
        <v>458.83768990517098</v>
      </c>
      <c r="P232" s="28">
        <v>338.06585830983937</v>
      </c>
    </row>
    <row r="233" spans="1:16" x14ac:dyDescent="0.25">
      <c r="A233" s="27">
        <v>42141</v>
      </c>
      <c r="B233" s="28">
        <v>467.95651854599998</v>
      </c>
      <c r="C233" s="28">
        <v>401.42388609600005</v>
      </c>
      <c r="D233" s="28">
        <v>357.23409649199999</v>
      </c>
      <c r="E233" s="28">
        <v>666</v>
      </c>
      <c r="F233" s="12">
        <v>939</v>
      </c>
      <c r="I233" s="29">
        <f t="shared" si="4"/>
        <v>402.62743197324983</v>
      </c>
      <c r="J233" s="28">
        <f t="shared" si="1"/>
        <v>435.61856675570823</v>
      </c>
      <c r="K233" s="28">
        <f t="shared" si="9"/>
        <v>302.66666666666669</v>
      </c>
      <c r="L233" s="56">
        <f t="shared" si="5"/>
        <v>0.28645833333333337</v>
      </c>
      <c r="M233" s="28">
        <f t="shared" si="7"/>
        <v>460.57588047608738</v>
      </c>
      <c r="N233" s="28">
        <f t="shared" si="8"/>
        <v>435.61856675570823</v>
      </c>
      <c r="O233" s="28">
        <f t="shared" si="3"/>
        <v>460.57588047608738</v>
      </c>
      <c r="P233" s="28">
        <v>340.15876661587203</v>
      </c>
    </row>
    <row r="234" spans="1:16" x14ac:dyDescent="0.25">
      <c r="A234" s="27">
        <v>42142</v>
      </c>
      <c r="B234" s="28">
        <v>464.11600179900006</v>
      </c>
      <c r="C234" s="28">
        <v>397.14521835599999</v>
      </c>
      <c r="D234" s="28">
        <v>359.88448452000006</v>
      </c>
      <c r="E234" s="28">
        <v>655</v>
      </c>
      <c r="F234" s="12">
        <v>933</v>
      </c>
      <c r="I234" s="29">
        <f t="shared" si="4"/>
        <v>397.97036204524983</v>
      </c>
      <c r="J234" s="28">
        <f t="shared" si="1"/>
        <v>437.03185095052487</v>
      </c>
      <c r="K234" s="28">
        <f t="shared" si="9"/>
        <v>305.30769230769232</v>
      </c>
      <c r="L234" s="56">
        <f t="shared" si="5"/>
        <v>0.29166666666666669</v>
      </c>
      <c r="M234" s="28">
        <f t="shared" si="7"/>
        <v>462.5253755893055</v>
      </c>
      <c r="N234" s="28">
        <f t="shared" si="8"/>
        <v>437.03185095052487</v>
      </c>
      <c r="O234" s="28">
        <f t="shared" si="3"/>
        <v>462.5253755893055</v>
      </c>
      <c r="P234" s="28">
        <v>342.80913076418989</v>
      </c>
    </row>
    <row r="235" spans="1:16" x14ac:dyDescent="0.25">
      <c r="A235" s="27">
        <v>42143</v>
      </c>
      <c r="B235" s="28">
        <v>452.49736058100007</v>
      </c>
      <c r="C235" s="28">
        <v>391.401616569</v>
      </c>
      <c r="D235" s="28">
        <v>347.91398310300002</v>
      </c>
      <c r="E235" s="28">
        <v>648</v>
      </c>
      <c r="F235" s="12">
        <v>937</v>
      </c>
      <c r="I235" s="29">
        <f t="shared" si="4"/>
        <v>392.79183624424979</v>
      </c>
      <c r="J235" s="28">
        <f t="shared" si="1"/>
        <v>439.3806019296332</v>
      </c>
      <c r="K235" s="28">
        <f t="shared" si="9"/>
        <v>309.35714285714283</v>
      </c>
      <c r="L235" s="56">
        <f t="shared" si="5"/>
        <v>0.296875</v>
      </c>
      <c r="M235" s="28">
        <f t="shared" si="7"/>
        <v>465.46882516920516</v>
      </c>
      <c r="N235" s="28">
        <f t="shared" si="8"/>
        <v>439.3806019296332</v>
      </c>
      <c r="O235" s="28">
        <f t="shared" si="3"/>
        <v>465.46882516920516</v>
      </c>
      <c r="P235" s="28">
        <v>345.80096340954594</v>
      </c>
    </row>
    <row r="236" spans="1:16" x14ac:dyDescent="0.25">
      <c r="A236" s="27">
        <v>42144</v>
      </c>
      <c r="B236" s="28">
        <v>435.955457835</v>
      </c>
      <c r="C236" s="28">
        <v>380.61666241200004</v>
      </c>
      <c r="D236" s="28">
        <v>339.31036496400003</v>
      </c>
      <c r="E236" s="28">
        <v>638</v>
      </c>
      <c r="F236" s="12">
        <v>934</v>
      </c>
      <c r="I236" s="29">
        <f t="shared" si="4"/>
        <v>384.69469317024982</v>
      </c>
      <c r="J236" s="28">
        <f t="shared" si="1"/>
        <v>442.5313677496332</v>
      </c>
      <c r="K236" s="28">
        <f t="shared" si="9"/>
        <v>312.39999999999998</v>
      </c>
      <c r="L236" s="56">
        <f t="shared" si="5"/>
        <v>0.30208333333333331</v>
      </c>
      <c r="M236" s="28">
        <f t="shared" si="7"/>
        <v>469.26763788450688</v>
      </c>
      <c r="N236" s="28">
        <f t="shared" si="8"/>
        <v>442.5313677496332</v>
      </c>
      <c r="O236" s="28">
        <f t="shared" si="3"/>
        <v>469.26763788450688</v>
      </c>
      <c r="P236" s="28">
        <v>349.1410393020343</v>
      </c>
    </row>
    <row r="237" spans="1:16" x14ac:dyDescent="0.25">
      <c r="A237" s="27">
        <v>42145</v>
      </c>
      <c r="B237" s="28">
        <v>431.534290752</v>
      </c>
      <c r="C237" s="28">
        <v>375.02392383</v>
      </c>
      <c r="D237" s="28">
        <v>379.846780884</v>
      </c>
      <c r="E237" s="28">
        <v>629</v>
      </c>
      <c r="F237" s="12">
        <v>929</v>
      </c>
      <c r="I237" s="29">
        <f t="shared" si="4"/>
        <v>389.93061250474977</v>
      </c>
      <c r="J237" s="28">
        <f t="shared" si="1"/>
        <v>446.24046810625816</v>
      </c>
      <c r="K237" s="28">
        <f t="shared" si="9"/>
        <v>314.07241100345311</v>
      </c>
      <c r="L237" s="56">
        <f t="shared" si="5"/>
        <v>0.30729166666666663</v>
      </c>
      <c r="M237" s="28">
        <f t="shared" si="7"/>
        <v>473.66566354195527</v>
      </c>
      <c r="N237" s="28">
        <f t="shared" si="8"/>
        <v>446.24046810625816</v>
      </c>
      <c r="O237" s="28">
        <f t="shared" si="3"/>
        <v>473.66566354195527</v>
      </c>
      <c r="P237" s="28">
        <v>352.15666122530405</v>
      </c>
    </row>
    <row r="238" spans="1:16" x14ac:dyDescent="0.25">
      <c r="A238" s="27">
        <v>42146</v>
      </c>
      <c r="B238" s="28">
        <v>431.09620551000006</v>
      </c>
      <c r="C238" s="28">
        <v>384.90075642300002</v>
      </c>
      <c r="D238" s="28">
        <v>384.46617709499998</v>
      </c>
      <c r="E238" s="28">
        <v>640</v>
      </c>
      <c r="F238" s="12">
        <v>882</v>
      </c>
      <c r="I238" s="29">
        <f t="shared" si="4"/>
        <v>384.5546697057498</v>
      </c>
      <c r="J238" s="28">
        <f t="shared" si="1"/>
        <v>449.69952448248324</v>
      </c>
      <c r="K238" s="28">
        <f t="shared" si="9"/>
        <v>315.47155037836768</v>
      </c>
      <c r="L238" s="56">
        <f t="shared" si="5"/>
        <v>0.31249999999999994</v>
      </c>
      <c r="M238" s="28">
        <f t="shared" si="7"/>
        <v>477.80574476263843</v>
      </c>
      <c r="N238" s="28">
        <f t="shared" si="8"/>
        <v>449.69952448248324</v>
      </c>
      <c r="O238" s="28">
        <f t="shared" si="3"/>
        <v>477.80574476263843</v>
      </c>
      <c r="P238" s="28">
        <v>354.86159371633852</v>
      </c>
    </row>
    <row r="239" spans="1:16" x14ac:dyDescent="0.25">
      <c r="A239" s="27">
        <v>42147</v>
      </c>
      <c r="B239" s="28">
        <v>442.30396417200006</v>
      </c>
      <c r="C239" s="28">
        <v>390.67833269099998</v>
      </c>
      <c r="D239" s="28">
        <v>390.46841020799997</v>
      </c>
      <c r="E239" s="28">
        <v>653</v>
      </c>
      <c r="F239" s="12">
        <v>887</v>
      </c>
      <c r="I239" s="29">
        <f t="shared" si="4"/>
        <v>391.99962205099979</v>
      </c>
      <c r="J239" s="28">
        <f t="shared" si="1"/>
        <v>452.72705983167481</v>
      </c>
      <c r="K239" s="28">
        <f t="shared" si="9"/>
        <v>317.0915355613472</v>
      </c>
      <c r="L239" s="56">
        <f t="shared" si="5"/>
        <v>0.31770833333333326</v>
      </c>
      <c r="M239" s="28">
        <f t="shared" si="7"/>
        <v>481.49409175847916</v>
      </c>
      <c r="N239" s="28">
        <f t="shared" si="8"/>
        <v>452.72705983167481</v>
      </c>
      <c r="O239" s="28">
        <f t="shared" si="3"/>
        <v>481.49409175847916</v>
      </c>
      <c r="P239" s="28">
        <v>357.23059771432247</v>
      </c>
    </row>
    <row r="240" spans="1:16" x14ac:dyDescent="0.25">
      <c r="A240" s="27">
        <v>42148</v>
      </c>
      <c r="B240" s="28">
        <v>444.35799444300005</v>
      </c>
      <c r="C240" s="28">
        <v>393.77338766400004</v>
      </c>
      <c r="D240" s="28">
        <v>420.34337643600003</v>
      </c>
      <c r="E240" s="28">
        <v>683</v>
      </c>
      <c r="F240" s="12">
        <v>922</v>
      </c>
      <c r="I240" s="29">
        <f t="shared" si="4"/>
        <v>416.49212735124979</v>
      </c>
      <c r="J240" s="28">
        <f t="shared" si="1"/>
        <v>455.52164292019989</v>
      </c>
      <c r="K240" s="28">
        <f t="shared" si="9"/>
        <v>319.30996072723684</v>
      </c>
      <c r="L240" s="56">
        <f t="shared" si="5"/>
        <v>0.32291666666666657</v>
      </c>
      <c r="M240" s="28">
        <f t="shared" si="7"/>
        <v>484.94074902546282</v>
      </c>
      <c r="N240" s="28">
        <f t="shared" si="8"/>
        <v>455.52164292019989</v>
      </c>
      <c r="O240" s="28">
        <f t="shared" si="3"/>
        <v>484.94074902546282</v>
      </c>
      <c r="P240" s="28">
        <v>359.26023219650887</v>
      </c>
    </row>
    <row r="241" spans="1:16" x14ac:dyDescent="0.25">
      <c r="A241" s="27">
        <v>42149</v>
      </c>
      <c r="B241" s="28">
        <v>443.88279318000008</v>
      </c>
      <c r="C241" s="28">
        <v>394.29454032000007</v>
      </c>
      <c r="D241" s="28">
        <v>398.09741410800001</v>
      </c>
      <c r="E241" s="28">
        <v>703</v>
      </c>
      <c r="F241" s="12">
        <v>947</v>
      </c>
      <c r="I241" s="29">
        <f t="shared" si="4"/>
        <v>422.31092493324979</v>
      </c>
      <c r="J241" s="28">
        <f t="shared" si="1"/>
        <v>458.33400983991658</v>
      </c>
      <c r="K241" s="28">
        <f t="shared" si="9"/>
        <v>321.44837125148752</v>
      </c>
      <c r="L241" s="56">
        <f t="shared" si="5"/>
        <v>0.32812499999999989</v>
      </c>
      <c r="M241" s="28">
        <f t="shared" si="7"/>
        <v>488.41217923566109</v>
      </c>
      <c r="N241" s="28">
        <f t="shared" si="8"/>
        <v>458.33400983991658</v>
      </c>
      <c r="O241" s="28">
        <f t="shared" si="3"/>
        <v>488.41217923566109</v>
      </c>
      <c r="P241" s="28">
        <v>361.42114753259892</v>
      </c>
    </row>
    <row r="242" spans="1:16" x14ac:dyDescent="0.25">
      <c r="A242" s="27">
        <v>42150</v>
      </c>
      <c r="B242" s="28">
        <v>444.24489825899997</v>
      </c>
      <c r="C242" s="28">
        <v>395.08579455</v>
      </c>
      <c r="D242" s="28">
        <v>384.43120305000008</v>
      </c>
      <c r="E242" s="28">
        <v>728</v>
      </c>
      <c r="F242" s="12">
        <v>971</v>
      </c>
      <c r="I242" s="29">
        <f t="shared" si="4"/>
        <v>431.3421857262498</v>
      </c>
      <c r="J242" s="28">
        <f t="shared" si="1"/>
        <v>461.33629583870822</v>
      </c>
      <c r="K242" s="28">
        <f t="shared" si="9"/>
        <v>322.26267495008335</v>
      </c>
      <c r="L242" s="56">
        <f t="shared" si="5"/>
        <v>0.3333333333333332</v>
      </c>
      <c r="M242" s="28">
        <f t="shared" si="7"/>
        <v>492.09204889462211</v>
      </c>
      <c r="N242" s="28">
        <f t="shared" si="8"/>
        <v>461.33629583870822</v>
      </c>
      <c r="O242" s="28">
        <f t="shared" si="3"/>
        <v>492.09204889462211</v>
      </c>
      <c r="P242" s="28">
        <v>363.82277823492819</v>
      </c>
    </row>
    <row r="243" spans="1:16" x14ac:dyDescent="0.25">
      <c r="A243" s="27">
        <v>42151</v>
      </c>
      <c r="B243" s="28">
        <v>439.24480412999998</v>
      </c>
      <c r="C243" s="28">
        <v>411.87156031499995</v>
      </c>
      <c r="D243" s="28">
        <v>425.819253264</v>
      </c>
      <c r="E243" s="28">
        <v>776</v>
      </c>
      <c r="F243" s="12">
        <v>996</v>
      </c>
      <c r="I243" s="29">
        <f t="shared" si="4"/>
        <v>464.13563972099973</v>
      </c>
      <c r="J243" s="28">
        <f t="shared" ref="J243:J306" si="10">AVERAGE(I228:I242,I243:I257)</f>
        <v>464.27296293801652</v>
      </c>
      <c r="K243" s="28">
        <f t="shared" si="9"/>
        <v>322.1737148654318</v>
      </c>
      <c r="L243" s="56">
        <f t="shared" si="5"/>
        <v>0.33854166666666652</v>
      </c>
      <c r="M243" s="28">
        <f t="shared" ref="M243:M306" si="11">J243+((L243*$M$1)*J243)</f>
        <v>495.70811147027803</v>
      </c>
      <c r="N243" s="28">
        <f t="shared" si="8"/>
        <v>464.27296293801652</v>
      </c>
      <c r="O243" s="28">
        <f t="shared" ref="O243:O306" si="12">N243+((L243*$M$1)*N243)</f>
        <v>495.70811147027803</v>
      </c>
      <c r="P243" s="28">
        <v>366.37069753669471</v>
      </c>
    </row>
    <row r="244" spans="1:16" x14ac:dyDescent="0.25">
      <c r="A244" s="27">
        <v>42152</v>
      </c>
      <c r="B244" s="28">
        <v>434.88268814100002</v>
      </c>
      <c r="C244" s="28">
        <v>442.15654085099993</v>
      </c>
      <c r="D244" s="28">
        <v>462.53017742400004</v>
      </c>
      <c r="E244" s="28">
        <v>794</v>
      </c>
      <c r="F244" s="12">
        <v>995</v>
      </c>
      <c r="I244" s="29">
        <f t="shared" ref="I244:I307" si="13">I243-AVERAGE((F243-F244),(E243-E244),(D243-D244),(C243-C244))</f>
        <v>485.13461589499974</v>
      </c>
      <c r="J244" s="28">
        <f t="shared" si="10"/>
        <v>467.13389364176652</v>
      </c>
      <c r="K244" s="28">
        <f t="shared" si="9"/>
        <v>322.02230715473911</v>
      </c>
      <c r="L244" s="56">
        <f t="shared" ref="L244:L307" si="14">L243+(1/192)</f>
        <v>0.34374999999999983</v>
      </c>
      <c r="M244" s="28">
        <f t="shared" si="11"/>
        <v>499.24934882963794</v>
      </c>
      <c r="N244" s="28">
        <f t="shared" si="8"/>
        <v>467.13389364176652</v>
      </c>
      <c r="O244" s="28">
        <f t="shared" si="12"/>
        <v>499.24934882963794</v>
      </c>
      <c r="P244" s="28">
        <v>368.88788725792045</v>
      </c>
    </row>
    <row r="245" spans="1:16" x14ac:dyDescent="0.25">
      <c r="A245" s="27">
        <v>42153</v>
      </c>
      <c r="B245" s="28">
        <v>439.100470734</v>
      </c>
      <c r="C245" s="28">
        <v>472.13438070299998</v>
      </c>
      <c r="D245" s="28">
        <v>477.80130501300005</v>
      </c>
      <c r="E245" s="28">
        <v>805</v>
      </c>
      <c r="F245" s="12">
        <v>983</v>
      </c>
      <c r="I245" s="29">
        <f t="shared" si="13"/>
        <v>496.19685775524977</v>
      </c>
      <c r="J245" s="28">
        <f t="shared" si="10"/>
        <v>469.89988157210814</v>
      </c>
      <c r="K245" s="28">
        <f t="shared" si="9"/>
        <v>322.33065470332292</v>
      </c>
      <c r="L245" s="56">
        <f t="shared" si="14"/>
        <v>0.34895833333333315</v>
      </c>
      <c r="M245" s="28">
        <f t="shared" si="11"/>
        <v>502.69497747349482</v>
      </c>
      <c r="N245" s="28">
        <f t="shared" si="8"/>
        <v>469.89988157210814</v>
      </c>
      <c r="O245" s="28">
        <f t="shared" si="12"/>
        <v>502.69497747349482</v>
      </c>
      <c r="P245" s="28">
        <v>371.01617388683519</v>
      </c>
    </row>
    <row r="246" spans="1:16" x14ac:dyDescent="0.25">
      <c r="A246" s="27">
        <v>42154</v>
      </c>
      <c r="B246" s="28">
        <v>442.07703189599999</v>
      </c>
      <c r="C246" s="28">
        <v>482.40146101199997</v>
      </c>
      <c r="D246" s="28">
        <v>474.92603991599998</v>
      </c>
      <c r="E246" s="28">
        <v>811</v>
      </c>
      <c r="F246" s="12">
        <v>985</v>
      </c>
      <c r="I246" s="29">
        <f t="shared" si="13"/>
        <v>500.04481155824976</v>
      </c>
      <c r="J246" s="28">
        <f t="shared" si="10"/>
        <v>472.33765797134157</v>
      </c>
      <c r="K246" s="28">
        <f t="shared" si="9"/>
        <v>323.19887084091005</v>
      </c>
      <c r="L246" s="56">
        <f t="shared" si="14"/>
        <v>0.35416666666666646</v>
      </c>
      <c r="M246" s="28">
        <f t="shared" si="11"/>
        <v>505.79490874431156</v>
      </c>
      <c r="N246" s="28">
        <f t="shared" si="8"/>
        <v>472.33765797134157</v>
      </c>
      <c r="O246" s="28">
        <f t="shared" si="12"/>
        <v>505.79490874431156</v>
      </c>
      <c r="P246" s="28">
        <v>373.05321664987707</v>
      </c>
    </row>
    <row r="247" spans="1:16" x14ac:dyDescent="0.25">
      <c r="A247" s="27">
        <v>42155</v>
      </c>
      <c r="B247" s="28">
        <v>462.15119405399997</v>
      </c>
      <c r="C247" s="28">
        <v>484.66313926499998</v>
      </c>
      <c r="D247" s="28">
        <v>447.06943278599999</v>
      </c>
      <c r="E247" s="28">
        <v>837</v>
      </c>
      <c r="F247" s="12">
        <v>1001</v>
      </c>
      <c r="I247" s="29">
        <f t="shared" si="13"/>
        <v>504.14607933899975</v>
      </c>
      <c r="J247" s="28">
        <f t="shared" si="10"/>
        <v>474.73109413582483</v>
      </c>
      <c r="K247" s="28">
        <f t="shared" si="9"/>
        <v>323.79841017347121</v>
      </c>
      <c r="L247" s="56">
        <f t="shared" si="14"/>
        <v>0.35937499999999978</v>
      </c>
      <c r="M247" s="28">
        <f t="shared" si="11"/>
        <v>508.85239152683721</v>
      </c>
      <c r="N247" s="28">
        <f t="shared" si="8"/>
        <v>474.73109413582483</v>
      </c>
      <c r="O247" s="28">
        <f t="shared" si="12"/>
        <v>508.85239152683721</v>
      </c>
      <c r="P247" s="28">
        <v>375.78872488461712</v>
      </c>
    </row>
    <row r="248" spans="1:16" x14ac:dyDescent="0.25">
      <c r="A248" s="27">
        <v>42156</v>
      </c>
      <c r="B248" s="28">
        <v>489.89000096699999</v>
      </c>
      <c r="C248" s="28">
        <v>496.52161967100005</v>
      </c>
      <c r="D248" s="28">
        <v>432.95148706200007</v>
      </c>
      <c r="E248" s="28">
        <v>858</v>
      </c>
      <c r="F248" s="12">
        <v>1025</v>
      </c>
      <c r="I248" s="29">
        <f t="shared" si="13"/>
        <v>514.83121300949983</v>
      </c>
      <c r="J248" s="28">
        <f t="shared" si="10"/>
        <v>478.01095032547488</v>
      </c>
      <c r="K248" s="28">
        <f t="shared" si="9"/>
        <v>323.85052691741669</v>
      </c>
      <c r="L248" s="56">
        <f t="shared" si="14"/>
        <v>0.36458333333333309</v>
      </c>
      <c r="M248" s="28">
        <f t="shared" si="11"/>
        <v>512.8659154533741</v>
      </c>
      <c r="N248" s="28">
        <f t="shared" si="8"/>
        <v>478.01095032547488</v>
      </c>
      <c r="O248" s="28">
        <f t="shared" si="12"/>
        <v>512.8659154533741</v>
      </c>
      <c r="P248" s="28">
        <v>379.24736865375274</v>
      </c>
    </row>
    <row r="249" spans="1:16" x14ac:dyDescent="0.25">
      <c r="A249" s="27">
        <v>42157</v>
      </c>
      <c r="B249" s="28">
        <v>488.25983214600001</v>
      </c>
      <c r="C249" s="28">
        <v>492.99475649099998</v>
      </c>
      <c r="D249" s="28">
        <v>428.80353193800005</v>
      </c>
      <c r="E249" s="28">
        <v>882</v>
      </c>
      <c r="F249" s="12">
        <v>1046</v>
      </c>
      <c r="I249" s="29">
        <f t="shared" si="13"/>
        <v>524.16250843349985</v>
      </c>
      <c r="J249" s="28">
        <f t="shared" si="10"/>
        <v>482.05402634478315</v>
      </c>
      <c r="K249" s="28">
        <f t="shared" si="9"/>
        <v>323.61970889853575</v>
      </c>
      <c r="L249" s="56">
        <f t="shared" si="14"/>
        <v>0.36979166666666641</v>
      </c>
      <c r="M249" s="28">
        <f t="shared" si="11"/>
        <v>517.70593870986602</v>
      </c>
      <c r="N249" s="28">
        <f t="shared" si="8"/>
        <v>482.05402634478315</v>
      </c>
      <c r="O249" s="28">
        <f t="shared" si="12"/>
        <v>517.70593870986602</v>
      </c>
      <c r="P249" s="28">
        <v>383.6567009009342</v>
      </c>
    </row>
    <row r="250" spans="1:16" x14ac:dyDescent="0.25">
      <c r="A250" s="27">
        <v>42158</v>
      </c>
      <c r="B250" s="28">
        <v>462.05548031400002</v>
      </c>
      <c r="C250" s="28">
        <v>492.65447162999999</v>
      </c>
      <c r="D250" s="28">
        <v>430.48971540299999</v>
      </c>
      <c r="E250" s="28">
        <v>928</v>
      </c>
      <c r="F250" s="12">
        <v>1056</v>
      </c>
      <c r="I250" s="29">
        <f t="shared" si="13"/>
        <v>538.49898308449986</v>
      </c>
      <c r="J250" s="28">
        <f t="shared" si="10"/>
        <v>486.92384041083318</v>
      </c>
      <c r="K250" s="28">
        <f t="shared" si="9"/>
        <v>322.77993106677587</v>
      </c>
      <c r="L250" s="56">
        <f t="shared" si="14"/>
        <v>0.37499999999999972</v>
      </c>
      <c r="M250" s="28">
        <f t="shared" si="11"/>
        <v>523.44312844164563</v>
      </c>
      <c r="N250" s="28">
        <f t="shared" si="8"/>
        <v>486.92384041083318</v>
      </c>
      <c r="O250" s="28">
        <f t="shared" si="12"/>
        <v>523.44312844164563</v>
      </c>
      <c r="P250" s="28">
        <v>388.97093044887401</v>
      </c>
    </row>
    <row r="251" spans="1:16" x14ac:dyDescent="0.25">
      <c r="A251" s="27">
        <v>42159</v>
      </c>
      <c r="B251" s="28">
        <v>443.51934127500004</v>
      </c>
      <c r="C251" s="28">
        <v>515.25755274900007</v>
      </c>
      <c r="D251" s="28">
        <v>436.18019921700005</v>
      </c>
      <c r="E251" s="28">
        <v>953</v>
      </c>
      <c r="F251" s="12">
        <v>1051</v>
      </c>
      <c r="I251" s="29">
        <f t="shared" si="13"/>
        <v>550.5723743177499</v>
      </c>
      <c r="J251" s="28">
        <f t="shared" si="10"/>
        <v>492.24595649882485</v>
      </c>
      <c r="K251" s="28">
        <f>AVERAGE(I163:I192)</f>
        <v>321.40818705385834</v>
      </c>
      <c r="L251" s="56">
        <f t="shared" si="14"/>
        <v>0.38020833333333304</v>
      </c>
      <c r="M251" s="28">
        <f t="shared" si="11"/>
        <v>529.67715944092299</v>
      </c>
      <c r="N251" s="28">
        <f t="shared" si="8"/>
        <v>492.24595649882485</v>
      </c>
      <c r="O251" s="28">
        <f t="shared" si="12"/>
        <v>529.67715944092299</v>
      </c>
      <c r="P251" s="28">
        <v>395.36625253349911</v>
      </c>
    </row>
    <row r="252" spans="1:16" x14ac:dyDescent="0.25">
      <c r="A252" s="27">
        <v>42160</v>
      </c>
      <c r="B252" s="28">
        <v>430.05323766600003</v>
      </c>
      <c r="C252" s="28">
        <v>540.75895617600008</v>
      </c>
      <c r="D252" s="28">
        <v>419.08004546400002</v>
      </c>
      <c r="E252" s="28">
        <v>947</v>
      </c>
      <c r="F252" s="12">
        <v>1057</v>
      </c>
      <c r="I252" s="29">
        <f t="shared" si="13"/>
        <v>552.67268673624994</v>
      </c>
      <c r="J252" s="28">
        <f t="shared" si="10"/>
        <v>498.01039220824163</v>
      </c>
      <c r="K252" s="28">
        <f>AVERAGE(I164:I193)</f>
        <v>321.53665284753328</v>
      </c>
      <c r="L252" s="56">
        <f t="shared" si="14"/>
        <v>0.38541666666666635</v>
      </c>
      <c r="M252" s="28">
        <f t="shared" si="11"/>
        <v>536.39869327429358</v>
      </c>
      <c r="N252" s="28">
        <f t="shared" si="8"/>
        <v>498.01039220824163</v>
      </c>
      <c r="O252" s="28">
        <f t="shared" si="12"/>
        <v>536.39869327429358</v>
      </c>
      <c r="P252" s="28">
        <v>402.2212139906834</v>
      </c>
    </row>
    <row r="253" spans="1:16" x14ac:dyDescent="0.25">
      <c r="A253" s="27">
        <v>42161</v>
      </c>
      <c r="B253" s="28">
        <v>435.24876450600004</v>
      </c>
      <c r="C253" s="28">
        <v>527.96156888100006</v>
      </c>
      <c r="D253" s="28">
        <v>404.17774527300003</v>
      </c>
      <c r="E253" s="28">
        <v>932</v>
      </c>
      <c r="F253" s="12">
        <v>1053</v>
      </c>
      <c r="I253" s="29">
        <f t="shared" si="13"/>
        <v>540.99776486474991</v>
      </c>
      <c r="J253" s="28">
        <f t="shared" si="10"/>
        <v>503.52345364198322</v>
      </c>
      <c r="K253" s="28">
        <f>AVERAGE(I165:I194)</f>
        <v>322.34882712926657</v>
      </c>
      <c r="L253" s="56">
        <f t="shared" si="14"/>
        <v>0.39062499999999967</v>
      </c>
      <c r="M253" s="28">
        <f t="shared" si="11"/>
        <v>542.86122345776312</v>
      </c>
      <c r="N253" s="28">
        <f t="shared" ref="N253:N316" si="15">AVERAGE(I238:I252,I253:I267)</f>
        <v>503.52345364198322</v>
      </c>
      <c r="O253" s="28">
        <f t="shared" si="12"/>
        <v>542.86122345776312</v>
      </c>
      <c r="P253" s="28">
        <v>409.73722206556187</v>
      </c>
    </row>
    <row r="254" spans="1:16" x14ac:dyDescent="0.25">
      <c r="A254" s="27">
        <v>42162</v>
      </c>
      <c r="B254" s="28">
        <v>441.48484258500002</v>
      </c>
      <c r="C254" s="28">
        <v>513.71509538999999</v>
      </c>
      <c r="D254" s="28">
        <v>387.46853738700003</v>
      </c>
      <c r="E254" s="28">
        <v>923</v>
      </c>
      <c r="F254" s="12">
        <v>1065</v>
      </c>
      <c r="I254" s="29">
        <f t="shared" si="13"/>
        <v>534.00884452049991</v>
      </c>
      <c r="J254" s="28">
        <f t="shared" si="10"/>
        <v>509.45156950113335</v>
      </c>
      <c r="K254" s="28">
        <f>AVERAGE(I166:I195)</f>
        <v>323.36291751816668</v>
      </c>
      <c r="L254" s="56">
        <f t="shared" si="14"/>
        <v>0.39583333333333298</v>
      </c>
      <c r="M254" s="28">
        <f t="shared" si="11"/>
        <v>549.78315208663969</v>
      </c>
      <c r="N254" s="28">
        <f t="shared" si="15"/>
        <v>509.45156950113335</v>
      </c>
      <c r="O254" s="28">
        <f t="shared" si="12"/>
        <v>549.78315208663969</v>
      </c>
      <c r="P254" s="28">
        <v>417.69611953418524</v>
      </c>
    </row>
    <row r="255" spans="1:16" x14ac:dyDescent="0.25">
      <c r="A255" s="27">
        <v>42163</v>
      </c>
      <c r="B255" s="28">
        <v>424.24688459399999</v>
      </c>
      <c r="C255" s="28">
        <v>496.62258446999999</v>
      </c>
      <c r="D255" s="28">
        <v>378.91985360400002</v>
      </c>
      <c r="E255" s="28">
        <v>910</v>
      </c>
      <c r="F255" s="12">
        <v>1089</v>
      </c>
      <c r="I255" s="29">
        <f t="shared" si="13"/>
        <v>530.34854584474988</v>
      </c>
      <c r="J255" s="28">
        <f t="shared" si="10"/>
        <v>515.84424366244161</v>
      </c>
      <c r="K255" s="28"/>
      <c r="L255" s="56">
        <f t="shared" si="14"/>
        <v>0.4010416666666663</v>
      </c>
      <c r="M255" s="28">
        <f t="shared" si="11"/>
        <v>557.21925070619989</v>
      </c>
      <c r="N255" s="28">
        <f t="shared" si="15"/>
        <v>515.84424366244161</v>
      </c>
      <c r="O255" s="28">
        <f t="shared" si="12"/>
        <v>557.21925070619989</v>
      </c>
      <c r="P255" s="28">
        <v>425.56214585776252</v>
      </c>
    </row>
    <row r="256" spans="1:16" x14ac:dyDescent="0.25">
      <c r="A256" s="27">
        <v>42164</v>
      </c>
      <c r="B256" s="28">
        <v>426.58796410799994</v>
      </c>
      <c r="C256" s="28">
        <v>470.23951732800003</v>
      </c>
      <c r="D256" s="28">
        <v>367.30660992000003</v>
      </c>
      <c r="E256" s="28">
        <v>917</v>
      </c>
      <c r="F256" s="12">
        <v>1111</v>
      </c>
      <c r="I256" s="29">
        <f t="shared" si="13"/>
        <v>528.0994681382499</v>
      </c>
      <c r="J256" s="28">
        <f t="shared" si="10"/>
        <v>522.09579137884998</v>
      </c>
      <c r="K256" s="28"/>
      <c r="L256" s="56">
        <f t="shared" si="14"/>
        <v>0.40624999999999961</v>
      </c>
      <c r="M256" s="28">
        <f t="shared" si="11"/>
        <v>564.51607442838156</v>
      </c>
      <c r="N256" s="28">
        <f t="shared" si="15"/>
        <v>522.09579137884998</v>
      </c>
      <c r="O256" s="28">
        <f t="shared" si="12"/>
        <v>564.51607442838156</v>
      </c>
      <c r="P256" s="28">
        <v>434.57783532645482</v>
      </c>
    </row>
    <row r="257" spans="1:16" x14ac:dyDescent="0.25">
      <c r="A257" s="27">
        <v>42165</v>
      </c>
      <c r="B257" s="28">
        <v>421.86006042599996</v>
      </c>
      <c r="C257" s="28">
        <v>447.86654862</v>
      </c>
      <c r="D257" s="28">
        <v>379.721338764</v>
      </c>
      <c r="E257" s="28">
        <v>916</v>
      </c>
      <c r="F257" s="12">
        <v>1100</v>
      </c>
      <c r="I257" s="29">
        <f t="shared" si="13"/>
        <v>522.6099081722499</v>
      </c>
      <c r="J257" s="28">
        <f t="shared" si="10"/>
        <v>529.27032952822503</v>
      </c>
      <c r="K257" s="28"/>
      <c r="L257" s="56">
        <f t="shared" si="14"/>
        <v>0.41145833333333293</v>
      </c>
      <c r="M257" s="28">
        <f t="shared" si="11"/>
        <v>572.8248670623185</v>
      </c>
      <c r="N257" s="28">
        <f t="shared" si="15"/>
        <v>529.27032952822503</v>
      </c>
      <c r="O257" s="28">
        <f t="shared" si="12"/>
        <v>572.8248670623185</v>
      </c>
      <c r="P257" s="28">
        <v>444.20871075202751</v>
      </c>
    </row>
    <row r="258" spans="1:16" x14ac:dyDescent="0.25">
      <c r="A258" s="27">
        <v>42166</v>
      </c>
      <c r="B258" s="28">
        <v>406.854932088</v>
      </c>
      <c r="C258" s="28">
        <v>460.68055389899996</v>
      </c>
      <c r="D258" s="28">
        <v>393.45128606999998</v>
      </c>
      <c r="E258" s="28">
        <v>908</v>
      </c>
      <c r="F258" s="12">
        <v>1078</v>
      </c>
      <c r="I258" s="29">
        <f t="shared" si="13"/>
        <v>521.74589631849994</v>
      </c>
      <c r="J258" s="28">
        <f t="shared" si="10"/>
        <v>536.70616089702503</v>
      </c>
      <c r="K258" s="28"/>
      <c r="L258" s="56">
        <f t="shared" si="14"/>
        <v>0.41666666666666624</v>
      </c>
      <c r="M258" s="28">
        <f t="shared" si="11"/>
        <v>581.43167430511039</v>
      </c>
      <c r="N258" s="28">
        <f t="shared" si="15"/>
        <v>536.70616089702503</v>
      </c>
      <c r="O258" s="28">
        <f t="shared" si="12"/>
        <v>581.43167430511039</v>
      </c>
      <c r="P258" s="28">
        <v>453.40006564687582</v>
      </c>
    </row>
    <row r="259" spans="1:16" x14ac:dyDescent="0.25">
      <c r="A259" s="27">
        <v>42167</v>
      </c>
      <c r="B259" s="28">
        <v>399.73231160700004</v>
      </c>
      <c r="C259" s="28">
        <v>466.33380451200003</v>
      </c>
      <c r="D259" s="28">
        <v>399.40606723499997</v>
      </c>
      <c r="E259" s="28">
        <v>879</v>
      </c>
      <c r="F259" s="12">
        <v>1064</v>
      </c>
      <c r="I259" s="29">
        <f t="shared" si="13"/>
        <v>513.89790426299999</v>
      </c>
      <c r="J259" s="28">
        <f t="shared" si="10"/>
        <v>543.32873781471665</v>
      </c>
      <c r="K259" s="28"/>
      <c r="L259" s="56">
        <f t="shared" si="14"/>
        <v>0.42187499999999956</v>
      </c>
      <c r="M259" s="28">
        <f t="shared" si="11"/>
        <v>589.1721000678333</v>
      </c>
      <c r="N259" s="28">
        <f t="shared" si="15"/>
        <v>543.32873781471665</v>
      </c>
      <c r="O259" s="28">
        <f t="shared" si="12"/>
        <v>589.1721000678333</v>
      </c>
      <c r="P259" s="28">
        <v>462.35681823524999</v>
      </c>
    </row>
    <row r="260" spans="1:16" x14ac:dyDescent="0.25">
      <c r="A260" s="27">
        <v>42168</v>
      </c>
      <c r="B260" s="28">
        <v>415.02516250799994</v>
      </c>
      <c r="C260" s="28">
        <v>474.03094049099997</v>
      </c>
      <c r="D260" s="28">
        <v>384.232570581</v>
      </c>
      <c r="E260" s="29">
        <v>842</v>
      </c>
      <c r="F260" s="12">
        <v>1067</v>
      </c>
      <c r="I260" s="29">
        <f t="shared" si="13"/>
        <v>503.52881409424998</v>
      </c>
      <c r="J260" s="28">
        <f t="shared" si="10"/>
        <v>549.50368838916665</v>
      </c>
      <c r="K260" s="28"/>
      <c r="L260" s="56">
        <f t="shared" si="14"/>
        <v>0.42708333333333287</v>
      </c>
      <c r="M260" s="28">
        <f t="shared" si="11"/>
        <v>596.44046177240796</v>
      </c>
      <c r="N260" s="28">
        <f t="shared" si="15"/>
        <v>549.50368838916665</v>
      </c>
      <c r="O260" s="28">
        <f t="shared" si="12"/>
        <v>596.44046177240796</v>
      </c>
      <c r="P260" s="28">
        <v>471.19881786990834</v>
      </c>
    </row>
    <row r="261" spans="1:16" x14ac:dyDescent="0.25">
      <c r="A261" s="27">
        <v>42169</v>
      </c>
      <c r="B261" s="28">
        <v>444.16501191000003</v>
      </c>
      <c r="C261" s="28">
        <v>457.44266989799996</v>
      </c>
      <c r="D261" s="28">
        <v>408.13625595600007</v>
      </c>
      <c r="E261" s="29">
        <v>789</v>
      </c>
      <c r="F261" s="12">
        <v>1067</v>
      </c>
      <c r="I261" s="29">
        <f t="shared" si="13"/>
        <v>492.10766778975</v>
      </c>
      <c r="J261" s="28">
        <f t="shared" si="10"/>
        <v>555.47790256769156</v>
      </c>
      <c r="K261" s="28"/>
      <c r="L261" s="56">
        <f t="shared" si="14"/>
        <v>0.43229166666666619</v>
      </c>
      <c r="M261" s="28">
        <f t="shared" si="11"/>
        <v>603.50359622718986</v>
      </c>
      <c r="N261" s="28">
        <f t="shared" si="15"/>
        <v>555.47790256769156</v>
      </c>
      <c r="O261" s="28">
        <f t="shared" si="12"/>
        <v>603.50359622718986</v>
      </c>
      <c r="P261" s="28">
        <v>480.05641399467788</v>
      </c>
    </row>
    <row r="262" spans="1:16" x14ac:dyDescent="0.25">
      <c r="A262" s="27">
        <v>42170</v>
      </c>
      <c r="B262" s="28">
        <v>458.26234539300003</v>
      </c>
      <c r="C262" s="28">
        <v>495.53393660699999</v>
      </c>
      <c r="D262" s="28">
        <v>448.10815890000003</v>
      </c>
      <c r="E262" s="29">
        <v>756</v>
      </c>
      <c r="F262" s="12">
        <v>1085</v>
      </c>
      <c r="I262" s="29">
        <f t="shared" si="13"/>
        <v>507.87346020299998</v>
      </c>
      <c r="J262" s="28">
        <f t="shared" si="10"/>
        <v>561.63156322404996</v>
      </c>
      <c r="K262" s="28"/>
      <c r="L262" s="56">
        <f t="shared" si="14"/>
        <v>0.4374999999999995</v>
      </c>
      <c r="M262" s="28">
        <f t="shared" si="11"/>
        <v>610.7743250061543</v>
      </c>
      <c r="N262" s="28">
        <f t="shared" si="15"/>
        <v>561.63156322404996</v>
      </c>
      <c r="O262" s="28">
        <f t="shared" si="12"/>
        <v>610.7743250061543</v>
      </c>
      <c r="P262" s="28">
        <v>488.48057246565833</v>
      </c>
    </row>
    <row r="263" spans="1:16" x14ac:dyDescent="0.25">
      <c r="A263" s="27">
        <v>42171</v>
      </c>
      <c r="B263" s="28">
        <v>474.28630323900001</v>
      </c>
      <c r="C263" s="28">
        <v>539.48720451899999</v>
      </c>
      <c r="D263" s="28">
        <v>460.33990038599995</v>
      </c>
      <c r="E263" s="29">
        <v>749</v>
      </c>
      <c r="F263" s="12">
        <v>1100</v>
      </c>
      <c r="I263" s="29">
        <f t="shared" si="13"/>
        <v>523.91971255249996</v>
      </c>
      <c r="J263" s="28">
        <f t="shared" si="10"/>
        <v>567.62243225278337</v>
      </c>
      <c r="K263" s="28"/>
      <c r="L263" s="56">
        <f t="shared" si="14"/>
        <v>0.44270833333333282</v>
      </c>
      <c r="M263" s="28">
        <f t="shared" si="11"/>
        <v>617.88066844183186</v>
      </c>
      <c r="N263" s="28">
        <f t="shared" si="15"/>
        <v>567.62243225278337</v>
      </c>
      <c r="O263" s="28">
        <f t="shared" si="12"/>
        <v>617.88066844183186</v>
      </c>
      <c r="P263" s="28">
        <v>496.6182210682511</v>
      </c>
    </row>
    <row r="264" spans="1:16" x14ac:dyDescent="0.25">
      <c r="A264" s="27">
        <v>42172</v>
      </c>
      <c r="B264" s="28">
        <v>486.66199607699997</v>
      </c>
      <c r="C264" s="28">
        <v>571.20420816900003</v>
      </c>
      <c r="D264" s="28">
        <v>497.20318263299998</v>
      </c>
      <c r="E264" s="29">
        <v>756</v>
      </c>
      <c r="F264" s="12">
        <v>1105</v>
      </c>
      <c r="I264" s="29">
        <f t="shared" si="13"/>
        <v>544.06478402674998</v>
      </c>
      <c r="J264" s="28">
        <f t="shared" si="10"/>
        <v>573.54239592929173</v>
      </c>
      <c r="K264" s="28"/>
      <c r="L264" s="56">
        <f t="shared" si="14"/>
        <v>0.44791666666666613</v>
      </c>
      <c r="M264" s="28">
        <f t="shared" si="11"/>
        <v>624.92223556462409</v>
      </c>
      <c r="N264" s="28">
        <f t="shared" si="15"/>
        <v>573.54239592929173</v>
      </c>
      <c r="O264" s="28">
        <f t="shared" si="12"/>
        <v>624.92223556462409</v>
      </c>
      <c r="P264" s="28">
        <v>504.92138506339592</v>
      </c>
    </row>
    <row r="265" spans="1:16" x14ac:dyDescent="0.25">
      <c r="A265" s="27">
        <v>42173</v>
      </c>
      <c r="B265" s="28">
        <v>490.73164492199993</v>
      </c>
      <c r="C265" s="28">
        <v>604.79511345900005</v>
      </c>
      <c r="D265" s="28">
        <v>528.17441677199997</v>
      </c>
      <c r="E265" s="29">
        <v>750</v>
      </c>
      <c r="F265" s="12">
        <v>1080</v>
      </c>
      <c r="I265" s="29">
        <f t="shared" si="13"/>
        <v>552.45531888400001</v>
      </c>
      <c r="J265" s="28">
        <f t="shared" si="10"/>
        <v>579.58754443791668</v>
      </c>
      <c r="K265" s="28"/>
      <c r="L265" s="56">
        <f t="shared" si="14"/>
        <v>0.45312499999999944</v>
      </c>
      <c r="M265" s="28">
        <f t="shared" si="11"/>
        <v>632.1126656526028</v>
      </c>
      <c r="N265" s="28">
        <f t="shared" si="15"/>
        <v>579.58754443791668</v>
      </c>
      <c r="O265" s="28">
        <f t="shared" si="12"/>
        <v>632.1126656526028</v>
      </c>
      <c r="P265" s="28">
        <v>513.27490556612884</v>
      </c>
    </row>
    <row r="266" spans="1:16" x14ac:dyDescent="0.25">
      <c r="A266" s="27">
        <v>42174</v>
      </c>
      <c r="B266" s="28">
        <v>527.16001917899996</v>
      </c>
      <c r="C266" s="28">
        <v>636.33834474900016</v>
      </c>
      <c r="D266" s="28">
        <v>551.32096775699995</v>
      </c>
      <c r="E266" s="29">
        <v>731</v>
      </c>
      <c r="F266" s="12">
        <v>1065</v>
      </c>
      <c r="I266" s="29">
        <f t="shared" si="13"/>
        <v>557.62776445275006</v>
      </c>
      <c r="J266" s="28">
        <f t="shared" si="10"/>
        <v>585.27995912707513</v>
      </c>
      <c r="K266" s="28"/>
      <c r="L266" s="56">
        <f t="shared" si="14"/>
        <v>0.45833333333333276</v>
      </c>
      <c r="M266" s="28">
        <f t="shared" si="11"/>
        <v>638.930622047057</v>
      </c>
      <c r="N266" s="28">
        <f t="shared" si="15"/>
        <v>585.27995912707513</v>
      </c>
      <c r="O266" s="28">
        <f t="shared" si="12"/>
        <v>638.930622047057</v>
      </c>
      <c r="P266" s="28">
        <v>521.48274822153553</v>
      </c>
    </row>
    <row r="267" spans="1:16" x14ac:dyDescent="0.25">
      <c r="A267" s="27">
        <v>42175</v>
      </c>
      <c r="B267" s="28">
        <v>587.95707564899999</v>
      </c>
      <c r="C267" s="28">
        <v>653.81022071100006</v>
      </c>
      <c r="D267" s="28">
        <v>556.62785605199997</v>
      </c>
      <c r="E267" s="29">
        <v>718</v>
      </c>
      <c r="F267" s="12">
        <v>1046</v>
      </c>
      <c r="I267" s="29">
        <f t="shared" si="13"/>
        <v>555.32245551699998</v>
      </c>
      <c r="J267" s="28">
        <f t="shared" si="10"/>
        <v>590.42213873536673</v>
      </c>
      <c r="K267" s="28"/>
      <c r="L267" s="56">
        <f t="shared" si="14"/>
        <v>0.46354166666666607</v>
      </c>
      <c r="M267" s="28">
        <f t="shared" si="11"/>
        <v>645.15919118062459</v>
      </c>
      <c r="N267" s="28">
        <f t="shared" si="15"/>
        <v>590.42213873536673</v>
      </c>
      <c r="O267" s="28">
        <f t="shared" si="12"/>
        <v>645.15919118062459</v>
      </c>
      <c r="P267" s="28">
        <v>530.04579947917773</v>
      </c>
    </row>
    <row r="268" spans="1:16" x14ac:dyDescent="0.25">
      <c r="A268" s="27">
        <v>42176</v>
      </c>
      <c r="B268" s="28">
        <v>654.76801069199996</v>
      </c>
      <c r="C268" s="28">
        <v>685.44027828899993</v>
      </c>
      <c r="D268" s="28">
        <v>564.30055832700009</v>
      </c>
      <c r="E268" s="29">
        <v>708</v>
      </c>
      <c r="F268" s="12">
        <v>1045</v>
      </c>
      <c r="I268" s="29">
        <f t="shared" si="13"/>
        <v>562.39814548024992</v>
      </c>
      <c r="J268" s="28">
        <f t="shared" si="10"/>
        <v>595.58137099011685</v>
      </c>
      <c r="K268" s="28"/>
      <c r="L268" s="56">
        <f t="shared" si="14"/>
        <v>0.46874999999999939</v>
      </c>
      <c r="M268" s="28">
        <f t="shared" si="11"/>
        <v>651.41712452044021</v>
      </c>
      <c r="N268" s="28">
        <f t="shared" si="15"/>
        <v>595.58137099011685</v>
      </c>
      <c r="O268" s="28">
        <f t="shared" si="12"/>
        <v>651.41712452044021</v>
      </c>
      <c r="P268" s="28">
        <v>539.05281451202836</v>
      </c>
    </row>
    <row r="269" spans="1:16" x14ac:dyDescent="0.25">
      <c r="A269" s="27">
        <v>42177</v>
      </c>
      <c r="B269" s="28">
        <v>685.01306279400001</v>
      </c>
      <c r="C269" s="28">
        <v>702.01834752600007</v>
      </c>
      <c r="D269" s="28">
        <v>590.24929472999997</v>
      </c>
      <c r="E269" s="29">
        <v>718</v>
      </c>
      <c r="F269" s="12">
        <v>1078</v>
      </c>
      <c r="I269" s="29">
        <f t="shared" si="13"/>
        <v>583.77984689024993</v>
      </c>
      <c r="J269" s="28">
        <f t="shared" si="10"/>
        <v>601.37726405719161</v>
      </c>
      <c r="K269" s="28"/>
      <c r="L269" s="56">
        <f t="shared" si="14"/>
        <v>0.4739583333333327</v>
      </c>
      <c r="M269" s="28">
        <f t="shared" si="11"/>
        <v>658.38281721261285</v>
      </c>
      <c r="N269" s="28">
        <f t="shared" si="15"/>
        <v>601.37726405719161</v>
      </c>
      <c r="O269" s="28">
        <f t="shared" si="12"/>
        <v>658.38281721261285</v>
      </c>
      <c r="P269" s="28">
        <v>548.62998529014908</v>
      </c>
    </row>
    <row r="270" spans="1:16" x14ac:dyDescent="0.25">
      <c r="A270" s="27">
        <v>42178</v>
      </c>
      <c r="B270" s="28">
        <v>698.73700453200013</v>
      </c>
      <c r="C270" s="28">
        <v>713.76705380099997</v>
      </c>
      <c r="D270" s="28">
        <v>609.53543626800001</v>
      </c>
      <c r="E270" s="29">
        <v>726</v>
      </c>
      <c r="F270" s="12">
        <v>1120</v>
      </c>
      <c r="I270" s="29">
        <f t="shared" si="13"/>
        <v>604.03855884349991</v>
      </c>
      <c r="J270" s="28">
        <f t="shared" si="10"/>
        <v>607.88471969569991</v>
      </c>
      <c r="K270" s="28"/>
      <c r="L270" s="56">
        <f t="shared" si="14"/>
        <v>0.47916666666666602</v>
      </c>
      <c r="M270" s="28">
        <f t="shared" si="11"/>
        <v>666.14033866653779</v>
      </c>
      <c r="N270" s="28">
        <f t="shared" si="15"/>
        <v>607.88471969569991</v>
      </c>
      <c r="O270" s="28">
        <f t="shared" si="12"/>
        <v>666.14033866653779</v>
      </c>
      <c r="P270" s="28">
        <v>559.35271311552492</v>
      </c>
    </row>
    <row r="271" spans="1:16" x14ac:dyDescent="0.25">
      <c r="A271" s="27">
        <v>42179</v>
      </c>
      <c r="B271" s="28">
        <v>707.65049262600007</v>
      </c>
      <c r="C271" s="28">
        <v>756.53309803499997</v>
      </c>
      <c r="D271" s="28">
        <v>647.80343431799997</v>
      </c>
      <c r="E271" s="29">
        <v>758</v>
      </c>
      <c r="F271" s="12">
        <v>1141</v>
      </c>
      <c r="I271" s="29">
        <f t="shared" si="13"/>
        <v>637.5470694144999</v>
      </c>
      <c r="J271" s="28">
        <f t="shared" si="10"/>
        <v>615.19689145089171</v>
      </c>
      <c r="K271" s="28"/>
      <c r="L271" s="56">
        <f t="shared" si="14"/>
        <v>0.48437499999999933</v>
      </c>
      <c r="M271" s="28">
        <f t="shared" si="11"/>
        <v>674.79409031019679</v>
      </c>
      <c r="N271" s="28">
        <f t="shared" si="15"/>
        <v>615.19689145089171</v>
      </c>
      <c r="O271" s="28">
        <f t="shared" si="12"/>
        <v>674.79409031019679</v>
      </c>
      <c r="P271" s="28">
        <v>571.07583302101398</v>
      </c>
    </row>
    <row r="272" spans="1:16" x14ac:dyDescent="0.25">
      <c r="A272" s="27">
        <v>42180</v>
      </c>
      <c r="B272" s="28">
        <v>711.75304580099998</v>
      </c>
      <c r="C272" s="28">
        <v>788.72976592500004</v>
      </c>
      <c r="D272" s="28">
        <v>691.08699593100005</v>
      </c>
      <c r="E272" s="29">
        <v>756</v>
      </c>
      <c r="F272" s="12">
        <v>1135</v>
      </c>
      <c r="I272" s="29">
        <f t="shared" si="13"/>
        <v>654.41712679024999</v>
      </c>
      <c r="J272" s="28">
        <f t="shared" si="10"/>
        <v>623.14622598037499</v>
      </c>
      <c r="K272" s="28"/>
      <c r="L272" s="56">
        <f t="shared" si="14"/>
        <v>0.48958333333333265</v>
      </c>
      <c r="M272" s="28">
        <f t="shared" si="11"/>
        <v>684.16262727428659</v>
      </c>
      <c r="N272" s="28">
        <f t="shared" si="15"/>
        <v>623.14622598037499</v>
      </c>
      <c r="O272" s="28">
        <f t="shared" si="12"/>
        <v>684.16262727428659</v>
      </c>
      <c r="P272" s="28">
        <v>583.44738453348043</v>
      </c>
    </row>
    <row r="273" spans="1:16" x14ac:dyDescent="0.25">
      <c r="A273" s="27">
        <v>42181</v>
      </c>
      <c r="B273" s="28">
        <v>728.73179484299999</v>
      </c>
      <c r="C273" s="28">
        <v>811.09047100199996</v>
      </c>
      <c r="D273" s="28">
        <v>705.30957269999999</v>
      </c>
      <c r="E273" s="29">
        <v>753</v>
      </c>
      <c r="F273" s="12">
        <v>1135</v>
      </c>
      <c r="I273" s="29">
        <f t="shared" si="13"/>
        <v>662.81294725174996</v>
      </c>
      <c r="J273" s="28">
        <f t="shared" si="10"/>
        <v>631.42749341772492</v>
      </c>
      <c r="K273" s="28"/>
      <c r="L273" s="56">
        <f t="shared" si="14"/>
        <v>0.49479166666666596</v>
      </c>
      <c r="M273" s="28">
        <f t="shared" si="11"/>
        <v>693.91250578718723</v>
      </c>
      <c r="N273" s="28">
        <f t="shared" si="15"/>
        <v>631.42749341772492</v>
      </c>
      <c r="O273" s="28">
        <f t="shared" si="12"/>
        <v>693.91250578718723</v>
      </c>
      <c r="P273" s="28">
        <v>596.23152211896991</v>
      </c>
    </row>
    <row r="274" spans="1:16" x14ac:dyDescent="0.25">
      <c r="A274" s="27">
        <v>42182</v>
      </c>
      <c r="B274" s="28">
        <v>755.0682568950001</v>
      </c>
      <c r="C274" s="28">
        <v>812.93125273800013</v>
      </c>
      <c r="D274" s="28">
        <v>724.74953447099995</v>
      </c>
      <c r="E274" s="29">
        <v>758</v>
      </c>
      <c r="F274" s="12">
        <v>1139</v>
      </c>
      <c r="I274" s="29">
        <f t="shared" si="13"/>
        <v>670.38313312850005</v>
      </c>
      <c r="J274" s="28">
        <f t="shared" si="10"/>
        <v>639.74485901052503</v>
      </c>
      <c r="K274" s="28"/>
      <c r="L274" s="56">
        <f t="shared" si="14"/>
        <v>0.49999999999999928</v>
      </c>
      <c r="M274" s="28">
        <f t="shared" si="11"/>
        <v>703.71934491157742</v>
      </c>
      <c r="N274" s="28">
        <f t="shared" si="15"/>
        <v>639.74485901052503</v>
      </c>
      <c r="O274" s="28">
        <f t="shared" si="12"/>
        <v>703.71934491157742</v>
      </c>
      <c r="P274" s="28">
        <v>609.50245183829179</v>
      </c>
    </row>
    <row r="275" spans="1:16" x14ac:dyDescent="0.25">
      <c r="A275" s="27">
        <v>42183</v>
      </c>
      <c r="B275" s="28">
        <v>786.55043535899995</v>
      </c>
      <c r="C275" s="28">
        <v>816.87451160699993</v>
      </c>
      <c r="D275" s="28">
        <v>726.9668755319999</v>
      </c>
      <c r="E275" s="29">
        <v>766</v>
      </c>
      <c r="F275" s="12">
        <v>1145</v>
      </c>
      <c r="I275" s="29">
        <f t="shared" si="13"/>
        <v>675.42328311100005</v>
      </c>
      <c r="J275" s="28">
        <f t="shared" si="10"/>
        <v>648.26260648270011</v>
      </c>
      <c r="K275" s="28"/>
      <c r="L275" s="56">
        <f t="shared" si="14"/>
        <v>0.50520833333333259</v>
      </c>
      <c r="M275" s="28">
        <f t="shared" si="11"/>
        <v>713.76414067938947</v>
      </c>
      <c r="N275" s="28">
        <f t="shared" si="15"/>
        <v>648.26260648270011</v>
      </c>
      <c r="O275" s="28">
        <f t="shared" si="12"/>
        <v>713.76414067938947</v>
      </c>
      <c r="P275" s="28">
        <v>623.21439404144303</v>
      </c>
    </row>
    <row r="276" spans="1:16" x14ac:dyDescent="0.25">
      <c r="A276" s="27">
        <v>42184</v>
      </c>
      <c r="B276" s="28">
        <v>801.44135681399996</v>
      </c>
      <c r="C276" s="28">
        <v>827.58014745900005</v>
      </c>
      <c r="D276" s="28">
        <v>708.18663223199997</v>
      </c>
      <c r="E276" s="28">
        <v>775</v>
      </c>
      <c r="F276" s="12">
        <v>1181</v>
      </c>
      <c r="I276" s="29">
        <f t="shared" si="13"/>
        <v>684.65463124900009</v>
      </c>
      <c r="J276" s="28">
        <f t="shared" si="10"/>
        <v>657.19665093643334</v>
      </c>
      <c r="K276" s="28"/>
      <c r="L276" s="56">
        <f t="shared" si="14"/>
        <v>0.51041666666666596</v>
      </c>
      <c r="M276" s="28">
        <f t="shared" si="11"/>
        <v>724.28547571952754</v>
      </c>
      <c r="N276" s="28">
        <f t="shared" si="15"/>
        <v>657.19665093643334</v>
      </c>
      <c r="O276" s="28">
        <f t="shared" si="12"/>
        <v>724.28547571952754</v>
      </c>
      <c r="P276" s="28">
        <v>637.22910180661529</v>
      </c>
    </row>
    <row r="277" spans="1:16" x14ac:dyDescent="0.25">
      <c r="A277" s="27">
        <v>42185</v>
      </c>
      <c r="B277" s="28">
        <v>807.58826909699997</v>
      </c>
      <c r="C277" s="28">
        <v>794.89047485100002</v>
      </c>
      <c r="D277" s="28">
        <v>707.74638064800001</v>
      </c>
      <c r="E277" s="28">
        <v>773</v>
      </c>
      <c r="F277" s="12">
        <v>1213</v>
      </c>
      <c r="I277" s="29">
        <f t="shared" si="13"/>
        <v>683.87215020100007</v>
      </c>
      <c r="J277" s="28">
        <f t="shared" si="10"/>
        <v>667.00630430277511</v>
      </c>
      <c r="K277" s="28"/>
      <c r="L277" s="56">
        <f t="shared" si="14"/>
        <v>0.51562499999999933</v>
      </c>
      <c r="M277" s="28">
        <f t="shared" si="11"/>
        <v>735.79132943399873</v>
      </c>
      <c r="N277" s="28">
        <f t="shared" si="15"/>
        <v>667.00630430277511</v>
      </c>
      <c r="O277" s="28">
        <f t="shared" si="12"/>
        <v>735.79132943399873</v>
      </c>
      <c r="P277" s="28">
        <v>651.46300992407714</v>
      </c>
    </row>
    <row r="278" spans="1:16" x14ac:dyDescent="0.25">
      <c r="A278" s="27">
        <v>42186</v>
      </c>
      <c r="B278" s="28">
        <v>799.54283556300004</v>
      </c>
      <c r="C278" s="28">
        <v>782.64684889500006</v>
      </c>
      <c r="D278" s="28">
        <v>721.22189901899992</v>
      </c>
      <c r="E278" s="28">
        <v>793</v>
      </c>
      <c r="F278" s="12">
        <v>1226</v>
      </c>
      <c r="I278" s="29">
        <f t="shared" si="13"/>
        <v>692.43012330475005</v>
      </c>
      <c r="J278" s="28">
        <f t="shared" si="10"/>
        <v>677.01993395295005</v>
      </c>
      <c r="K278" s="28"/>
      <c r="L278" s="56">
        <f t="shared" si="14"/>
        <v>0.5208333333333327</v>
      </c>
      <c r="M278" s="28">
        <f t="shared" si="11"/>
        <v>747.54284373971564</v>
      </c>
      <c r="N278" s="28">
        <f t="shared" si="15"/>
        <v>677.01993395295005</v>
      </c>
      <c r="O278" s="28">
        <f t="shared" si="12"/>
        <v>747.54284373971564</v>
      </c>
      <c r="P278" s="28">
        <v>665.88817282318837</v>
      </c>
    </row>
    <row r="279" spans="1:16" x14ac:dyDescent="0.25">
      <c r="A279" s="27">
        <v>42187</v>
      </c>
      <c r="B279" s="28">
        <v>782.83741193999992</v>
      </c>
      <c r="C279" s="28">
        <v>793.06671983400008</v>
      </c>
      <c r="D279" s="28">
        <v>755.14938962999986</v>
      </c>
      <c r="E279" s="28">
        <v>796</v>
      </c>
      <c r="F279" s="12">
        <v>1231</v>
      </c>
      <c r="I279" s="29">
        <f t="shared" si="13"/>
        <v>705.5169636922501</v>
      </c>
      <c r="J279" s="28">
        <f t="shared" si="10"/>
        <v>687.0906638836417</v>
      </c>
      <c r="K279" s="28"/>
      <c r="L279" s="56">
        <f t="shared" si="14"/>
        <v>0.52604166666666607</v>
      </c>
      <c r="M279" s="28">
        <f t="shared" si="11"/>
        <v>759.37832747973312</v>
      </c>
      <c r="N279" s="28">
        <f t="shared" si="15"/>
        <v>687.0906638836417</v>
      </c>
      <c r="O279" s="28">
        <f t="shared" si="12"/>
        <v>759.37832747973312</v>
      </c>
      <c r="P279" s="28">
        <v>680.07886390226236</v>
      </c>
    </row>
    <row r="280" spans="1:16" x14ac:dyDescent="0.25">
      <c r="A280" s="27">
        <v>42188</v>
      </c>
      <c r="B280" s="28">
        <v>796.35137148900003</v>
      </c>
      <c r="C280" s="28">
        <v>810.82419656399998</v>
      </c>
      <c r="D280" s="28">
        <v>767.40975316799995</v>
      </c>
      <c r="E280" s="28">
        <v>777</v>
      </c>
      <c r="F280" s="12">
        <v>1235</v>
      </c>
      <c r="I280" s="29">
        <f t="shared" si="13"/>
        <v>709.27142375925007</v>
      </c>
      <c r="J280" s="28">
        <f t="shared" si="10"/>
        <v>696.79501099760841</v>
      </c>
      <c r="K280" s="28"/>
      <c r="L280" s="56">
        <f t="shared" si="14"/>
        <v>0.53124999999999944</v>
      </c>
      <c r="M280" s="28">
        <f t="shared" si="11"/>
        <v>770.82948091610422</v>
      </c>
      <c r="N280" s="28">
        <f t="shared" si="15"/>
        <v>696.79501099760841</v>
      </c>
      <c r="O280" s="28">
        <f t="shared" si="12"/>
        <v>770.82948091610422</v>
      </c>
      <c r="P280" s="28">
        <v>694.05612069888491</v>
      </c>
    </row>
    <row r="281" spans="1:16" x14ac:dyDescent="0.25">
      <c r="A281" s="27">
        <v>42189</v>
      </c>
      <c r="B281" s="28">
        <v>836.97348179400001</v>
      </c>
      <c r="C281" s="28">
        <v>803.61163271400005</v>
      </c>
      <c r="D281" s="28">
        <v>768.88767224699995</v>
      </c>
      <c r="E281" s="28">
        <v>759</v>
      </c>
      <c r="F281" s="12">
        <v>1241</v>
      </c>
      <c r="I281" s="29">
        <f t="shared" si="13"/>
        <v>704.83776256650003</v>
      </c>
      <c r="J281" s="28">
        <f t="shared" si="10"/>
        <v>706.35089990198344</v>
      </c>
      <c r="K281" s="28"/>
      <c r="L281" s="56">
        <f t="shared" si="14"/>
        <v>0.53645833333333282</v>
      </c>
      <c r="M281" s="28">
        <f t="shared" si="11"/>
        <v>782.13646520396696</v>
      </c>
      <c r="N281" s="28">
        <f t="shared" si="15"/>
        <v>706.35089990198344</v>
      </c>
      <c r="O281" s="28">
        <f t="shared" si="12"/>
        <v>782.13646520396696</v>
      </c>
      <c r="P281" s="28">
        <v>707.65774114696808</v>
      </c>
    </row>
    <row r="282" spans="1:16" x14ac:dyDescent="0.25">
      <c r="A282" s="27">
        <v>42190</v>
      </c>
      <c r="B282" s="28">
        <v>872.87988601800009</v>
      </c>
      <c r="C282" s="28">
        <v>794.29005578400006</v>
      </c>
      <c r="D282" s="28">
        <v>766.65681642599998</v>
      </c>
      <c r="E282" s="28">
        <v>760</v>
      </c>
      <c r="F282" s="12">
        <v>1262</v>
      </c>
      <c r="I282" s="29">
        <f t="shared" si="13"/>
        <v>707.44965437874998</v>
      </c>
      <c r="J282" s="28">
        <f t="shared" si="10"/>
        <v>715.76448303477503</v>
      </c>
      <c r="K282" s="28"/>
      <c r="L282" s="56">
        <f t="shared" si="14"/>
        <v>0.54166666666666619</v>
      </c>
      <c r="M282" s="28">
        <f t="shared" si="11"/>
        <v>793.30563536354225</v>
      </c>
      <c r="N282" s="28">
        <f t="shared" si="15"/>
        <v>715.76448303477503</v>
      </c>
      <c r="O282" s="28">
        <f t="shared" si="12"/>
        <v>793.30563536354225</v>
      </c>
      <c r="P282" s="28">
        <v>720.75949956933766</v>
      </c>
    </row>
    <row r="283" spans="1:16" x14ac:dyDescent="0.25">
      <c r="A283" s="27">
        <v>42191</v>
      </c>
      <c r="B283" s="28">
        <v>883.55582622600002</v>
      </c>
      <c r="C283" s="28">
        <v>779.55081026100004</v>
      </c>
      <c r="D283" s="28">
        <v>764.09567194199997</v>
      </c>
      <c r="E283" s="28">
        <v>775</v>
      </c>
      <c r="F283" s="12">
        <v>1294</v>
      </c>
      <c r="I283" s="29">
        <f t="shared" si="13"/>
        <v>714.87455687700003</v>
      </c>
      <c r="J283" s="28">
        <f t="shared" si="10"/>
        <v>725.54414098693337</v>
      </c>
      <c r="K283" s="28"/>
      <c r="L283" s="56">
        <f t="shared" si="14"/>
        <v>0.54687499999999956</v>
      </c>
      <c r="M283" s="28">
        <f t="shared" si="11"/>
        <v>804.90053140737916</v>
      </c>
      <c r="N283" s="28">
        <f t="shared" si="15"/>
        <v>725.54414098693337</v>
      </c>
      <c r="O283" s="28">
        <f t="shared" si="12"/>
        <v>804.90053140737916</v>
      </c>
      <c r="P283" s="28">
        <v>733.30086401399126</v>
      </c>
    </row>
    <row r="284" spans="1:16" x14ac:dyDescent="0.25">
      <c r="A284" s="27">
        <v>42192</v>
      </c>
      <c r="B284" s="28">
        <v>888.74083262699992</v>
      </c>
      <c r="C284" s="28">
        <v>775.83483557999989</v>
      </c>
      <c r="D284" s="28">
        <v>767.24347381799987</v>
      </c>
      <c r="E284" s="28">
        <v>796</v>
      </c>
      <c r="F284" s="12">
        <v>1331</v>
      </c>
      <c r="I284" s="29">
        <f t="shared" si="13"/>
        <v>729.23251367574994</v>
      </c>
      <c r="J284" s="28">
        <f t="shared" si="10"/>
        <v>735.54293876321674</v>
      </c>
      <c r="K284" s="28"/>
      <c r="L284" s="56">
        <f t="shared" si="14"/>
        <v>0.55208333333333293</v>
      </c>
      <c r="M284" s="28">
        <f t="shared" si="11"/>
        <v>816.75913825165526</v>
      </c>
      <c r="N284" s="28">
        <f t="shared" si="15"/>
        <v>735.54293876321674</v>
      </c>
      <c r="O284" s="28">
        <f t="shared" si="12"/>
        <v>816.75913825165526</v>
      </c>
      <c r="P284" s="28">
        <v>745.84000585868046</v>
      </c>
    </row>
    <row r="285" spans="1:16" x14ac:dyDescent="0.25">
      <c r="A285" s="27">
        <v>42193</v>
      </c>
      <c r="B285" s="28">
        <v>888.11170892399991</v>
      </c>
      <c r="C285" s="28">
        <v>786.13266801300006</v>
      </c>
      <c r="D285" s="28">
        <v>790.87038068399988</v>
      </c>
      <c r="E285" s="28">
        <v>828</v>
      </c>
      <c r="F285" s="12">
        <v>1347</v>
      </c>
      <c r="I285" s="29">
        <f t="shared" si="13"/>
        <v>749.71369850049996</v>
      </c>
      <c r="J285" s="28">
        <f t="shared" si="10"/>
        <v>745.48663362281673</v>
      </c>
      <c r="K285" s="28"/>
      <c r="L285" s="56">
        <f t="shared" si="14"/>
        <v>0.5572916666666663</v>
      </c>
      <c r="M285" s="28">
        <f t="shared" si="11"/>
        <v>828.57733132869316</v>
      </c>
      <c r="N285" s="28">
        <f t="shared" si="15"/>
        <v>745.48663362281673</v>
      </c>
      <c r="O285" s="28">
        <f t="shared" si="12"/>
        <v>828.57733132869316</v>
      </c>
      <c r="P285" s="28">
        <v>758.50895352236148</v>
      </c>
    </row>
    <row r="286" spans="1:16" x14ac:dyDescent="0.25">
      <c r="A286" s="27">
        <v>42194</v>
      </c>
      <c r="B286" s="28">
        <v>887.08277617500016</v>
      </c>
      <c r="C286" s="28">
        <v>823.10494821300006</v>
      </c>
      <c r="D286" s="28">
        <v>814.36132257299994</v>
      </c>
      <c r="E286" s="28">
        <v>845</v>
      </c>
      <c r="F286" s="12">
        <v>1337</v>
      </c>
      <c r="I286" s="29">
        <f t="shared" si="13"/>
        <v>766.57950402274992</v>
      </c>
      <c r="J286" s="28">
        <f t="shared" si="10"/>
        <v>755.18341795840001</v>
      </c>
      <c r="K286" s="28"/>
      <c r="L286" s="56">
        <f t="shared" si="14"/>
        <v>0.56249999999999967</v>
      </c>
      <c r="M286" s="28">
        <f t="shared" si="11"/>
        <v>840.14155247871997</v>
      </c>
      <c r="N286" s="28">
        <f t="shared" si="15"/>
        <v>755.18341795840001</v>
      </c>
      <c r="O286" s="28">
        <f t="shared" si="12"/>
        <v>840.14155247871997</v>
      </c>
      <c r="P286" s="28">
        <v>770.18751387203645</v>
      </c>
    </row>
    <row r="287" spans="1:16" x14ac:dyDescent="0.25">
      <c r="A287" s="27">
        <v>42195</v>
      </c>
      <c r="B287" s="28">
        <v>903.35809014300003</v>
      </c>
      <c r="C287" s="28">
        <v>860.26056628800006</v>
      </c>
      <c r="D287" s="28">
        <v>817.07941357799996</v>
      </c>
      <c r="E287" s="28">
        <v>840</v>
      </c>
      <c r="F287" s="12">
        <v>1320</v>
      </c>
      <c r="I287" s="29">
        <f t="shared" si="13"/>
        <v>771.04793129274992</v>
      </c>
      <c r="J287" s="28">
        <f t="shared" si="10"/>
        <v>763.87130425890825</v>
      </c>
      <c r="K287" s="28"/>
      <c r="L287" s="56">
        <f t="shared" si="14"/>
        <v>0.56770833333333304</v>
      </c>
      <c r="M287" s="28">
        <f t="shared" si="11"/>
        <v>850.6025252633051</v>
      </c>
      <c r="N287" s="28">
        <f t="shared" si="15"/>
        <v>763.87130425890825</v>
      </c>
      <c r="O287" s="28">
        <f t="shared" si="12"/>
        <v>850.6025252633051</v>
      </c>
      <c r="P287" s="28">
        <v>781.17498869283804</v>
      </c>
    </row>
    <row r="288" spans="1:16" x14ac:dyDescent="0.25">
      <c r="A288" s="27">
        <v>42196</v>
      </c>
      <c r="B288" s="28">
        <v>941.26720909799997</v>
      </c>
      <c r="C288" s="28">
        <v>860.64945350700009</v>
      </c>
      <c r="D288" s="28">
        <v>829.56625759799999</v>
      </c>
      <c r="E288" s="28">
        <v>834</v>
      </c>
      <c r="F288" s="12">
        <v>1314</v>
      </c>
      <c r="I288" s="29">
        <f t="shared" si="13"/>
        <v>771.26686410249999</v>
      </c>
      <c r="J288" s="28">
        <f t="shared" si="10"/>
        <v>771.78654270552499</v>
      </c>
      <c r="K288" s="28"/>
      <c r="L288" s="56">
        <f t="shared" si="14"/>
        <v>0.57291666666666641</v>
      </c>
      <c r="M288" s="28">
        <f t="shared" si="11"/>
        <v>860.22041739053304</v>
      </c>
      <c r="N288" s="28">
        <f t="shared" si="15"/>
        <v>771.78654270552499</v>
      </c>
      <c r="O288" s="28">
        <f t="shared" si="12"/>
        <v>860.22041739053304</v>
      </c>
      <c r="P288" s="28">
        <v>792.0821133377159</v>
      </c>
    </row>
    <row r="289" spans="1:16" x14ac:dyDescent="0.25">
      <c r="A289" s="27">
        <v>42197</v>
      </c>
      <c r="B289" s="28">
        <v>981.15670967100004</v>
      </c>
      <c r="C289" s="28">
        <v>847.51829079300012</v>
      </c>
      <c r="D289" s="28">
        <v>839.35127761500007</v>
      </c>
      <c r="E289" s="28">
        <v>822</v>
      </c>
      <c r="F289" s="12">
        <v>1322</v>
      </c>
      <c r="I289" s="29">
        <f t="shared" si="13"/>
        <v>769.43032842825005</v>
      </c>
      <c r="J289" s="28">
        <f t="shared" si="10"/>
        <v>779.433477197</v>
      </c>
      <c r="K289" s="28"/>
      <c r="L289" s="56">
        <f t="shared" si="14"/>
        <v>0.57812499999999978</v>
      </c>
      <c r="M289" s="28">
        <f t="shared" si="11"/>
        <v>869.55547299790305</v>
      </c>
      <c r="N289" s="28">
        <f t="shared" si="15"/>
        <v>779.433477197</v>
      </c>
      <c r="O289" s="28">
        <f t="shared" si="12"/>
        <v>869.55547299790305</v>
      </c>
      <c r="P289" s="28">
        <v>801.89377062877156</v>
      </c>
    </row>
    <row r="290" spans="1:16" x14ac:dyDescent="0.25">
      <c r="A290" s="27">
        <v>42198</v>
      </c>
      <c r="B290" s="28">
        <v>1003.4641588559999</v>
      </c>
      <c r="C290" s="28">
        <v>827.34197222700004</v>
      </c>
      <c r="D290" s="28">
        <v>829.00687329300001</v>
      </c>
      <c r="E290" s="28">
        <v>845</v>
      </c>
      <c r="F290" s="12">
        <v>1338</v>
      </c>
      <c r="I290" s="29">
        <f t="shared" si="13"/>
        <v>771.55014770625007</v>
      </c>
      <c r="J290" s="28">
        <f t="shared" si="10"/>
        <v>786.37655557250002</v>
      </c>
      <c r="K290" s="28"/>
      <c r="L290" s="56">
        <f t="shared" si="14"/>
        <v>0.58333333333333315</v>
      </c>
      <c r="M290" s="28">
        <f t="shared" si="11"/>
        <v>878.12048705595839</v>
      </c>
      <c r="N290" s="28">
        <f t="shared" si="15"/>
        <v>786.37655557250002</v>
      </c>
      <c r="O290" s="28">
        <f t="shared" si="12"/>
        <v>878.12048705595839</v>
      </c>
      <c r="P290" s="28">
        <v>811.75942848906834</v>
      </c>
    </row>
    <row r="291" spans="1:16" x14ac:dyDescent="0.25">
      <c r="A291" s="27">
        <v>42199</v>
      </c>
      <c r="B291" s="28">
        <v>987.53896673100007</v>
      </c>
      <c r="C291" s="28">
        <v>845.94399227999997</v>
      </c>
      <c r="D291" s="28">
        <v>813.79333753499998</v>
      </c>
      <c r="E291" s="28">
        <v>870</v>
      </c>
      <c r="F291" s="12">
        <v>1369</v>
      </c>
      <c r="I291" s="29">
        <f t="shared" si="13"/>
        <v>786.3972687800001</v>
      </c>
      <c r="J291" s="28">
        <f t="shared" si="10"/>
        <v>793.69545102983341</v>
      </c>
      <c r="K291" s="28"/>
      <c r="L291" s="56">
        <f t="shared" si="14"/>
        <v>0.58854166666666652</v>
      </c>
      <c r="M291" s="28">
        <f t="shared" si="11"/>
        <v>887.12001974480336</v>
      </c>
      <c r="N291" s="28">
        <f t="shared" si="15"/>
        <v>793.69545102983341</v>
      </c>
      <c r="O291" s="28">
        <f t="shared" si="12"/>
        <v>887.12001974480336</v>
      </c>
      <c r="P291" s="28">
        <v>822.48062709332771</v>
      </c>
    </row>
    <row r="292" spans="1:16" x14ac:dyDescent="0.25">
      <c r="A292" s="27">
        <v>42200</v>
      </c>
      <c r="B292" s="28">
        <v>986.12521476899997</v>
      </c>
      <c r="C292" s="28">
        <v>863.52818090100004</v>
      </c>
      <c r="D292" s="28">
        <v>846.74947262700005</v>
      </c>
      <c r="E292" s="28">
        <v>900</v>
      </c>
      <c r="F292" s="12">
        <v>1376</v>
      </c>
      <c r="I292" s="29">
        <f t="shared" si="13"/>
        <v>808.28234970825019</v>
      </c>
      <c r="J292" s="28">
        <f t="shared" si="10"/>
        <v>801.4057653403836</v>
      </c>
      <c r="K292" s="28"/>
      <c r="L292" s="56">
        <f t="shared" si="14"/>
        <v>0.59374999999999989</v>
      </c>
      <c r="M292" s="28">
        <f t="shared" si="11"/>
        <v>896.5726999745541</v>
      </c>
      <c r="N292" s="28">
        <f t="shared" si="15"/>
        <v>801.4057653403836</v>
      </c>
      <c r="O292" s="28">
        <f t="shared" si="12"/>
        <v>896.5726999745541</v>
      </c>
      <c r="P292" s="28">
        <v>834.4889430007712</v>
      </c>
    </row>
    <row r="293" spans="1:16" x14ac:dyDescent="0.25">
      <c r="A293" s="27">
        <v>42201</v>
      </c>
      <c r="B293" s="28">
        <v>990.20547742500003</v>
      </c>
      <c r="C293" s="28">
        <v>899.92417934700006</v>
      </c>
      <c r="D293" s="28">
        <v>877.390517241</v>
      </c>
      <c r="E293" s="28">
        <v>911</v>
      </c>
      <c r="F293" s="12">
        <v>1369</v>
      </c>
      <c r="I293" s="29">
        <f t="shared" si="13"/>
        <v>826.04161047325022</v>
      </c>
      <c r="J293" s="28">
        <f t="shared" si="10"/>
        <v>809.7753610079086</v>
      </c>
      <c r="K293" s="28"/>
      <c r="L293" s="56">
        <f t="shared" si="14"/>
        <v>0.59895833333333326</v>
      </c>
      <c r="M293" s="28">
        <f t="shared" si="11"/>
        <v>906.77970112864762</v>
      </c>
      <c r="N293" s="28">
        <f t="shared" si="15"/>
        <v>809.7753610079086</v>
      </c>
      <c r="O293" s="28">
        <f t="shared" si="12"/>
        <v>906.77970112864762</v>
      </c>
      <c r="P293" s="28">
        <v>846.99766347322998</v>
      </c>
    </row>
    <row r="294" spans="1:16" x14ac:dyDescent="0.25">
      <c r="A294" s="27">
        <v>42202</v>
      </c>
      <c r="B294" s="28">
        <v>1004.9826739230002</v>
      </c>
      <c r="C294" s="28">
        <v>931.81292963099986</v>
      </c>
      <c r="D294" s="28">
        <v>885.11611484699995</v>
      </c>
      <c r="E294" s="28">
        <v>916</v>
      </c>
      <c r="F294" s="12">
        <v>1361</v>
      </c>
      <c r="I294" s="29">
        <f t="shared" si="13"/>
        <v>835.19519744575018</v>
      </c>
      <c r="J294" s="28">
        <f t="shared" si="10"/>
        <v>818.19871471078352</v>
      </c>
      <c r="K294" s="28"/>
      <c r="L294" s="56">
        <f t="shared" si="14"/>
        <v>0.60416666666666663</v>
      </c>
      <c r="M294" s="28">
        <f t="shared" si="11"/>
        <v>917.06439273833655</v>
      </c>
      <c r="N294" s="28">
        <f t="shared" si="15"/>
        <v>818.19871471078352</v>
      </c>
      <c r="O294" s="28">
        <f t="shared" si="12"/>
        <v>917.06439273833655</v>
      </c>
      <c r="P294" s="28">
        <v>859.95625206891236</v>
      </c>
    </row>
    <row r="295" spans="1:16" x14ac:dyDescent="0.25">
      <c r="A295" s="27">
        <v>42203</v>
      </c>
      <c r="B295" s="28">
        <v>1031.648645019</v>
      </c>
      <c r="C295" s="28">
        <v>944.47399501500001</v>
      </c>
      <c r="D295" s="28">
        <v>879.20220374099995</v>
      </c>
      <c r="E295" s="28">
        <v>919</v>
      </c>
      <c r="F295" s="12">
        <v>1367</v>
      </c>
      <c r="I295" s="29">
        <f t="shared" si="13"/>
        <v>839.13198601525028</v>
      </c>
      <c r="J295" s="28">
        <f t="shared" si="10"/>
        <v>826.38943856898356</v>
      </c>
      <c r="K295" s="28"/>
      <c r="L295" s="56">
        <f t="shared" si="14"/>
        <v>0.609375</v>
      </c>
      <c r="M295" s="28">
        <f t="shared" si="11"/>
        <v>927.10565139457844</v>
      </c>
      <c r="N295" s="28">
        <f t="shared" si="15"/>
        <v>826.38943856898356</v>
      </c>
      <c r="O295" s="28">
        <f t="shared" si="12"/>
        <v>927.10565139457844</v>
      </c>
      <c r="P295" s="28">
        <v>872.02895245868865</v>
      </c>
    </row>
    <row r="296" spans="1:16" x14ac:dyDescent="0.25">
      <c r="A296" s="27">
        <v>42204</v>
      </c>
      <c r="B296" s="28">
        <v>1056.771447864</v>
      </c>
      <c r="C296" s="28">
        <v>948.98878194300005</v>
      </c>
      <c r="D296" s="28">
        <v>868.30050649799989</v>
      </c>
      <c r="E296" s="28">
        <v>929</v>
      </c>
      <c r="F296" s="12">
        <v>1367</v>
      </c>
      <c r="I296" s="29">
        <f t="shared" si="13"/>
        <v>840.03525843650027</v>
      </c>
      <c r="J296" s="28">
        <f t="shared" si="10"/>
        <v>833.63058004941695</v>
      </c>
      <c r="K296" s="28"/>
      <c r="L296" s="56">
        <f t="shared" si="14"/>
        <v>0.61458333333333337</v>
      </c>
      <c r="M296" s="28">
        <f t="shared" si="11"/>
        <v>936.09767218049114</v>
      </c>
      <c r="N296" s="28">
        <f t="shared" si="15"/>
        <v>833.63058004941695</v>
      </c>
      <c r="O296" s="28">
        <f t="shared" si="12"/>
        <v>936.09767218049114</v>
      </c>
      <c r="P296" s="28">
        <v>885.06071950450064</v>
      </c>
    </row>
    <row r="297" spans="1:16" x14ac:dyDescent="0.25">
      <c r="A297" s="27">
        <v>42205</v>
      </c>
      <c r="B297" s="28">
        <v>1053.2132129010001</v>
      </c>
      <c r="C297" s="28">
        <v>959.88756605399999</v>
      </c>
      <c r="D297" s="28">
        <v>868.109464968</v>
      </c>
      <c r="E297" s="28">
        <v>936</v>
      </c>
      <c r="F297" s="12">
        <v>1384</v>
      </c>
      <c r="I297" s="29">
        <f t="shared" si="13"/>
        <v>848.71219408175034</v>
      </c>
      <c r="J297" s="28">
        <f t="shared" si="10"/>
        <v>841.98455157927526</v>
      </c>
      <c r="K297" s="28"/>
      <c r="L297" s="56">
        <f t="shared" si="14"/>
        <v>0.61979166666666674</v>
      </c>
      <c r="M297" s="28">
        <f t="shared" si="11"/>
        <v>946.35555328545627</v>
      </c>
      <c r="N297" s="28">
        <f t="shared" si="15"/>
        <v>841.98455157927526</v>
      </c>
      <c r="O297" s="28">
        <f t="shared" si="12"/>
        <v>946.35555328545627</v>
      </c>
      <c r="P297" s="28">
        <v>897.69103285892982</v>
      </c>
    </row>
    <row r="298" spans="1:16" x14ac:dyDescent="0.25">
      <c r="A298" s="27">
        <v>42206</v>
      </c>
      <c r="B298" s="28">
        <v>1054.081381107</v>
      </c>
      <c r="C298" s="28">
        <v>944.62947288000009</v>
      </c>
      <c r="D298" s="28">
        <v>876.96709688999988</v>
      </c>
      <c r="E298" s="28">
        <v>975</v>
      </c>
      <c r="F298" s="12">
        <v>1406</v>
      </c>
      <c r="I298" s="29">
        <f t="shared" si="13"/>
        <v>862.36207876875028</v>
      </c>
      <c r="J298" s="28">
        <f t="shared" si="10"/>
        <v>850.17252839918365</v>
      </c>
      <c r="K298" s="28"/>
      <c r="L298" s="56">
        <f t="shared" si="14"/>
        <v>0.62500000000000011</v>
      </c>
      <c r="M298" s="28">
        <f t="shared" si="11"/>
        <v>956.4440944490816</v>
      </c>
      <c r="N298" s="28">
        <f t="shared" si="15"/>
        <v>850.17252839918365</v>
      </c>
      <c r="O298" s="28">
        <f t="shared" si="12"/>
        <v>956.4440944490816</v>
      </c>
      <c r="P298" s="28">
        <v>909.62205856641197</v>
      </c>
    </row>
    <row r="299" spans="1:16" x14ac:dyDescent="0.25">
      <c r="A299" s="27">
        <v>42207</v>
      </c>
      <c r="B299" s="28">
        <v>1051.6978796430001</v>
      </c>
      <c r="C299" s="28">
        <v>943.26202301399996</v>
      </c>
      <c r="D299" s="28">
        <v>912.24900239399994</v>
      </c>
      <c r="E299" s="28">
        <v>1023</v>
      </c>
      <c r="F299" s="12">
        <v>1403</v>
      </c>
      <c r="I299" s="29">
        <f t="shared" si="13"/>
        <v>882.09069267825021</v>
      </c>
      <c r="J299" s="28">
        <f t="shared" si="10"/>
        <v>857.38315111552538</v>
      </c>
      <c r="K299" s="28"/>
      <c r="L299" s="56">
        <f t="shared" si="14"/>
        <v>0.63020833333333348</v>
      </c>
      <c r="M299" s="28">
        <f t="shared" si="11"/>
        <v>965.44915245404479</v>
      </c>
      <c r="N299" s="28">
        <f t="shared" si="15"/>
        <v>857.38315111552538</v>
      </c>
      <c r="O299" s="28">
        <f t="shared" si="12"/>
        <v>965.44915245404479</v>
      </c>
      <c r="P299" s="28">
        <v>919.37742217779191</v>
      </c>
    </row>
    <row r="300" spans="1:16" x14ac:dyDescent="0.25">
      <c r="A300" s="27">
        <v>42208</v>
      </c>
      <c r="B300" s="28">
        <v>1047.8025751079999</v>
      </c>
      <c r="C300" s="28">
        <v>954.28079953800011</v>
      </c>
      <c r="D300" s="28">
        <v>940.63581080100005</v>
      </c>
      <c r="E300" s="28">
        <v>1051</v>
      </c>
      <c r="F300" s="12">
        <v>1387</v>
      </c>
      <c r="I300" s="29">
        <f t="shared" si="13"/>
        <v>894.94208891100027</v>
      </c>
      <c r="J300" s="28">
        <f t="shared" si="10"/>
        <v>862.64666084500868</v>
      </c>
      <c r="K300" s="28"/>
      <c r="L300" s="56">
        <f t="shared" si="14"/>
        <v>0.63541666666666685</v>
      </c>
      <c r="M300" s="28">
        <f t="shared" si="11"/>
        <v>972.27467399406191</v>
      </c>
      <c r="N300" s="28">
        <f t="shared" si="15"/>
        <v>862.64666084500868</v>
      </c>
      <c r="O300" s="28">
        <f t="shared" si="12"/>
        <v>972.27467399406191</v>
      </c>
      <c r="P300" s="28">
        <v>931.66354377100913</v>
      </c>
    </row>
    <row r="301" spans="1:16" x14ac:dyDescent="0.25">
      <c r="A301" s="27">
        <v>42209</v>
      </c>
      <c r="B301" s="28">
        <v>1050.0216057</v>
      </c>
      <c r="C301" s="28">
        <v>959.20015962299999</v>
      </c>
      <c r="D301" s="28">
        <v>937.68272879099993</v>
      </c>
      <c r="E301" s="28">
        <v>1061</v>
      </c>
      <c r="F301" s="12">
        <v>1388</v>
      </c>
      <c r="I301" s="29">
        <f t="shared" si="13"/>
        <v>898.18365842975027</v>
      </c>
      <c r="J301" s="28">
        <f t="shared" si="10"/>
        <v>870.15677460751692</v>
      </c>
      <c r="K301" s="28"/>
      <c r="L301" s="56">
        <f t="shared" si="14"/>
        <v>0.64062500000000022</v>
      </c>
      <c r="M301" s="28">
        <f t="shared" si="11"/>
        <v>981.64561135410509</v>
      </c>
      <c r="N301" s="28">
        <f t="shared" si="15"/>
        <v>870.15677460751692</v>
      </c>
      <c r="O301" s="28">
        <f t="shared" si="12"/>
        <v>981.64561135410509</v>
      </c>
      <c r="P301" s="28">
        <v>943.35125764729082</v>
      </c>
    </row>
    <row r="302" spans="1:16" x14ac:dyDescent="0.25">
      <c r="A302" s="27">
        <v>42210</v>
      </c>
      <c r="B302" s="28">
        <v>1075.0872861779999</v>
      </c>
      <c r="C302" s="28">
        <v>954.35410176599999</v>
      </c>
      <c r="D302" s="28">
        <v>912.29127368399998</v>
      </c>
      <c r="E302" s="28">
        <v>1068</v>
      </c>
      <c r="F302" s="12">
        <v>1386</v>
      </c>
      <c r="I302" s="29">
        <f t="shared" si="13"/>
        <v>891.87428018875028</v>
      </c>
      <c r="J302" s="28">
        <f t="shared" si="10"/>
        <v>877.03072038341679</v>
      </c>
      <c r="K302" s="28"/>
      <c r="L302" s="56">
        <f t="shared" si="14"/>
        <v>0.64583333333333359</v>
      </c>
      <c r="M302" s="28">
        <f t="shared" si="11"/>
        <v>990.31385509960819</v>
      </c>
      <c r="N302" s="28">
        <f t="shared" si="15"/>
        <v>877.03072038341679</v>
      </c>
      <c r="O302" s="28">
        <f t="shared" si="12"/>
        <v>990.31385509960819</v>
      </c>
      <c r="P302" s="28">
        <v>954.67904751326228</v>
      </c>
    </row>
    <row r="303" spans="1:16" x14ac:dyDescent="0.25">
      <c r="A303" s="27">
        <v>42211</v>
      </c>
      <c r="B303" s="28">
        <v>1108.219373271</v>
      </c>
      <c r="C303" s="28">
        <v>947.05112945399992</v>
      </c>
      <c r="D303" s="28">
        <v>916.98105322499998</v>
      </c>
      <c r="E303" s="28">
        <v>1077</v>
      </c>
      <c r="F303" s="12">
        <v>1381</v>
      </c>
      <c r="I303" s="29">
        <f t="shared" si="13"/>
        <v>892.22098199600032</v>
      </c>
      <c r="J303" s="28">
        <f t="shared" si="10"/>
        <v>883.57230386850028</v>
      </c>
      <c r="K303" s="28"/>
      <c r="L303" s="56">
        <f t="shared" si="14"/>
        <v>0.65104166666666696</v>
      </c>
      <c r="M303" s="28">
        <f t="shared" si="11"/>
        <v>998.62078093471132</v>
      </c>
      <c r="N303" s="28">
        <f t="shared" si="15"/>
        <v>883.57230386850028</v>
      </c>
      <c r="O303" s="28">
        <f t="shared" si="12"/>
        <v>998.62078093471132</v>
      </c>
      <c r="P303" s="28">
        <v>965.82035125226287</v>
      </c>
    </row>
    <row r="304" spans="1:16" x14ac:dyDescent="0.25">
      <c r="A304" s="27">
        <v>42212</v>
      </c>
      <c r="B304" s="28">
        <v>1113.0423720570002</v>
      </c>
      <c r="C304" s="28">
        <v>950.36099647799995</v>
      </c>
      <c r="D304" s="28">
        <v>844.48919579099993</v>
      </c>
      <c r="E304" s="28">
        <v>1076</v>
      </c>
      <c r="F304" s="12">
        <v>1397</v>
      </c>
      <c r="I304" s="29">
        <f t="shared" si="13"/>
        <v>878.67548439350026</v>
      </c>
      <c r="J304" s="28">
        <f t="shared" si="10"/>
        <v>890.53711741753364</v>
      </c>
      <c r="K304" s="28"/>
      <c r="L304" s="56">
        <f t="shared" si="14"/>
        <v>0.65625000000000033</v>
      </c>
      <c r="M304" s="28">
        <f t="shared" si="11"/>
        <v>1007.420114078585</v>
      </c>
      <c r="N304" s="28">
        <f t="shared" si="15"/>
        <v>890.53711741753364</v>
      </c>
      <c r="O304" s="28">
        <f t="shared" si="12"/>
        <v>1007.420114078585</v>
      </c>
      <c r="P304" s="28">
        <v>977.01881582712895</v>
      </c>
    </row>
    <row r="305" spans="1:16" x14ac:dyDescent="0.25">
      <c r="A305" s="27">
        <v>42213</v>
      </c>
      <c r="B305" s="28">
        <v>1119.8616846630002</v>
      </c>
      <c r="C305" s="28">
        <v>955.74339110100004</v>
      </c>
      <c r="D305" s="28">
        <v>850.36545091800008</v>
      </c>
      <c r="E305" s="28">
        <v>1107</v>
      </c>
      <c r="F305" s="12">
        <v>1420</v>
      </c>
      <c r="I305" s="29">
        <f t="shared" si="13"/>
        <v>894.99014683100029</v>
      </c>
      <c r="J305" s="28">
        <f t="shared" si="10"/>
        <v>898.16885482813348</v>
      </c>
      <c r="K305" s="28"/>
      <c r="L305" s="56">
        <f t="shared" si="14"/>
        <v>0.6614583333333337</v>
      </c>
      <c r="M305" s="28">
        <f t="shared" si="11"/>
        <v>1016.9891095814387</v>
      </c>
      <c r="N305" s="28">
        <f t="shared" si="15"/>
        <v>898.16885482813348</v>
      </c>
      <c r="O305" s="28">
        <f t="shared" si="12"/>
        <v>1016.9891095814387</v>
      </c>
      <c r="P305" s="28">
        <v>988.44128289754963</v>
      </c>
    </row>
    <row r="306" spans="1:16" x14ac:dyDescent="0.25">
      <c r="A306" s="27">
        <v>42214</v>
      </c>
      <c r="B306" s="28">
        <v>1139.4681222929999</v>
      </c>
      <c r="C306" s="28">
        <v>965.83609706099992</v>
      </c>
      <c r="D306" s="28">
        <v>886.16839989599998</v>
      </c>
      <c r="E306" s="28">
        <v>1145</v>
      </c>
      <c r="F306" s="12">
        <v>1420</v>
      </c>
      <c r="I306" s="29">
        <f t="shared" si="13"/>
        <v>915.96406056550018</v>
      </c>
      <c r="J306" s="28">
        <f t="shared" si="10"/>
        <v>906.10789143645854</v>
      </c>
      <c r="K306" s="28"/>
      <c r="L306" s="56">
        <f t="shared" si="14"/>
        <v>0.66666666666666707</v>
      </c>
      <c r="M306" s="28">
        <f t="shared" si="11"/>
        <v>1026.9222769613198</v>
      </c>
      <c r="N306" s="28">
        <f t="shared" si="15"/>
        <v>906.10789143645854</v>
      </c>
      <c r="O306" s="28">
        <f t="shared" si="12"/>
        <v>1026.9222769613198</v>
      </c>
      <c r="P306" s="28">
        <v>1000.2657070921955</v>
      </c>
    </row>
    <row r="307" spans="1:16" x14ac:dyDescent="0.25">
      <c r="A307" s="27">
        <v>42215</v>
      </c>
      <c r="B307" s="28">
        <v>1167.1864143359999</v>
      </c>
      <c r="C307" s="28">
        <v>988.31030547600005</v>
      </c>
      <c r="D307" s="28">
        <v>927.67803012599995</v>
      </c>
      <c r="E307" s="28">
        <v>1157</v>
      </c>
      <c r="F307" s="12">
        <v>1420</v>
      </c>
      <c r="I307" s="29">
        <f t="shared" si="13"/>
        <v>934.9600202267502</v>
      </c>
      <c r="J307" s="28">
        <f t="shared" ref="J307:J369" si="16">AVERAGE(I292:I306,I307:I321)</f>
        <v>913.93204436937515</v>
      </c>
      <c r="K307" s="28"/>
      <c r="L307" s="56">
        <f t="shared" si="14"/>
        <v>0.67187500000000044</v>
      </c>
      <c r="M307" s="28">
        <f t="shared" ref="M307:M369" si="17">J307+((L307*$M$1)*J307)</f>
        <v>1036.74166283151</v>
      </c>
      <c r="N307" s="28">
        <f t="shared" si="15"/>
        <v>913.93204436937515</v>
      </c>
      <c r="O307" s="28">
        <f t="shared" ref="O307:O369" si="18">N307+((L307*$M$1)*N307)</f>
        <v>1036.74166283151</v>
      </c>
      <c r="P307" s="28">
        <v>1011.8794104808766</v>
      </c>
    </row>
    <row r="308" spans="1:16" x14ac:dyDescent="0.25">
      <c r="A308" s="27">
        <v>42216</v>
      </c>
      <c r="B308" s="28">
        <v>1177.3916294640001</v>
      </c>
      <c r="C308" s="28">
        <v>1009.5802208069999</v>
      </c>
      <c r="D308" s="28">
        <v>932.09097145199996</v>
      </c>
      <c r="E308" s="28">
        <v>1184</v>
      </c>
      <c r="F308" s="12">
        <v>1408</v>
      </c>
      <c r="I308" s="29">
        <f t="shared" ref="I308:I369" si="19">I307-AVERAGE((F307-F308),(E307-E308),(D307-D308),(C307-C308))</f>
        <v>945.13073439100015</v>
      </c>
      <c r="J308" s="28">
        <f t="shared" si="16"/>
        <v>921.36962440874197</v>
      </c>
      <c r="K308" s="28"/>
      <c r="L308" s="56">
        <f t="shared" ref="L308:L369" si="20">L307+(1/192)</f>
        <v>0.67708333333333381</v>
      </c>
      <c r="M308" s="28">
        <f t="shared" si="17"/>
        <v>1046.1384277140926</v>
      </c>
      <c r="N308" s="28">
        <f t="shared" si="15"/>
        <v>921.36962440874197</v>
      </c>
      <c r="O308" s="28">
        <f t="shared" si="18"/>
        <v>1046.1384277140926</v>
      </c>
      <c r="P308" s="28">
        <v>1023.3745726206369</v>
      </c>
    </row>
    <row r="309" spans="1:16" x14ac:dyDescent="0.25">
      <c r="A309" s="27">
        <v>42217</v>
      </c>
      <c r="B309" s="28">
        <v>1219.831015941</v>
      </c>
      <c r="C309" s="28">
        <v>1002.343095099</v>
      </c>
      <c r="D309" s="28">
        <v>958.75987734900002</v>
      </c>
      <c r="E309" s="28">
        <v>1197</v>
      </c>
      <c r="F309" s="12">
        <v>1400</v>
      </c>
      <c r="I309" s="29">
        <f t="shared" si="19"/>
        <v>951.23867943825019</v>
      </c>
      <c r="J309" s="28">
        <f t="shared" si="16"/>
        <v>928.41103213659164</v>
      </c>
      <c r="K309" s="28"/>
      <c r="L309" s="56">
        <f t="shared" si="20"/>
        <v>0.68229166666666718</v>
      </c>
      <c r="M309" s="28">
        <f t="shared" si="17"/>
        <v>1055.1004542302308</v>
      </c>
      <c r="N309" s="28">
        <f t="shared" si="15"/>
        <v>928.41103213659164</v>
      </c>
      <c r="O309" s="28">
        <f t="shared" si="18"/>
        <v>1055.1004542302308</v>
      </c>
      <c r="P309" s="28">
        <v>1034.5973355511521</v>
      </c>
    </row>
    <row r="310" spans="1:16" x14ac:dyDescent="0.25">
      <c r="A310" s="27">
        <v>42218</v>
      </c>
      <c r="B310" s="28">
        <v>1245.61467567</v>
      </c>
      <c r="C310" s="28">
        <v>877.63050123000005</v>
      </c>
      <c r="D310" s="28">
        <v>977.54042615399999</v>
      </c>
      <c r="E310" s="28">
        <v>1206</v>
      </c>
      <c r="F310" s="12">
        <v>1398</v>
      </c>
      <c r="I310" s="29">
        <f t="shared" si="19"/>
        <v>926.50566817225013</v>
      </c>
      <c r="J310" s="28">
        <f t="shared" si="16"/>
        <v>935.5721092934333</v>
      </c>
      <c r="K310" s="28"/>
      <c r="L310" s="56">
        <f t="shared" si="20"/>
        <v>0.68750000000000056</v>
      </c>
      <c r="M310" s="28">
        <f t="shared" si="17"/>
        <v>1064.2132743212806</v>
      </c>
      <c r="N310" s="28">
        <f t="shared" si="15"/>
        <v>935.5721092934333</v>
      </c>
      <c r="O310" s="28">
        <f t="shared" si="18"/>
        <v>1064.2132743212806</v>
      </c>
      <c r="P310" s="28">
        <v>1046.0742874187756</v>
      </c>
    </row>
    <row r="311" spans="1:16" x14ac:dyDescent="0.25">
      <c r="A311" s="27">
        <v>42219</v>
      </c>
      <c r="B311" s="28">
        <v>1254.1537141440001</v>
      </c>
      <c r="C311" s="28">
        <v>977.51482353300003</v>
      </c>
      <c r="D311" s="28">
        <v>969.46106501100007</v>
      </c>
      <c r="E311" s="28">
        <v>1220</v>
      </c>
      <c r="F311" s="12">
        <v>1408</v>
      </c>
      <c r="I311" s="29">
        <f t="shared" si="19"/>
        <v>955.45690846225011</v>
      </c>
      <c r="J311" s="28">
        <f t="shared" si="16"/>
        <v>943.19545597839169</v>
      </c>
      <c r="K311" s="28"/>
      <c r="L311" s="56">
        <f t="shared" si="20"/>
        <v>0.69270833333333393</v>
      </c>
      <c r="M311" s="28">
        <f t="shared" si="17"/>
        <v>1073.8673264420647</v>
      </c>
      <c r="N311" s="28">
        <f t="shared" si="15"/>
        <v>943.19545597839169</v>
      </c>
      <c r="O311" s="28">
        <f t="shared" si="18"/>
        <v>1073.8673264420647</v>
      </c>
      <c r="P311" s="28">
        <v>1058.0654033314956</v>
      </c>
    </row>
    <row r="312" spans="1:16" x14ac:dyDescent="0.25">
      <c r="A312" s="27">
        <v>42220</v>
      </c>
      <c r="B312" s="28">
        <v>1254.0854475870001</v>
      </c>
      <c r="C312" s="28">
        <v>962.18889866999996</v>
      </c>
      <c r="D312" s="28">
        <v>956.31519192900009</v>
      </c>
      <c r="E312" s="28">
        <v>1229</v>
      </c>
      <c r="F312" s="12">
        <v>1418</v>
      </c>
      <c r="I312" s="29">
        <f t="shared" si="19"/>
        <v>953.08895897600007</v>
      </c>
      <c r="J312" s="28">
        <f t="shared" si="16"/>
        <v>951.31123795855854</v>
      </c>
      <c r="K312" s="28"/>
      <c r="L312" s="56">
        <f t="shared" si="20"/>
        <v>0.6979166666666673</v>
      </c>
      <c r="M312" s="28">
        <f t="shared" si="17"/>
        <v>1084.0984315902742</v>
      </c>
      <c r="N312" s="28">
        <f t="shared" si="15"/>
        <v>951.31123795855854</v>
      </c>
      <c r="O312" s="28">
        <f t="shared" si="18"/>
        <v>1084.0984315902742</v>
      </c>
      <c r="P312" s="28">
        <v>1070.5469873807795</v>
      </c>
    </row>
    <row r="313" spans="1:16" x14ac:dyDescent="0.25">
      <c r="A313" s="27">
        <v>42221</v>
      </c>
      <c r="B313" s="28">
        <v>1258.2619060020002</v>
      </c>
      <c r="C313" s="28">
        <v>953.00375134500007</v>
      </c>
      <c r="D313" s="28">
        <v>976.91745681899999</v>
      </c>
      <c r="E313" s="28">
        <v>1146</v>
      </c>
      <c r="F313" s="12">
        <v>1402</v>
      </c>
      <c r="I313" s="29">
        <f t="shared" si="19"/>
        <v>931.19323836725005</v>
      </c>
      <c r="J313" s="28">
        <f t="shared" si="16"/>
        <v>959.89427733889181</v>
      </c>
      <c r="K313" s="28"/>
      <c r="L313" s="56">
        <f t="shared" si="20"/>
        <v>0.70312500000000067</v>
      </c>
      <c r="M313" s="28">
        <f t="shared" si="17"/>
        <v>1094.8794100896737</v>
      </c>
      <c r="N313" s="28">
        <f t="shared" si="15"/>
        <v>959.89427733889181</v>
      </c>
      <c r="O313" s="28">
        <f t="shared" si="18"/>
        <v>1094.8794100896737</v>
      </c>
      <c r="P313" s="28">
        <v>1082.6762996213886</v>
      </c>
    </row>
    <row r="314" spans="1:16" x14ac:dyDescent="0.25">
      <c r="A314" s="27">
        <v>42222</v>
      </c>
      <c r="B314" s="28">
        <v>1245.863519304</v>
      </c>
      <c r="C314" s="28">
        <v>944.39419497000006</v>
      </c>
      <c r="D314" s="28">
        <v>1001.3052819659999</v>
      </c>
      <c r="E314" s="28">
        <v>939</v>
      </c>
      <c r="F314" s="12">
        <v>1417</v>
      </c>
      <c r="I314" s="29">
        <f t="shared" si="19"/>
        <v>887.13780556025006</v>
      </c>
      <c r="J314" s="28">
        <f t="shared" si="16"/>
        <v>968.36815304735023</v>
      </c>
      <c r="K314" s="28"/>
      <c r="L314" s="56">
        <f t="shared" si="20"/>
        <v>0.70833333333333404</v>
      </c>
      <c r="M314" s="28">
        <f t="shared" si="17"/>
        <v>1105.553641395725</v>
      </c>
      <c r="N314" s="28">
        <f t="shared" si="15"/>
        <v>968.36815304735023</v>
      </c>
      <c r="O314" s="28">
        <f t="shared" si="18"/>
        <v>1105.553641395725</v>
      </c>
      <c r="P314" s="28">
        <v>1093.6849105107858</v>
      </c>
    </row>
    <row r="315" spans="1:16" x14ac:dyDescent="0.25">
      <c r="A315" s="27">
        <v>42223</v>
      </c>
      <c r="B315" s="28">
        <v>1230.69135162</v>
      </c>
      <c r="C315" s="28">
        <v>947.3068691310001</v>
      </c>
      <c r="D315" s="28">
        <v>1007.909831067</v>
      </c>
      <c r="E315" s="28">
        <v>1271</v>
      </c>
      <c r="F315" s="12">
        <v>1427</v>
      </c>
      <c r="I315" s="29">
        <f t="shared" si="19"/>
        <v>975.01711137575012</v>
      </c>
      <c r="J315" s="28">
        <f t="shared" si="16"/>
        <v>975.85972080197507</v>
      </c>
      <c r="K315" s="28"/>
      <c r="L315" s="56">
        <f t="shared" si="20"/>
        <v>0.71354166666666741</v>
      </c>
      <c r="M315" s="28">
        <f t="shared" si="17"/>
        <v>1115.1230351247571</v>
      </c>
      <c r="N315" s="28">
        <f t="shared" si="15"/>
        <v>975.85972080197507</v>
      </c>
      <c r="O315" s="28">
        <f t="shared" si="18"/>
        <v>1115.1230351247571</v>
      </c>
      <c r="P315" s="28">
        <v>1103.7358428407836</v>
      </c>
    </row>
    <row r="316" spans="1:16" x14ac:dyDescent="0.25">
      <c r="A316" s="27">
        <v>42224</v>
      </c>
      <c r="B316" s="28">
        <v>1242.0745335779998</v>
      </c>
      <c r="C316" s="28">
        <v>931.74701141699984</v>
      </c>
      <c r="D316" s="28">
        <v>1014.592752477</v>
      </c>
      <c r="E316" s="28">
        <v>1280</v>
      </c>
      <c r="F316" s="12">
        <v>1418</v>
      </c>
      <c r="I316" s="29">
        <f t="shared" si="19"/>
        <v>972.7978772997501</v>
      </c>
      <c r="J316" s="28">
        <f t="shared" si="16"/>
        <v>982.48418496059196</v>
      </c>
      <c r="K316" s="28"/>
      <c r="L316" s="56">
        <f t="shared" si="20"/>
        <v>0.71875000000000078</v>
      </c>
      <c r="M316" s="28">
        <f t="shared" si="17"/>
        <v>1123.7162865486771</v>
      </c>
      <c r="N316" s="28">
        <f t="shared" si="15"/>
        <v>982.48418496059196</v>
      </c>
      <c r="O316" s="28">
        <f t="shared" si="18"/>
        <v>1123.7162865486771</v>
      </c>
      <c r="P316" s="28">
        <v>1113.9021953557833</v>
      </c>
    </row>
    <row r="317" spans="1:16" x14ac:dyDescent="0.25">
      <c r="A317" s="27">
        <v>42225</v>
      </c>
      <c r="B317" s="28">
        <v>1265.2800064799999</v>
      </c>
      <c r="C317" s="28">
        <v>915.71559571500006</v>
      </c>
      <c r="D317" s="28">
        <v>1023.614402361</v>
      </c>
      <c r="E317" s="28">
        <v>1275</v>
      </c>
      <c r="F317" s="12">
        <v>1408</v>
      </c>
      <c r="I317" s="29">
        <f t="shared" si="19"/>
        <v>967.29543584525015</v>
      </c>
      <c r="J317" s="28">
        <f t="shared" si="16"/>
        <v>989.17340866988343</v>
      </c>
      <c r="K317" s="28"/>
      <c r="L317" s="56">
        <f t="shared" si="20"/>
        <v>0.72395833333333415</v>
      </c>
      <c r="M317" s="28">
        <f t="shared" si="17"/>
        <v>1132.3974751335438</v>
      </c>
      <c r="N317" s="28">
        <f t="shared" ref="N317:N348" si="21">AVERAGE(I302:I316,I317:I331)</f>
        <v>989.17340866988343</v>
      </c>
      <c r="O317" s="28">
        <f t="shared" si="18"/>
        <v>1132.3974751335438</v>
      </c>
      <c r="P317" s="28">
        <v>1124.1495508502292</v>
      </c>
    </row>
    <row r="318" spans="1:16" x14ac:dyDescent="0.25">
      <c r="A318" s="27">
        <v>42226</v>
      </c>
      <c r="B318" s="28">
        <v>1260.56373375</v>
      </c>
      <c r="C318" s="28">
        <v>895.88766565800006</v>
      </c>
      <c r="D318" s="28">
        <v>1047.1056713309999</v>
      </c>
      <c r="E318" s="28">
        <v>1299</v>
      </c>
      <c r="F318" s="12">
        <v>1432</v>
      </c>
      <c r="I318" s="29">
        <f t="shared" si="19"/>
        <v>980.21127057350009</v>
      </c>
      <c r="J318" s="28">
        <f t="shared" si="16"/>
        <v>996.33624101575015</v>
      </c>
      <c r="K318" s="28"/>
      <c r="L318" s="56">
        <f t="shared" si="20"/>
        <v>0.72916666666666752</v>
      </c>
      <c r="M318" s="28">
        <f t="shared" si="17"/>
        <v>1141.6352761638805</v>
      </c>
      <c r="N318" s="28">
        <f t="shared" si="21"/>
        <v>996.33624101575015</v>
      </c>
      <c r="O318" s="28">
        <f t="shared" si="18"/>
        <v>1141.6352761638805</v>
      </c>
      <c r="P318" s="28">
        <v>1133.9158591933854</v>
      </c>
    </row>
    <row r="319" spans="1:16" x14ac:dyDescent="0.25">
      <c r="A319" s="27">
        <v>42227</v>
      </c>
      <c r="B319" s="28">
        <v>1243.8814021200001</v>
      </c>
      <c r="C319" s="28">
        <v>894.28404006000005</v>
      </c>
      <c r="D319" s="28">
        <v>1066.3940176199999</v>
      </c>
      <c r="E319" s="28">
        <v>1326</v>
      </c>
      <c r="F319" s="12">
        <v>1460</v>
      </c>
      <c r="I319" s="29">
        <f t="shared" si="19"/>
        <v>998.38245074625002</v>
      </c>
      <c r="J319" s="28">
        <f t="shared" si="16"/>
        <v>1003.6315366788587</v>
      </c>
      <c r="K319" s="28"/>
      <c r="L319" s="56">
        <f t="shared" si="20"/>
        <v>0.73437500000000089</v>
      </c>
      <c r="M319" s="28">
        <f t="shared" si="17"/>
        <v>1151.0399186285663</v>
      </c>
      <c r="N319" s="28">
        <f t="shared" si="21"/>
        <v>1003.6315366788587</v>
      </c>
      <c r="O319" s="28">
        <f t="shared" si="18"/>
        <v>1151.0399186285663</v>
      </c>
      <c r="P319" s="28">
        <v>1144.6628312731327</v>
      </c>
    </row>
    <row r="320" spans="1:16" x14ac:dyDescent="0.25">
      <c r="A320" s="27">
        <v>42228</v>
      </c>
      <c r="B320" s="28">
        <v>1231.0085589959999</v>
      </c>
      <c r="C320" s="28">
        <v>892.49921456400011</v>
      </c>
      <c r="D320" s="28">
        <v>1104.5340239549998</v>
      </c>
      <c r="E320" s="28">
        <v>1338</v>
      </c>
      <c r="F320" s="12">
        <v>1457</v>
      </c>
      <c r="I320" s="29">
        <f t="shared" si="19"/>
        <v>1009.7212459560001</v>
      </c>
      <c r="J320" s="28">
        <f t="shared" si="16"/>
        <v>1011.3803266952921</v>
      </c>
      <c r="K320" s="28"/>
      <c r="L320" s="56">
        <f t="shared" si="20"/>
        <v>0.73958333333333426</v>
      </c>
      <c r="M320" s="28">
        <f t="shared" si="17"/>
        <v>1160.9803333523041</v>
      </c>
      <c r="N320" s="28">
        <f t="shared" si="21"/>
        <v>1011.3803266952921</v>
      </c>
      <c r="O320" s="28">
        <f t="shared" si="18"/>
        <v>1160.9803333523041</v>
      </c>
      <c r="P320" s="28">
        <v>1155.4093519360724</v>
      </c>
    </row>
    <row r="321" spans="1:16" x14ac:dyDescent="0.25">
      <c r="A321" s="27">
        <v>42229</v>
      </c>
      <c r="B321" s="28">
        <v>1229.8676547119999</v>
      </c>
      <c r="C321" s="28">
        <v>919.54457720699997</v>
      </c>
      <c r="D321" s="28">
        <v>1134.0911045580001</v>
      </c>
      <c r="E321" s="28">
        <v>1334</v>
      </c>
      <c r="F321" s="12">
        <v>1450</v>
      </c>
      <c r="I321" s="29">
        <f t="shared" si="19"/>
        <v>1021.1218567675</v>
      </c>
      <c r="J321" s="28">
        <f t="shared" si="16"/>
        <v>1019.1152873809503</v>
      </c>
      <c r="K321" s="28"/>
      <c r="L321" s="56">
        <f t="shared" si="20"/>
        <v>0.74479166666666763</v>
      </c>
      <c r="M321" s="28">
        <f t="shared" si="17"/>
        <v>1170.9210020637379</v>
      </c>
      <c r="N321" s="28">
        <f t="shared" si="21"/>
        <v>1019.1152873809503</v>
      </c>
      <c r="O321" s="28">
        <f t="shared" si="18"/>
        <v>1170.9210020637379</v>
      </c>
      <c r="P321" s="28">
        <v>1165.6276126043076</v>
      </c>
    </row>
    <row r="322" spans="1:16" x14ac:dyDescent="0.25">
      <c r="A322" s="27">
        <v>42230</v>
      </c>
      <c r="B322" s="28">
        <v>1238.5108628579999</v>
      </c>
      <c r="C322" s="28">
        <v>945.71549907300005</v>
      </c>
      <c r="D322" s="28">
        <v>1133.0717591790001</v>
      </c>
      <c r="E322" s="28">
        <v>1355</v>
      </c>
      <c r="F322" s="12">
        <v>1445</v>
      </c>
      <c r="I322" s="29">
        <f t="shared" si="19"/>
        <v>1031.4097508892501</v>
      </c>
      <c r="J322" s="28">
        <f t="shared" si="16"/>
        <v>1026.5084813010255</v>
      </c>
      <c r="K322" s="28"/>
      <c r="L322" s="56">
        <f t="shared" si="20"/>
        <v>0.750000000000001</v>
      </c>
      <c r="M322" s="28">
        <f t="shared" si="17"/>
        <v>1180.4847534961796</v>
      </c>
      <c r="N322" s="28">
        <f t="shared" si="21"/>
        <v>1026.5084813010255</v>
      </c>
      <c r="O322" s="28">
        <f t="shared" si="18"/>
        <v>1180.4847534961796</v>
      </c>
      <c r="P322" s="28">
        <v>1175.218507992053</v>
      </c>
    </row>
    <row r="323" spans="1:16" x14ac:dyDescent="0.25">
      <c r="A323" s="27">
        <v>42231</v>
      </c>
      <c r="B323" s="28">
        <v>1275.3823288259998</v>
      </c>
      <c r="C323" s="28">
        <v>955.35974443200007</v>
      </c>
      <c r="D323" s="28">
        <v>1150.9238794979999</v>
      </c>
      <c r="E323" s="28">
        <v>1358</v>
      </c>
      <c r="F323" s="12">
        <v>1438</v>
      </c>
      <c r="I323" s="29">
        <f t="shared" si="19"/>
        <v>1037.2838423087501</v>
      </c>
      <c r="J323" s="28">
        <f t="shared" si="16"/>
        <v>1033.3626002366252</v>
      </c>
      <c r="K323" s="28"/>
      <c r="L323" s="56">
        <f t="shared" si="20"/>
        <v>0.75520833333333437</v>
      </c>
      <c r="M323" s="28">
        <f t="shared" si="17"/>
        <v>1189.4434096473658</v>
      </c>
      <c r="N323" s="28">
        <f t="shared" si="21"/>
        <v>1033.3626002366252</v>
      </c>
      <c r="O323" s="28">
        <f t="shared" si="18"/>
        <v>1189.4434096473658</v>
      </c>
      <c r="P323" s="28">
        <v>1184.2104371325972</v>
      </c>
    </row>
    <row r="324" spans="1:16" x14ac:dyDescent="0.25">
      <c r="A324" s="27">
        <v>42232</v>
      </c>
      <c r="B324" s="28">
        <v>1259.2702345079999</v>
      </c>
      <c r="C324" s="28">
        <v>964.82148677700002</v>
      </c>
      <c r="D324" s="28">
        <v>1175.4368165219998</v>
      </c>
      <c r="E324" s="28">
        <v>1369</v>
      </c>
      <c r="F324" s="12">
        <v>1444</v>
      </c>
      <c r="I324" s="29">
        <f t="shared" si="19"/>
        <v>1050.0275121510001</v>
      </c>
      <c r="J324" s="28">
        <f t="shared" si="16"/>
        <v>1039.7503044079922</v>
      </c>
      <c r="K324" s="28"/>
      <c r="L324" s="56">
        <f t="shared" si="20"/>
        <v>0.76041666666666774</v>
      </c>
      <c r="M324" s="28">
        <f t="shared" si="17"/>
        <v>1197.878996536708</v>
      </c>
      <c r="N324" s="28">
        <f t="shared" si="21"/>
        <v>1039.7503044079922</v>
      </c>
      <c r="O324" s="28">
        <f t="shared" si="18"/>
        <v>1197.878996536708</v>
      </c>
      <c r="P324" s="28">
        <v>1192.3350075913941</v>
      </c>
    </row>
    <row r="325" spans="1:16" x14ac:dyDescent="0.25">
      <c r="A325" s="27">
        <v>42233</v>
      </c>
      <c r="B325" s="28">
        <v>1267.163523297</v>
      </c>
      <c r="C325" s="28">
        <v>973.84583487000009</v>
      </c>
      <c r="D325" s="28">
        <v>1202.631966081</v>
      </c>
      <c r="E325" s="28">
        <v>1385</v>
      </c>
      <c r="F325" s="12">
        <v>1463</v>
      </c>
      <c r="I325" s="29">
        <f t="shared" si="19"/>
        <v>1067.8323865640002</v>
      </c>
      <c r="J325" s="28">
        <f t="shared" si="16"/>
        <v>1045.6223018553922</v>
      </c>
      <c r="K325" s="28"/>
      <c r="L325" s="56">
        <f t="shared" si="20"/>
        <v>0.76562500000000111</v>
      </c>
      <c r="M325" s="28">
        <f t="shared" si="17"/>
        <v>1205.7332168269993</v>
      </c>
      <c r="N325" s="28">
        <f t="shared" si="21"/>
        <v>1045.6223018553922</v>
      </c>
      <c r="O325" s="28">
        <f t="shared" si="18"/>
        <v>1205.7332168269993</v>
      </c>
      <c r="P325" s="28">
        <v>1201.2101206623174</v>
      </c>
    </row>
    <row r="326" spans="1:16" x14ac:dyDescent="0.25">
      <c r="A326" s="27">
        <v>42234</v>
      </c>
      <c r="B326" s="28">
        <v>1302.4981306919999</v>
      </c>
      <c r="C326" s="28">
        <v>975.14456694299997</v>
      </c>
      <c r="D326" s="28">
        <v>1208.0385591180002</v>
      </c>
      <c r="E326" s="28">
        <v>1422</v>
      </c>
      <c r="F326" s="12">
        <v>1482</v>
      </c>
      <c r="I326" s="29">
        <f t="shared" si="19"/>
        <v>1083.5087178415001</v>
      </c>
      <c r="J326" s="28">
        <f t="shared" si="16"/>
        <v>1052.2328682298673</v>
      </c>
      <c r="K326" s="28"/>
      <c r="L326" s="56">
        <f t="shared" si="20"/>
        <v>0.77083333333333448</v>
      </c>
      <c r="M326" s="28">
        <f t="shared" si="17"/>
        <v>1214.452102081972</v>
      </c>
      <c r="N326" s="28">
        <f t="shared" si="21"/>
        <v>1052.2328682298673</v>
      </c>
      <c r="O326" s="28">
        <f t="shared" si="18"/>
        <v>1214.452102081972</v>
      </c>
      <c r="P326" s="28">
        <v>1208.9918279505268</v>
      </c>
    </row>
    <row r="327" spans="1:16" x14ac:dyDescent="0.25">
      <c r="A327" s="27">
        <v>42235</v>
      </c>
      <c r="B327" s="28">
        <v>1273.5662557949997</v>
      </c>
      <c r="C327" s="28">
        <v>984.56416987200009</v>
      </c>
      <c r="D327" s="28">
        <v>1251.3975867900001</v>
      </c>
      <c r="E327" s="28">
        <v>1460</v>
      </c>
      <c r="F327" s="12">
        <v>1482</v>
      </c>
      <c r="I327" s="29">
        <f t="shared" si="19"/>
        <v>1106.2033754917502</v>
      </c>
      <c r="J327" s="28">
        <f t="shared" si="16"/>
        <v>1057.7568124516422</v>
      </c>
      <c r="K327" s="28"/>
      <c r="L327" s="56">
        <f t="shared" si="20"/>
        <v>0.77604166666666785</v>
      </c>
      <c r="M327" s="28">
        <f t="shared" si="17"/>
        <v>1221.9294843842411</v>
      </c>
      <c r="N327" s="28">
        <f t="shared" si="21"/>
        <v>1057.7568124516422</v>
      </c>
      <c r="O327" s="28">
        <f t="shared" si="18"/>
        <v>1221.9294843842411</v>
      </c>
      <c r="P327" s="28">
        <v>1217.3114039206209</v>
      </c>
    </row>
    <row r="328" spans="1:16" x14ac:dyDescent="0.25">
      <c r="A328" s="27">
        <v>42236</v>
      </c>
      <c r="B328" s="28">
        <v>1216.754345115</v>
      </c>
      <c r="C328" s="28">
        <v>1003.1144456549999</v>
      </c>
      <c r="D328" s="28">
        <v>1270.34720913</v>
      </c>
      <c r="E328" s="28">
        <v>1474</v>
      </c>
      <c r="F328" s="12">
        <v>1472</v>
      </c>
      <c r="I328" s="29">
        <f t="shared" si="19"/>
        <v>1116.5783500225002</v>
      </c>
      <c r="J328" s="28">
        <f t="shared" si="16"/>
        <v>1063.7410051759173</v>
      </c>
      <c r="K328" s="28"/>
      <c r="L328" s="56">
        <f t="shared" si="20"/>
        <v>0.78125000000000122</v>
      </c>
      <c r="M328" s="28">
        <f t="shared" si="17"/>
        <v>1229.9505372346546</v>
      </c>
      <c r="N328" s="28">
        <f t="shared" si="21"/>
        <v>1063.7410051759173</v>
      </c>
      <c r="O328" s="28">
        <f t="shared" si="18"/>
        <v>1229.9505372346546</v>
      </c>
      <c r="P328" s="28">
        <v>1226.0056437676703</v>
      </c>
    </row>
    <row r="329" spans="1:16" x14ac:dyDescent="0.25">
      <c r="A329" s="27">
        <v>42237</v>
      </c>
      <c r="B329" s="28">
        <v>1209.997744083</v>
      </c>
      <c r="C329" s="28">
        <v>1001.182943628</v>
      </c>
      <c r="D329" s="28">
        <v>1246.3162123349998</v>
      </c>
      <c r="E329" s="28">
        <v>1469</v>
      </c>
      <c r="F329" s="12">
        <v>1464</v>
      </c>
      <c r="I329" s="29">
        <f t="shared" si="19"/>
        <v>1106.8377253170001</v>
      </c>
      <c r="J329" s="28">
        <f t="shared" si="16"/>
        <v>1070.1173040018173</v>
      </c>
      <c r="K329" s="28"/>
      <c r="L329" s="56">
        <f t="shared" si="20"/>
        <v>0.78645833333333459</v>
      </c>
      <c r="M329" s="28">
        <f t="shared" si="17"/>
        <v>1238.4378382771033</v>
      </c>
      <c r="N329" s="28">
        <f t="shared" si="21"/>
        <v>1070.1173040018173</v>
      </c>
      <c r="O329" s="28">
        <f t="shared" si="18"/>
        <v>1238.4378382771033</v>
      </c>
      <c r="P329" s="28">
        <v>1236.6580613909578</v>
      </c>
    </row>
    <row r="330" spans="1:16" x14ac:dyDescent="0.25">
      <c r="A330" s="27">
        <v>42238</v>
      </c>
      <c r="B330" s="28">
        <v>1224.9731459939999</v>
      </c>
      <c r="C330" s="28">
        <v>966.36352107899995</v>
      </c>
      <c r="D330" s="28">
        <v>1220.488788294</v>
      </c>
      <c r="E330" s="28">
        <v>1478</v>
      </c>
      <c r="F330" s="12">
        <v>1463</v>
      </c>
      <c r="I330" s="29">
        <f t="shared" si="19"/>
        <v>1093.6760136695002</v>
      </c>
      <c r="J330" s="28">
        <f t="shared" si="16"/>
        <v>1077.9302480348422</v>
      </c>
      <c r="K330" s="28"/>
      <c r="L330" s="56">
        <f t="shared" si="20"/>
        <v>0.79166666666666796</v>
      </c>
      <c r="M330" s="28">
        <f t="shared" si="17"/>
        <v>1248.6025373070258</v>
      </c>
      <c r="N330" s="28">
        <f t="shared" si="21"/>
        <v>1077.9302480348422</v>
      </c>
      <c r="O330" s="28">
        <f t="shared" si="18"/>
        <v>1248.6025373070258</v>
      </c>
      <c r="P330" s="28">
        <v>1243.8006962485513</v>
      </c>
    </row>
    <row r="331" spans="1:16" x14ac:dyDescent="0.25">
      <c r="A331" s="27">
        <v>42239</v>
      </c>
      <c r="B331" s="28">
        <v>1243.1066552969999</v>
      </c>
      <c r="C331" s="28">
        <v>960.60303477000002</v>
      </c>
      <c r="D331" s="28">
        <v>1226.9866987589999</v>
      </c>
      <c r="E331" s="28">
        <v>1483</v>
      </c>
      <c r="F331" s="12">
        <v>1478</v>
      </c>
      <c r="I331" s="29">
        <f t="shared" si="19"/>
        <v>1098.8603697085002</v>
      </c>
      <c r="J331" s="28">
        <f t="shared" si="16"/>
        <v>1082.6326629971757</v>
      </c>
      <c r="K331" s="28"/>
      <c r="L331" s="56">
        <f t="shared" si="20"/>
        <v>0.79687500000000133</v>
      </c>
      <c r="M331" s="28">
        <f t="shared" si="17"/>
        <v>1255.1772436623507</v>
      </c>
      <c r="N331" s="28">
        <f t="shared" si="21"/>
        <v>1082.6326629971757</v>
      </c>
      <c r="O331" s="28">
        <f t="shared" si="18"/>
        <v>1255.1772436623507</v>
      </c>
      <c r="P331" s="28">
        <v>1250.3813901622511</v>
      </c>
    </row>
    <row r="332" spans="1:16" x14ac:dyDescent="0.25">
      <c r="A332" s="27">
        <v>42240</v>
      </c>
      <c r="B332" s="28">
        <v>1244.4826325189999</v>
      </c>
      <c r="C332" s="28">
        <v>961.39549790700005</v>
      </c>
      <c r="D332" s="28">
        <v>1222.789759047</v>
      </c>
      <c r="E332" s="28">
        <v>1493</v>
      </c>
      <c r="F332" s="12">
        <v>1503</v>
      </c>
      <c r="I332" s="29">
        <f t="shared" si="19"/>
        <v>1106.7592505647503</v>
      </c>
      <c r="J332" s="28">
        <f t="shared" si="16"/>
        <v>1087.2681453507587</v>
      </c>
      <c r="K332" s="28"/>
      <c r="L332" s="56">
        <f t="shared" si="20"/>
        <v>0.8020833333333347</v>
      </c>
      <c r="M332" s="28">
        <f t="shared" si="17"/>
        <v>1261.6840770007766</v>
      </c>
      <c r="N332" s="28">
        <f t="shared" si="21"/>
        <v>1087.2681453507587</v>
      </c>
      <c r="O332" s="28">
        <f t="shared" si="18"/>
        <v>1261.6840770007766</v>
      </c>
      <c r="P332" s="28">
        <v>1256.6585945665488</v>
      </c>
    </row>
    <row r="333" spans="1:16" x14ac:dyDescent="0.25">
      <c r="A333" s="27">
        <v>42241</v>
      </c>
      <c r="B333" s="28">
        <v>1217.6140520879997</v>
      </c>
      <c r="C333" s="28">
        <v>971.86121449800009</v>
      </c>
      <c r="D333" s="28">
        <v>1223.6064477540001</v>
      </c>
      <c r="E333" s="28">
        <v>1497</v>
      </c>
      <c r="F333" s="12">
        <v>1505</v>
      </c>
      <c r="I333" s="29">
        <f t="shared" si="19"/>
        <v>1111.0798518892504</v>
      </c>
      <c r="J333" s="28">
        <f t="shared" si="16"/>
        <v>1091.8863595210755</v>
      </c>
      <c r="K333" s="28"/>
      <c r="L333" s="56">
        <f t="shared" si="20"/>
        <v>0.80729166666666807</v>
      </c>
      <c r="M333" s="28">
        <f t="shared" si="17"/>
        <v>1268.1805113187495</v>
      </c>
      <c r="N333" s="28">
        <f t="shared" si="21"/>
        <v>1091.8863595210755</v>
      </c>
      <c r="O333" s="28">
        <f t="shared" si="18"/>
        <v>1268.1805113187495</v>
      </c>
      <c r="P333" s="28">
        <v>1262.7556369439735</v>
      </c>
    </row>
    <row r="334" spans="1:16" x14ac:dyDescent="0.25">
      <c r="A334" s="27">
        <v>42242</v>
      </c>
      <c r="B334" s="28">
        <v>1216.7466268589999</v>
      </c>
      <c r="C334" s="28">
        <v>990.34639623300006</v>
      </c>
      <c r="D334" s="28">
        <v>1229.3585980080002</v>
      </c>
      <c r="E334" s="28">
        <v>1506</v>
      </c>
      <c r="F334" s="12">
        <v>1472</v>
      </c>
      <c r="I334" s="29">
        <f t="shared" si="19"/>
        <v>1111.1391848865005</v>
      </c>
      <c r="J334" s="28">
        <f t="shared" si="16"/>
        <v>1095.9094443157171</v>
      </c>
      <c r="K334" s="28"/>
      <c r="L334" s="56">
        <f t="shared" si="20"/>
        <v>0.81250000000000144</v>
      </c>
      <c r="M334" s="28">
        <f t="shared" si="17"/>
        <v>1273.9947290170214</v>
      </c>
      <c r="N334" s="28">
        <f t="shared" si="21"/>
        <v>1095.9094443157171</v>
      </c>
      <c r="O334" s="28">
        <f t="shared" si="18"/>
        <v>1273.9947290170214</v>
      </c>
      <c r="P334" s="28">
        <v>1268.7877134868872</v>
      </c>
    </row>
    <row r="335" spans="1:16" x14ac:dyDescent="0.25">
      <c r="A335" s="27">
        <v>42243</v>
      </c>
      <c r="B335" s="28">
        <v>1202.9503964999999</v>
      </c>
      <c r="C335" s="28">
        <v>1026.3601314779999</v>
      </c>
      <c r="D335" s="28">
        <v>1253.9439928200002</v>
      </c>
      <c r="E335" s="28">
        <v>1506</v>
      </c>
      <c r="F335" s="12">
        <v>1475</v>
      </c>
      <c r="I335" s="29">
        <f t="shared" si="19"/>
        <v>1127.0389674007504</v>
      </c>
      <c r="J335" s="28">
        <f t="shared" si="16"/>
        <v>1099.274720004159</v>
      </c>
      <c r="K335" s="28"/>
      <c r="L335" s="56">
        <f t="shared" si="20"/>
        <v>0.81770833333333481</v>
      </c>
      <c r="M335" s="28">
        <f t="shared" si="17"/>
        <v>1279.0519398381728</v>
      </c>
      <c r="N335" s="28">
        <f t="shared" si="21"/>
        <v>1099.274720004159</v>
      </c>
      <c r="O335" s="28">
        <f t="shared" si="18"/>
        <v>1279.0519398381728</v>
      </c>
      <c r="P335" s="28">
        <v>1274.4828274475053</v>
      </c>
    </row>
    <row r="336" spans="1:16" x14ac:dyDescent="0.25">
      <c r="A336" s="27">
        <v>42244</v>
      </c>
      <c r="B336" s="28">
        <v>1207.7484498029999</v>
      </c>
      <c r="C336" s="28">
        <v>1073.9491178610001</v>
      </c>
      <c r="D336" s="28">
        <v>1263.2386495049998</v>
      </c>
      <c r="E336" s="28">
        <v>1492</v>
      </c>
      <c r="F336" s="12">
        <v>1475</v>
      </c>
      <c r="I336" s="29">
        <f t="shared" si="19"/>
        <v>1137.7598781677502</v>
      </c>
      <c r="J336" s="28">
        <f t="shared" si="16"/>
        <v>1102.0649866340423</v>
      </c>
      <c r="K336" s="28"/>
      <c r="L336" s="56">
        <f t="shared" si="20"/>
        <v>0.82291666666666818</v>
      </c>
      <c r="M336" s="28">
        <f t="shared" si="17"/>
        <v>1283.4465156842286</v>
      </c>
      <c r="N336" s="28">
        <f t="shared" si="21"/>
        <v>1102.0649866340423</v>
      </c>
      <c r="O336" s="28">
        <f t="shared" si="18"/>
        <v>1283.4465156842286</v>
      </c>
      <c r="P336" s="28">
        <v>1279.8296152661778</v>
      </c>
    </row>
    <row r="337" spans="1:16" x14ac:dyDescent="0.25">
      <c r="A337" s="27">
        <v>42245</v>
      </c>
      <c r="B337" s="28">
        <v>1216.4857189859999</v>
      </c>
      <c r="C337" s="28">
        <v>1115.9201741940001</v>
      </c>
      <c r="D337" s="28">
        <v>1244.5624336799999</v>
      </c>
      <c r="E337" s="28">
        <v>1498</v>
      </c>
      <c r="F337" s="12">
        <v>1457</v>
      </c>
      <c r="I337" s="29">
        <f t="shared" si="19"/>
        <v>1140.5835882947504</v>
      </c>
      <c r="J337" s="28">
        <f t="shared" si="16"/>
        <v>1104.2130912030757</v>
      </c>
      <c r="K337" s="28"/>
      <c r="L337" s="56">
        <f t="shared" si="20"/>
        <v>0.82812500000000155</v>
      </c>
      <c r="M337" s="28">
        <f t="shared" si="17"/>
        <v>1287.0983844335856</v>
      </c>
      <c r="N337" s="28">
        <f t="shared" si="21"/>
        <v>1104.2130912030757</v>
      </c>
      <c r="O337" s="28">
        <f t="shared" si="18"/>
        <v>1287.0983844335856</v>
      </c>
      <c r="P337" s="28">
        <v>1284.3224579318596</v>
      </c>
    </row>
    <row r="338" spans="1:16" x14ac:dyDescent="0.25">
      <c r="A338" s="27">
        <v>42246</v>
      </c>
      <c r="B338" s="28">
        <v>1227.0937550579999</v>
      </c>
      <c r="C338" s="28">
        <v>1126.1606490629999</v>
      </c>
      <c r="D338" s="28">
        <v>1217.03504376</v>
      </c>
      <c r="E338" s="28">
        <v>1505</v>
      </c>
      <c r="F338" s="12">
        <v>1452</v>
      </c>
      <c r="I338" s="29">
        <f t="shared" si="19"/>
        <v>1136.7618595320005</v>
      </c>
      <c r="J338" s="28">
        <f t="shared" si="16"/>
        <v>1105.4207549537591</v>
      </c>
      <c r="K338" s="28"/>
      <c r="L338" s="56">
        <f t="shared" si="20"/>
        <v>0.83333333333333492</v>
      </c>
      <c r="M338" s="28">
        <f t="shared" si="17"/>
        <v>1289.6575474460526</v>
      </c>
      <c r="N338" s="28">
        <f t="shared" si="21"/>
        <v>1105.4207549537591</v>
      </c>
      <c r="O338" s="28">
        <f t="shared" si="18"/>
        <v>1289.6575474460526</v>
      </c>
      <c r="P338" s="28">
        <v>1287.5100261452503</v>
      </c>
    </row>
    <row r="339" spans="1:16" x14ac:dyDescent="0.25">
      <c r="A339" s="27">
        <v>42247</v>
      </c>
      <c r="B339" s="28">
        <v>1241.9307867329999</v>
      </c>
      <c r="C339" s="28">
        <v>1131.4285241370001</v>
      </c>
      <c r="D339" s="28">
        <v>1186.314141999</v>
      </c>
      <c r="E339" s="28">
        <v>1501</v>
      </c>
      <c r="F339" s="12">
        <v>1444</v>
      </c>
      <c r="I339" s="29">
        <f t="shared" si="19"/>
        <v>1127.3986028602505</v>
      </c>
      <c r="J339" s="28">
        <f t="shared" si="16"/>
        <v>1105.940847899009</v>
      </c>
      <c r="K339" s="28"/>
      <c r="L339" s="56">
        <f t="shared" si="20"/>
        <v>0.83854166666666829</v>
      </c>
      <c r="M339" s="28">
        <f t="shared" si="17"/>
        <v>1291.4163442654058</v>
      </c>
      <c r="N339" s="28">
        <f t="shared" si="21"/>
        <v>1105.940847899009</v>
      </c>
      <c r="O339" s="28">
        <f t="shared" si="18"/>
        <v>1291.4163442654058</v>
      </c>
      <c r="P339" s="28">
        <v>1290.4219455644184</v>
      </c>
    </row>
    <row r="340" spans="1:16" x14ac:dyDescent="0.25">
      <c r="A340" s="27">
        <v>42248</v>
      </c>
      <c r="B340" s="28">
        <v>1243.308052284</v>
      </c>
      <c r="C340" s="28">
        <v>1132.4944837200001</v>
      </c>
      <c r="D340" s="28">
        <v>1173.9444086010001</v>
      </c>
      <c r="E340" s="28">
        <v>1514</v>
      </c>
      <c r="F340" s="12">
        <v>1432</v>
      </c>
      <c r="I340" s="29">
        <f t="shared" si="19"/>
        <v>1124.8226594065006</v>
      </c>
      <c r="J340" s="28">
        <f t="shared" si="16"/>
        <v>1106.1556461174339</v>
      </c>
      <c r="K340" s="28"/>
      <c r="L340" s="56">
        <f t="shared" si="20"/>
        <v>0.84375000000000167</v>
      </c>
      <c r="M340" s="28">
        <f t="shared" si="17"/>
        <v>1292.8194113997513</v>
      </c>
      <c r="N340" s="28">
        <f t="shared" si="21"/>
        <v>1106.1556461174339</v>
      </c>
      <c r="O340" s="28">
        <f t="shared" si="18"/>
        <v>1292.8194113997513</v>
      </c>
      <c r="P340" s="28">
        <v>1292.6566947011661</v>
      </c>
    </row>
    <row r="341" spans="1:16" x14ac:dyDescent="0.25">
      <c r="A341" s="27">
        <v>42249</v>
      </c>
      <c r="B341" s="28">
        <v>1227.193421298</v>
      </c>
      <c r="C341" s="28">
        <v>1141.3876659150001</v>
      </c>
      <c r="D341" s="28">
        <v>1174.4615292419999</v>
      </c>
      <c r="E341" s="28">
        <v>1523</v>
      </c>
      <c r="F341" s="12">
        <v>1399</v>
      </c>
      <c r="I341" s="29">
        <f t="shared" si="19"/>
        <v>1121.1752351155005</v>
      </c>
      <c r="J341" s="28">
        <f t="shared" si="16"/>
        <v>1105.6418157155008</v>
      </c>
      <c r="K341" s="28"/>
      <c r="L341" s="56">
        <f t="shared" si="20"/>
        <v>0.84895833333333504</v>
      </c>
      <c r="M341" s="28">
        <f t="shared" si="17"/>
        <v>1293.3705823421956</v>
      </c>
      <c r="N341" s="28">
        <f t="shared" si="21"/>
        <v>1105.6418157155008</v>
      </c>
      <c r="O341" s="28">
        <f t="shared" si="18"/>
        <v>1293.3705823421956</v>
      </c>
      <c r="P341" s="28">
        <v>1293.9592979271492</v>
      </c>
    </row>
    <row r="342" spans="1:16" x14ac:dyDescent="0.25">
      <c r="A342" s="27">
        <v>42250</v>
      </c>
      <c r="B342" s="28">
        <v>1215.603964224</v>
      </c>
      <c r="C342" s="28">
        <v>1166.5601857230001</v>
      </c>
      <c r="D342" s="28">
        <v>1179.0470317890001</v>
      </c>
      <c r="E342" s="28">
        <v>1538</v>
      </c>
      <c r="F342" s="12">
        <v>1400</v>
      </c>
      <c r="I342" s="29">
        <f t="shared" si="19"/>
        <v>1132.6147407042506</v>
      </c>
      <c r="J342" s="28">
        <f t="shared" si="16"/>
        <v>1104.4207997129504</v>
      </c>
      <c r="K342" s="28"/>
      <c r="L342" s="56">
        <f t="shared" si="20"/>
        <v>0.85416666666666841</v>
      </c>
      <c r="M342" s="28">
        <f t="shared" si="17"/>
        <v>1293.0926863305799</v>
      </c>
      <c r="N342" s="28">
        <f t="shared" si="21"/>
        <v>1104.4207997129504</v>
      </c>
      <c r="O342" s="28">
        <f t="shared" si="18"/>
        <v>1293.0926863305799</v>
      </c>
      <c r="P342" s="28">
        <v>1294.0709121720386</v>
      </c>
    </row>
    <row r="343" spans="1:16" x14ac:dyDescent="0.25">
      <c r="A343" s="27">
        <v>42251</v>
      </c>
      <c r="B343" s="28">
        <v>1213.828373628</v>
      </c>
      <c r="C343" s="28">
        <v>1185.946453386</v>
      </c>
      <c r="D343" s="28">
        <v>1137.1306138860002</v>
      </c>
      <c r="E343" s="28">
        <v>1531</v>
      </c>
      <c r="F343" s="12">
        <v>1389</v>
      </c>
      <c r="I343" s="29">
        <f t="shared" si="19"/>
        <v>1122.4822031442507</v>
      </c>
      <c r="J343" s="28">
        <f t="shared" si="16"/>
        <v>1102.1128564153173</v>
      </c>
      <c r="K343" s="28"/>
      <c r="L343" s="56">
        <f t="shared" si="20"/>
        <v>0.85937500000000178</v>
      </c>
      <c r="M343" s="28">
        <f t="shared" si="17"/>
        <v>1291.5385036117004</v>
      </c>
      <c r="N343" s="28">
        <f t="shared" si="21"/>
        <v>1102.1128564153173</v>
      </c>
      <c r="O343" s="28">
        <f t="shared" si="18"/>
        <v>1291.5385036117004</v>
      </c>
      <c r="P343" s="28">
        <v>1293.5056998032285</v>
      </c>
    </row>
    <row r="344" spans="1:16" x14ac:dyDescent="0.25">
      <c r="A344" s="27">
        <v>42252</v>
      </c>
      <c r="B344" s="28">
        <v>1215.1982305200002</v>
      </c>
      <c r="C344" s="28">
        <v>1184.3718118890001</v>
      </c>
      <c r="D344" s="28">
        <v>1116.88094901</v>
      </c>
      <c r="E344" s="28">
        <v>1543</v>
      </c>
      <c r="F344" s="12">
        <v>1395</v>
      </c>
      <c r="I344" s="29">
        <f t="shared" si="19"/>
        <v>1121.5261265510007</v>
      </c>
      <c r="J344" s="28">
        <f t="shared" si="16"/>
        <v>1098.8726147196758</v>
      </c>
      <c r="K344" s="28"/>
      <c r="L344" s="56">
        <f t="shared" si="20"/>
        <v>0.86458333333333515</v>
      </c>
      <c r="M344" s="28">
        <f t="shared" si="17"/>
        <v>1288.8860043482869</v>
      </c>
      <c r="N344" s="28">
        <f t="shared" si="21"/>
        <v>1098.8726147196758</v>
      </c>
      <c r="O344" s="28">
        <f t="shared" si="18"/>
        <v>1288.8860043482869</v>
      </c>
      <c r="P344" s="28">
        <v>1292.2800487269856</v>
      </c>
    </row>
    <row r="345" spans="1:16" x14ac:dyDescent="0.25">
      <c r="A345" s="27">
        <v>42253</v>
      </c>
      <c r="B345" s="28">
        <v>1211.7235761449999</v>
      </c>
      <c r="C345" s="28">
        <v>1175.7211350990001</v>
      </c>
      <c r="D345" s="28">
        <v>1102.7853605790001</v>
      </c>
      <c r="E345" s="28">
        <v>1541</v>
      </c>
      <c r="F345" s="12">
        <v>1398</v>
      </c>
      <c r="I345" s="29">
        <f t="shared" si="19"/>
        <v>1116.0895602457508</v>
      </c>
      <c r="J345" s="28">
        <f t="shared" si="16"/>
        <v>1095.1700448881672</v>
      </c>
      <c r="K345" s="28"/>
      <c r="L345" s="56">
        <f t="shared" si="20"/>
        <v>0.86979166666666852</v>
      </c>
      <c r="M345" s="28">
        <f t="shared" si="17"/>
        <v>1285.6840006135051</v>
      </c>
      <c r="N345" s="28">
        <f t="shared" si="21"/>
        <v>1095.1700448881672</v>
      </c>
      <c r="O345" s="28">
        <f t="shared" si="18"/>
        <v>1285.6840006135051</v>
      </c>
      <c r="P345" s="28">
        <v>1290.9267289834102</v>
      </c>
    </row>
    <row r="346" spans="1:16" x14ac:dyDescent="0.25">
      <c r="A346" s="27">
        <v>42254</v>
      </c>
      <c r="B346" s="28">
        <v>1198.4580685139999</v>
      </c>
      <c r="C346" s="28">
        <v>1175.4685220820002</v>
      </c>
      <c r="D346" s="28">
        <v>1077.129124242</v>
      </c>
      <c r="E346" s="28">
        <v>1534</v>
      </c>
      <c r="F346" s="12">
        <v>1414</v>
      </c>
      <c r="I346" s="29">
        <f t="shared" si="19"/>
        <v>1111.8623479072508</v>
      </c>
      <c r="J346" s="28">
        <f t="shared" si="16"/>
        <v>1091.7356734311675</v>
      </c>
      <c r="K346" s="28"/>
      <c r="L346" s="56">
        <f t="shared" si="20"/>
        <v>0.87500000000000189</v>
      </c>
      <c r="M346" s="28">
        <f t="shared" si="17"/>
        <v>1282.7894162816222</v>
      </c>
      <c r="N346" s="28">
        <f t="shared" si="21"/>
        <v>1091.7356734311675</v>
      </c>
      <c r="O346" s="28">
        <f t="shared" si="18"/>
        <v>1282.7894162816222</v>
      </c>
      <c r="P346" s="28">
        <v>1289.1815670049509</v>
      </c>
    </row>
    <row r="347" spans="1:16" x14ac:dyDescent="0.25">
      <c r="A347" s="27">
        <v>42255</v>
      </c>
      <c r="B347" s="28">
        <v>1192.1461289399999</v>
      </c>
      <c r="C347" s="28">
        <v>1167.2075588160001</v>
      </c>
      <c r="D347" s="28">
        <v>1069.3081396979999</v>
      </c>
      <c r="E347" s="28">
        <v>1536</v>
      </c>
      <c r="F347" s="12">
        <v>1404</v>
      </c>
      <c r="I347" s="29">
        <f t="shared" si="19"/>
        <v>1105.8418609547507</v>
      </c>
      <c r="J347" s="28">
        <f t="shared" si="16"/>
        <v>1088.0644620301507</v>
      </c>
      <c r="K347" s="28"/>
      <c r="L347" s="56">
        <f t="shared" si="20"/>
        <v>0.88020833333333526</v>
      </c>
      <c r="M347" s="28">
        <f t="shared" si="17"/>
        <v>1279.6091433667088</v>
      </c>
      <c r="N347" s="28">
        <f t="shared" si="21"/>
        <v>1088.0644620301507</v>
      </c>
      <c r="O347" s="28">
        <f t="shared" si="18"/>
        <v>1279.6091433667088</v>
      </c>
      <c r="P347" s="28">
        <v>1287.2049008711963</v>
      </c>
    </row>
    <row r="348" spans="1:16" x14ac:dyDescent="0.25">
      <c r="A348" s="27">
        <v>42256</v>
      </c>
      <c r="B348" s="28">
        <v>1200.705566499</v>
      </c>
      <c r="C348" s="28">
        <v>1161.4771916730001</v>
      </c>
      <c r="D348" s="28">
        <v>1070.2863206729999</v>
      </c>
      <c r="E348" s="28">
        <v>1536</v>
      </c>
      <c r="F348" s="12">
        <v>1389</v>
      </c>
      <c r="I348" s="29">
        <f t="shared" si="19"/>
        <v>1100.9038144127508</v>
      </c>
      <c r="J348" s="28">
        <f t="shared" si="16"/>
        <v>1083.8619190413758</v>
      </c>
      <c r="K348" s="28"/>
      <c r="L348" s="56">
        <f t="shared" si="20"/>
        <v>0.88541666666666863</v>
      </c>
      <c r="M348" s="28">
        <f t="shared" si="17"/>
        <v>1275.7958005382866</v>
      </c>
      <c r="N348" s="28">
        <f t="shared" si="21"/>
        <v>1083.8619190413758</v>
      </c>
      <c r="O348" s="28">
        <f t="shared" si="18"/>
        <v>1275.7958005382866</v>
      </c>
      <c r="P348" s="28">
        <v>1285.4727807293884</v>
      </c>
    </row>
    <row r="349" spans="1:16" x14ac:dyDescent="0.25">
      <c r="A349" s="27">
        <v>42257</v>
      </c>
      <c r="B349" s="28">
        <v>1221.4005572249998</v>
      </c>
      <c r="C349" s="28">
        <v>1164.215168961</v>
      </c>
      <c r="D349" s="28">
        <v>1096.2959713319999</v>
      </c>
      <c r="E349" s="28">
        <v>1507</v>
      </c>
      <c r="F349" s="12">
        <v>1383</v>
      </c>
      <c r="I349" s="29">
        <f t="shared" si="19"/>
        <v>1099.3407213995008</v>
      </c>
      <c r="J349" s="28">
        <f t="shared" si="16"/>
        <v>1079.6465681875591</v>
      </c>
      <c r="K349" s="28"/>
      <c r="L349" s="56">
        <f t="shared" si="20"/>
        <v>0.890625000000002</v>
      </c>
      <c r="M349" s="28">
        <f t="shared" si="17"/>
        <v>1271.9586131459685</v>
      </c>
      <c r="N349" s="28">
        <f t="shared" ref="N349:N369" si="22">AVERAGE(I334:I348,I349:I363)</f>
        <v>1079.6465681875591</v>
      </c>
      <c r="O349" s="28">
        <f t="shared" si="18"/>
        <v>1271.9586131459685</v>
      </c>
      <c r="P349" s="28">
        <v>1283.3238829524128</v>
      </c>
    </row>
    <row r="350" spans="1:16" x14ac:dyDescent="0.25">
      <c r="A350" s="27">
        <v>42258</v>
      </c>
      <c r="B350" s="28">
        <v>1236.8387946539997</v>
      </c>
      <c r="C350" s="28">
        <v>1174.660885344</v>
      </c>
      <c r="D350" s="28">
        <v>1084.2043487609999</v>
      </c>
      <c r="E350" s="28">
        <v>1494</v>
      </c>
      <c r="F350" s="12">
        <v>1374</v>
      </c>
      <c r="I350" s="29">
        <f t="shared" si="19"/>
        <v>1093.4292448525007</v>
      </c>
      <c r="J350" s="28">
        <f t="shared" si="16"/>
        <v>1075.0327222229341</v>
      </c>
      <c r="K350" s="28"/>
      <c r="L350" s="56">
        <f t="shared" si="20"/>
        <v>0.89583333333333537</v>
      </c>
      <c r="M350" s="28">
        <f t="shared" si="17"/>
        <v>1267.6427516212102</v>
      </c>
      <c r="N350" s="28">
        <f t="shared" si="22"/>
        <v>1075.0327222229341</v>
      </c>
      <c r="O350" s="28">
        <f t="shared" si="18"/>
        <v>1267.6427516212102</v>
      </c>
      <c r="P350" s="28">
        <v>1280.574099726613</v>
      </c>
    </row>
    <row r="351" spans="1:16" x14ac:dyDescent="0.25">
      <c r="A351" s="27">
        <v>42259</v>
      </c>
      <c r="B351" s="28">
        <v>1256.052889929</v>
      </c>
      <c r="C351" s="28">
        <v>1164.1419139770001</v>
      </c>
      <c r="D351" s="28">
        <v>1083.2663160720001</v>
      </c>
      <c r="E351" s="28">
        <v>1502</v>
      </c>
      <c r="F351" s="12">
        <v>1346</v>
      </c>
      <c r="I351" s="29">
        <f t="shared" si="19"/>
        <v>1085.5649938385009</v>
      </c>
      <c r="J351" s="28">
        <f t="shared" si="16"/>
        <v>1069.2759955378674</v>
      </c>
      <c r="K351" s="28"/>
      <c r="L351" s="56">
        <f t="shared" si="20"/>
        <v>0.90104166666666874</v>
      </c>
      <c r="M351" s="28">
        <f t="shared" si="17"/>
        <v>1261.9684405670878</v>
      </c>
      <c r="N351" s="28">
        <f t="shared" si="22"/>
        <v>1069.2759955378674</v>
      </c>
      <c r="O351" s="28">
        <f t="shared" si="18"/>
        <v>1261.9684405670878</v>
      </c>
      <c r="P351" s="28">
        <v>1277.4771193608449</v>
      </c>
    </row>
    <row r="352" spans="1:16" x14ac:dyDescent="0.25">
      <c r="A352" s="27">
        <v>42260</v>
      </c>
      <c r="B352" s="28">
        <v>1278.6008045640001</v>
      </c>
      <c r="C352" s="28">
        <v>1117.5189893670001</v>
      </c>
      <c r="D352" s="28">
        <v>1075.1879189669999</v>
      </c>
      <c r="E352" s="28">
        <v>1503</v>
      </c>
      <c r="F352" s="12">
        <v>1328</v>
      </c>
      <c r="I352" s="29">
        <f t="shared" si="19"/>
        <v>1067.6396634097509</v>
      </c>
      <c r="J352" s="28">
        <f t="shared" si="16"/>
        <v>1062.9232503183009</v>
      </c>
      <c r="K352" s="28"/>
      <c r="L352" s="56">
        <f t="shared" si="20"/>
        <v>0.90625000000000211</v>
      </c>
      <c r="M352" s="28">
        <f t="shared" si="17"/>
        <v>1255.5780894384934</v>
      </c>
      <c r="N352" s="28">
        <f t="shared" si="22"/>
        <v>1062.9232503183009</v>
      </c>
      <c r="O352" s="28">
        <f t="shared" si="18"/>
        <v>1255.5780894384934</v>
      </c>
      <c r="P352" s="28">
        <v>1273.8729949831034</v>
      </c>
    </row>
    <row r="353" spans="1:16" x14ac:dyDescent="0.25">
      <c r="A353" s="27">
        <v>42261</v>
      </c>
      <c r="B353" s="28">
        <v>1296.4194968700001</v>
      </c>
      <c r="C353" s="28">
        <v>1065.9726792599999</v>
      </c>
      <c r="D353" s="28">
        <v>1048.7220981</v>
      </c>
      <c r="E353" s="28">
        <v>1500</v>
      </c>
      <c r="F353" s="12">
        <v>1350</v>
      </c>
      <c r="I353" s="29">
        <f t="shared" si="19"/>
        <v>1052.886630666251</v>
      </c>
      <c r="J353" s="28">
        <f t="shared" si="16"/>
        <v>1056.4694950725511</v>
      </c>
      <c r="K353" s="28"/>
      <c r="L353" s="56">
        <f t="shared" si="20"/>
        <v>0.91145833333333548</v>
      </c>
      <c r="M353" s="28">
        <f t="shared" si="17"/>
        <v>1249.0550801118188</v>
      </c>
      <c r="N353" s="28">
        <f t="shared" si="22"/>
        <v>1056.4694950725511</v>
      </c>
      <c r="O353" s="28">
        <f t="shared" si="18"/>
        <v>1249.0550801118188</v>
      </c>
      <c r="P353" s="28">
        <v>1269.923506375766</v>
      </c>
    </row>
    <row r="354" spans="1:16" x14ac:dyDescent="0.25">
      <c r="A354" s="27">
        <v>42262</v>
      </c>
      <c r="B354" s="28">
        <v>1302.1571323350001</v>
      </c>
      <c r="C354" s="28">
        <v>1027.4138514240001</v>
      </c>
      <c r="D354" s="28">
        <v>1042.620238086</v>
      </c>
      <c r="E354" s="28">
        <v>1540</v>
      </c>
      <c r="F354" s="12">
        <v>1369</v>
      </c>
      <c r="I354" s="29">
        <f t="shared" si="19"/>
        <v>1056.4714587037511</v>
      </c>
      <c r="J354" s="28">
        <f t="shared" si="16"/>
        <v>1049.8383902147511</v>
      </c>
      <c r="K354" s="28"/>
      <c r="L354" s="56">
        <f t="shared" si="20"/>
        <v>0.91666666666666885</v>
      </c>
      <c r="M354" s="28">
        <f t="shared" si="17"/>
        <v>1242.3087617541228</v>
      </c>
      <c r="N354" s="28">
        <f t="shared" si="22"/>
        <v>1049.8383902147511</v>
      </c>
      <c r="O354" s="28">
        <f t="shared" si="18"/>
        <v>1242.3087617541228</v>
      </c>
      <c r="P354" s="28">
        <v>1266.3869047960304</v>
      </c>
    </row>
    <row r="355" spans="1:16" x14ac:dyDescent="0.25">
      <c r="A355" s="27">
        <v>42263</v>
      </c>
      <c r="B355" s="28">
        <v>1305.934808703</v>
      </c>
      <c r="C355" s="28">
        <v>985.88197680300004</v>
      </c>
      <c r="D355" s="28">
        <v>1048.9361759160001</v>
      </c>
      <c r="E355" s="28">
        <v>1564</v>
      </c>
      <c r="F355" s="12">
        <v>1364</v>
      </c>
      <c r="I355" s="29">
        <f t="shared" si="19"/>
        <v>1052.4174745060011</v>
      </c>
      <c r="J355" s="28">
        <f t="shared" si="16"/>
        <v>1043.154375832401</v>
      </c>
      <c r="K355" s="28"/>
      <c r="L355" s="56">
        <f t="shared" si="20"/>
        <v>0.92187500000000222</v>
      </c>
      <c r="M355" s="28">
        <f t="shared" si="17"/>
        <v>1235.4859638765004</v>
      </c>
      <c r="N355" s="28">
        <f t="shared" si="22"/>
        <v>1043.154375832401</v>
      </c>
      <c r="O355" s="28">
        <f t="shared" si="18"/>
        <v>1235.4859638765004</v>
      </c>
      <c r="P355" s="28">
        <v>1265.3608933548001</v>
      </c>
    </row>
    <row r="356" spans="1:16" x14ac:dyDescent="0.25">
      <c r="A356" s="27">
        <v>42264</v>
      </c>
      <c r="B356" s="28">
        <v>1303.527272691</v>
      </c>
      <c r="C356" s="28">
        <v>952.19751844200005</v>
      </c>
      <c r="D356" s="28">
        <v>1069.4636873129998</v>
      </c>
      <c r="E356" s="28">
        <v>1566</v>
      </c>
      <c r="F356" s="12">
        <v>1353</v>
      </c>
      <c r="I356" s="29">
        <f t="shared" si="19"/>
        <v>1046.8782377650009</v>
      </c>
      <c r="J356" s="28">
        <f t="shared" si="16"/>
        <v>1040.3382281229492</v>
      </c>
      <c r="K356" s="28"/>
      <c r="L356" s="56">
        <f t="shared" si="20"/>
        <v>0.92708333333333559</v>
      </c>
      <c r="M356" s="28">
        <f t="shared" si="17"/>
        <v>1233.2342745874132</v>
      </c>
      <c r="N356" s="28">
        <f t="shared" si="22"/>
        <v>1040.3382281229492</v>
      </c>
      <c r="O356" s="28">
        <f t="shared" si="18"/>
        <v>1233.2342745874132</v>
      </c>
      <c r="P356" s="28">
        <v>1264.1295336265714</v>
      </c>
    </row>
    <row r="357" spans="1:16" x14ac:dyDescent="0.25">
      <c r="A357" s="27">
        <v>42265</v>
      </c>
      <c r="B357" s="28">
        <v>1290.0994489049999</v>
      </c>
      <c r="C357" s="28">
        <v>912.27587465099998</v>
      </c>
      <c r="D357" s="28">
        <v>1068.7326862949999</v>
      </c>
      <c r="E357" s="28">
        <v>1564</v>
      </c>
      <c r="F357" s="12">
        <v>1356</v>
      </c>
      <c r="I357" s="29">
        <f t="shared" si="19"/>
        <v>1036.9650765627509</v>
      </c>
      <c r="J357" s="28">
        <f t="shared" si="16"/>
        <v>1037.4511921589294</v>
      </c>
      <c r="K357" s="28"/>
      <c r="L357" s="56">
        <f t="shared" si="20"/>
        <v>0.93229166666666896</v>
      </c>
      <c r="M357" s="28">
        <f t="shared" si="17"/>
        <v>1230.8926123635636</v>
      </c>
      <c r="N357" s="28">
        <f t="shared" si="22"/>
        <v>1037.4511921589294</v>
      </c>
      <c r="O357" s="28">
        <f t="shared" si="18"/>
        <v>1230.8926123635636</v>
      </c>
      <c r="P357" s="28">
        <v>1262.317701030322</v>
      </c>
    </row>
    <row r="358" spans="1:16" x14ac:dyDescent="0.25">
      <c r="A358" s="27">
        <v>42266</v>
      </c>
      <c r="B358" s="28">
        <v>1290.505664256</v>
      </c>
      <c r="C358" s="28">
        <v>862.96614739799998</v>
      </c>
      <c r="D358" s="28">
        <v>1077.6665039100001</v>
      </c>
      <c r="E358" s="28">
        <v>1532</v>
      </c>
      <c r="F358" s="12">
        <v>1358</v>
      </c>
      <c r="I358" s="29">
        <f t="shared" si="19"/>
        <v>1019.371099153251</v>
      </c>
      <c r="J358" s="28">
        <f t="shared" si="16"/>
        <v>1033.9266162868805</v>
      </c>
      <c r="K358" s="28"/>
      <c r="L358" s="56">
        <f t="shared" si="20"/>
        <v>0.93750000000000233</v>
      </c>
      <c r="M358" s="28">
        <f t="shared" si="17"/>
        <v>1227.7878568406711</v>
      </c>
      <c r="N358" s="28">
        <f t="shared" si="22"/>
        <v>1033.9266162868805</v>
      </c>
      <c r="O358" s="28">
        <f t="shared" si="18"/>
        <v>1227.7878568406711</v>
      </c>
      <c r="P358" s="28">
        <v>1260.6218163477267</v>
      </c>
    </row>
    <row r="359" spans="1:16" x14ac:dyDescent="0.25">
      <c r="A359" s="27">
        <v>42267</v>
      </c>
      <c r="B359" s="28">
        <v>1289.4164823870001</v>
      </c>
      <c r="C359" s="28">
        <v>839.64310147800006</v>
      </c>
      <c r="D359" s="28">
        <v>1027.5476747039997</v>
      </c>
      <c r="E359" s="28">
        <v>1504</v>
      </c>
      <c r="F359" s="12">
        <v>1365</v>
      </c>
      <c r="I359" s="29">
        <f t="shared" si="19"/>
        <v>995.76063037175095</v>
      </c>
      <c r="J359" s="28">
        <f t="shared" si="16"/>
        <v>1030.5206321769817</v>
      </c>
      <c r="K359" s="28"/>
      <c r="L359" s="56">
        <f t="shared" si="20"/>
        <v>0.9427083333333357</v>
      </c>
      <c r="M359" s="28">
        <f t="shared" si="17"/>
        <v>1224.8167097020173</v>
      </c>
      <c r="N359" s="28">
        <f t="shared" si="22"/>
        <v>1030.5206321769817</v>
      </c>
      <c r="O359" s="28">
        <f t="shared" si="18"/>
        <v>1224.8167097020173</v>
      </c>
      <c r="P359" s="28">
        <v>1258.7748950632367</v>
      </c>
    </row>
    <row r="360" spans="1:16" x14ac:dyDescent="0.25">
      <c r="A360" s="27">
        <v>42268</v>
      </c>
      <c r="B360" s="28">
        <v>1283.2065477240001</v>
      </c>
      <c r="C360" s="28">
        <v>820.56527426699995</v>
      </c>
      <c r="D360" s="28">
        <v>1008.1624602659999</v>
      </c>
      <c r="E360" s="28">
        <v>1500</v>
      </c>
      <c r="F360" s="12">
        <v>1387</v>
      </c>
      <c r="I360" s="29">
        <f t="shared" si="19"/>
        <v>990.64486995950097</v>
      </c>
      <c r="J360" s="28">
        <f t="shared" si="16"/>
        <v>1026.880412402021</v>
      </c>
      <c r="K360" s="28"/>
      <c r="L360" s="56">
        <f t="shared" si="20"/>
        <v>0.94791666666666907</v>
      </c>
      <c r="M360" s="28">
        <f t="shared" si="17"/>
        <v>1221.5598239199046</v>
      </c>
      <c r="N360" s="28">
        <f t="shared" si="22"/>
        <v>1026.880412402021</v>
      </c>
      <c r="O360" s="28">
        <f t="shared" si="18"/>
        <v>1221.5598239199046</v>
      </c>
      <c r="P360" s="28">
        <v>1257.0129681220469</v>
      </c>
    </row>
    <row r="361" spans="1:16" x14ac:dyDescent="0.25">
      <c r="A361" s="27">
        <v>42269</v>
      </c>
      <c r="B361" s="28">
        <v>1282.75232289</v>
      </c>
      <c r="C361" s="28">
        <v>785.80842974400002</v>
      </c>
      <c r="D361" s="28">
        <v>1002.235935663</v>
      </c>
      <c r="E361" s="28">
        <v>1527</v>
      </c>
      <c r="F361" s="12">
        <v>1393</v>
      </c>
      <c r="I361" s="29">
        <f t="shared" si="19"/>
        <v>988.72402767800099</v>
      </c>
      <c r="J361" s="28">
        <f t="shared" si="16"/>
        <v>1023.1633645751989</v>
      </c>
      <c r="K361" s="28"/>
      <c r="L361" s="56">
        <f t="shared" si="20"/>
        <v>0.95312500000000244</v>
      </c>
      <c r="M361" s="28">
        <f t="shared" si="17"/>
        <v>1218.2038809473468</v>
      </c>
      <c r="N361" s="28">
        <f t="shared" si="22"/>
        <v>1023.1633645751989</v>
      </c>
      <c r="O361" s="28">
        <f t="shared" si="18"/>
        <v>1218.2038809473468</v>
      </c>
      <c r="P361" s="28">
        <v>1255.5899058721827</v>
      </c>
    </row>
    <row r="362" spans="1:16" x14ac:dyDescent="0.25">
      <c r="A362" s="27">
        <v>42270</v>
      </c>
      <c r="B362" s="28">
        <v>1271.799698754</v>
      </c>
      <c r="C362" s="28">
        <v>786.28230891900012</v>
      </c>
      <c r="D362" s="28">
        <v>995.59778938199986</v>
      </c>
      <c r="E362" s="28">
        <v>1530</v>
      </c>
      <c r="F362" s="12">
        <v>1364</v>
      </c>
      <c r="I362" s="29">
        <f t="shared" si="19"/>
        <v>980.68296090150102</v>
      </c>
      <c r="J362" s="28">
        <f t="shared" si="16"/>
        <v>1019.3068870390226</v>
      </c>
      <c r="K362" s="28"/>
      <c r="L362" s="56">
        <f t="shared" si="20"/>
        <v>0.95833333333333581</v>
      </c>
      <c r="M362" s="28">
        <f t="shared" si="17"/>
        <v>1214.674040388169</v>
      </c>
      <c r="N362" s="28">
        <f t="shared" si="22"/>
        <v>1019.3068870390226</v>
      </c>
      <c r="O362" s="28">
        <f t="shared" si="18"/>
        <v>1214.674040388169</v>
      </c>
      <c r="P362" s="28">
        <v>1254.1910988829859</v>
      </c>
    </row>
    <row r="363" spans="1:16" x14ac:dyDescent="0.25">
      <c r="A363" s="27">
        <v>42271</v>
      </c>
      <c r="B363" s="28">
        <v>1259.2873346969998</v>
      </c>
      <c r="C363" s="28">
        <v>813.65807414999995</v>
      </c>
      <c r="D363" s="28">
        <v>1003.9674856439999</v>
      </c>
      <c r="E363" s="28">
        <v>1520</v>
      </c>
      <c r="F363" s="12">
        <v>1354</v>
      </c>
      <c r="I363" s="29">
        <f t="shared" si="19"/>
        <v>984.61932627475096</v>
      </c>
      <c r="J363" s="28">
        <f t="shared" si="16"/>
        <v>1015.3734791337622</v>
      </c>
      <c r="K363" s="28"/>
      <c r="L363" s="56">
        <f t="shared" si="20"/>
        <v>0.96354166666666918</v>
      </c>
      <c r="M363" s="28">
        <f t="shared" si="17"/>
        <v>1211.0444100084981</v>
      </c>
      <c r="N363" s="28">
        <f t="shared" si="22"/>
        <v>1015.3734791337622</v>
      </c>
      <c r="O363" s="28">
        <f t="shared" si="18"/>
        <v>1211.0444100084981</v>
      </c>
      <c r="P363" s="28">
        <v>1252.4636469599488</v>
      </c>
    </row>
    <row r="364" spans="1:16" x14ac:dyDescent="0.25">
      <c r="A364" s="27">
        <v>42272</v>
      </c>
      <c r="B364" s="28">
        <v>1279.9880780309998</v>
      </c>
      <c r="C364" s="28">
        <v>837.54535069799999</v>
      </c>
      <c r="D364" s="28">
        <v>972.49812778800003</v>
      </c>
      <c r="E364" s="28">
        <v>1499</v>
      </c>
      <c r="F364" s="12">
        <v>1335</v>
      </c>
      <c r="I364" s="29">
        <f t="shared" si="19"/>
        <v>972.72380594775098</v>
      </c>
      <c r="J364" s="28">
        <f t="shared" si="16"/>
        <v>1011.3006060252391</v>
      </c>
      <c r="K364" s="28"/>
      <c r="L364" s="56">
        <f t="shared" si="20"/>
        <v>0.96875000000000255</v>
      </c>
      <c r="M364" s="28">
        <f t="shared" si="17"/>
        <v>1207.2400984426297</v>
      </c>
      <c r="N364" s="28">
        <f t="shared" si="22"/>
        <v>1011.3006060252391</v>
      </c>
      <c r="O364" s="28">
        <f t="shared" si="18"/>
        <v>1207.2400984426297</v>
      </c>
      <c r="P364" s="28">
        <v>1250.0998434423723</v>
      </c>
    </row>
    <row r="365" spans="1:16" x14ac:dyDescent="0.25">
      <c r="A365" s="27">
        <v>42273</v>
      </c>
      <c r="B365" s="28">
        <v>1316.1504412260001</v>
      </c>
      <c r="C365" s="28">
        <v>826.09935979499994</v>
      </c>
      <c r="D365" s="28">
        <v>951.39756229499994</v>
      </c>
      <c r="E365" s="28">
        <v>1484</v>
      </c>
      <c r="F365" s="12">
        <v>1309</v>
      </c>
      <c r="I365" s="29">
        <f t="shared" si="19"/>
        <v>954.33716684875094</v>
      </c>
      <c r="J365" s="28">
        <f t="shared" si="16"/>
        <v>1006.8986002565259</v>
      </c>
      <c r="K365" s="28"/>
      <c r="L365" s="56">
        <f t="shared" si="20"/>
        <v>0.97395833333333592</v>
      </c>
      <c r="M365" s="28">
        <f t="shared" si="17"/>
        <v>1203.0340567648288</v>
      </c>
      <c r="N365" s="28">
        <f t="shared" si="22"/>
        <v>1006.8986002565259</v>
      </c>
      <c r="O365" s="28">
        <f t="shared" si="18"/>
        <v>1203.0340567648288</v>
      </c>
      <c r="P365" s="28">
        <v>1247.3195230385425</v>
      </c>
    </row>
    <row r="366" spans="1:16" x14ac:dyDescent="0.25">
      <c r="A366" s="27">
        <v>42274</v>
      </c>
      <c r="B366" s="28">
        <v>1330.3529545470001</v>
      </c>
      <c r="C366" s="28">
        <v>825.10907161499995</v>
      </c>
      <c r="D366" s="28">
        <v>946.74926940299997</v>
      </c>
      <c r="E366" s="28">
        <v>1490</v>
      </c>
      <c r="F366" s="12">
        <v>1280</v>
      </c>
      <c r="I366" s="29">
        <f t="shared" si="19"/>
        <v>947.17752158075098</v>
      </c>
      <c r="J366" s="28">
        <f t="shared" si="16"/>
        <v>1002.3443558041063</v>
      </c>
      <c r="K366" s="28"/>
      <c r="L366" s="56">
        <f t="shared" si="20"/>
        <v>0.97916666666666929</v>
      </c>
      <c r="M366" s="28">
        <f t="shared" si="17"/>
        <v>1198.6367921490776</v>
      </c>
      <c r="N366" s="28">
        <f t="shared" si="22"/>
        <v>1002.3443558041063</v>
      </c>
      <c r="O366" s="28">
        <f t="shared" si="18"/>
        <v>1198.6367921490776</v>
      </c>
      <c r="P366" s="28">
        <v>1243.7945580574469</v>
      </c>
    </row>
    <row r="367" spans="1:16" x14ac:dyDescent="0.25">
      <c r="A367" s="27">
        <v>42275</v>
      </c>
      <c r="B367" s="28">
        <v>1310.5402934159999</v>
      </c>
      <c r="C367" s="28">
        <v>818.50682417100006</v>
      </c>
      <c r="D367" s="28">
        <v>962.52515421299995</v>
      </c>
      <c r="E367" s="28">
        <v>1490</v>
      </c>
      <c r="F367" s="12">
        <v>1270</v>
      </c>
      <c r="I367" s="29">
        <f t="shared" si="19"/>
        <v>946.970930922251</v>
      </c>
      <c r="J367" s="28">
        <f t="shared" si="16"/>
        <v>997.7209870244177</v>
      </c>
      <c r="K367" s="28"/>
      <c r="L367" s="56">
        <f t="shared" si="20"/>
        <v>0.98437500000000266</v>
      </c>
      <c r="M367" s="28">
        <f t="shared" si="17"/>
        <v>1194.1473063448504</v>
      </c>
      <c r="N367" s="28">
        <f t="shared" si="22"/>
        <v>997.7209870244177</v>
      </c>
      <c r="O367" s="28">
        <f t="shared" si="18"/>
        <v>1194.1473063448504</v>
      </c>
      <c r="P367" s="28">
        <v>1240.2520682400475</v>
      </c>
    </row>
    <row r="368" spans="1:16" x14ac:dyDescent="0.25">
      <c r="A368" s="27">
        <v>42276</v>
      </c>
      <c r="B368" s="28">
        <v>1296.7491776850002</v>
      </c>
      <c r="C368" s="28">
        <v>819.89895856200008</v>
      </c>
      <c r="D368" s="28">
        <v>940.56415132500001</v>
      </c>
      <c r="E368" s="28">
        <v>1492</v>
      </c>
      <c r="F368" s="12">
        <v>1252</v>
      </c>
      <c r="I368" s="29">
        <f t="shared" si="19"/>
        <v>937.82871379800099</v>
      </c>
      <c r="J368" s="28">
        <f t="shared" si="16"/>
        <v>993.60812370763324</v>
      </c>
      <c r="K368" s="28"/>
      <c r="L368" s="56">
        <f t="shared" si="20"/>
        <v>0.98958333333333603</v>
      </c>
      <c r="M368" s="28">
        <f t="shared" si="17"/>
        <v>1190.2597315247694</v>
      </c>
      <c r="N368" s="28">
        <f t="shared" si="22"/>
        <v>993.60812370763324</v>
      </c>
      <c r="O368" s="28">
        <f t="shared" si="18"/>
        <v>1190.2597315247694</v>
      </c>
      <c r="P368" s="28">
        <v>1237.3151801302392</v>
      </c>
    </row>
    <row r="369" spans="1:28" x14ac:dyDescent="0.25">
      <c r="A369" s="27">
        <v>42277</v>
      </c>
      <c r="B369" s="28">
        <v>1301.4588031470003</v>
      </c>
      <c r="C369" s="28">
        <v>844.46614676400009</v>
      </c>
      <c r="D369" s="28">
        <v>932.19479348999994</v>
      </c>
      <c r="E369" s="28">
        <v>1498</v>
      </c>
      <c r="F369" s="12">
        <v>1186</v>
      </c>
      <c r="I369" s="29">
        <f t="shared" si="19"/>
        <v>926.87817138975095</v>
      </c>
      <c r="J369" s="28">
        <f t="shared" si="16"/>
        <v>989.90321702271967</v>
      </c>
      <c r="K369" s="28"/>
      <c r="L369" s="56">
        <f t="shared" si="20"/>
        <v>0.99479166666666941</v>
      </c>
      <c r="M369" s="28">
        <f t="shared" si="17"/>
        <v>1186.8527112428656</v>
      </c>
      <c r="N369" s="28">
        <f t="shared" si="22"/>
        <v>989.90321702271967</v>
      </c>
      <c r="O369" s="28">
        <f t="shared" si="18"/>
        <v>1186.8527112428656</v>
      </c>
      <c r="P369" s="28">
        <v>1233.7718592889717</v>
      </c>
    </row>
    <row r="370" spans="1:28" x14ac:dyDescent="0.25">
      <c r="A370" s="27">
        <v>42278</v>
      </c>
      <c r="B370" s="12">
        <v>1297.551640461</v>
      </c>
      <c r="C370" s="12">
        <v>844.46614676400009</v>
      </c>
      <c r="D370" s="12">
        <v>932.19479348999994</v>
      </c>
      <c r="H370" s="43"/>
      <c r="I370" s="29"/>
      <c r="J370" s="28"/>
      <c r="K370" s="28"/>
      <c r="L370" s="56"/>
      <c r="M370" s="28"/>
      <c r="N370" s="28"/>
      <c r="O370" s="28"/>
      <c r="AB370" s="30"/>
    </row>
    <row r="371" spans="1:28" x14ac:dyDescent="0.25">
      <c r="A371" s="27"/>
      <c r="H371" s="43"/>
      <c r="I371" s="29"/>
      <c r="J371" s="28"/>
      <c r="K371" s="28"/>
      <c r="L371" s="56"/>
      <c r="M371" s="28"/>
      <c r="N371" s="28"/>
      <c r="O371" s="28"/>
      <c r="AB371" s="30"/>
    </row>
    <row r="372" spans="1:28" x14ac:dyDescent="0.25">
      <c r="A372" s="27"/>
      <c r="H372" s="43"/>
      <c r="I372" s="29"/>
      <c r="J372" s="28"/>
      <c r="K372" s="28"/>
      <c r="L372" s="56"/>
      <c r="M372" s="28"/>
      <c r="N372" s="28"/>
      <c r="O372" s="28"/>
      <c r="AB372" s="30"/>
    </row>
    <row r="373" spans="1:28" x14ac:dyDescent="0.25">
      <c r="A373" s="27"/>
      <c r="H373" s="43"/>
      <c r="I373" s="29"/>
      <c r="J373" s="28"/>
      <c r="K373" s="28"/>
      <c r="L373" s="56"/>
      <c r="M373" s="28"/>
      <c r="N373" s="28"/>
      <c r="O373" s="28"/>
      <c r="AB373" s="30"/>
    </row>
    <row r="374" spans="1:28" x14ac:dyDescent="0.25">
      <c r="A374" s="27"/>
      <c r="H374" s="43"/>
      <c r="I374" s="29"/>
      <c r="J374" s="28"/>
      <c r="K374" s="28"/>
      <c r="L374" s="56"/>
      <c r="M374" s="28"/>
      <c r="N374" s="28"/>
      <c r="O374" s="28"/>
      <c r="AB374" s="30"/>
    </row>
    <row r="375" spans="1:28" x14ac:dyDescent="0.25">
      <c r="A375" s="27"/>
      <c r="H375" s="43"/>
      <c r="I375" s="29"/>
      <c r="J375" s="28"/>
      <c r="K375" s="28"/>
      <c r="L375" s="56"/>
      <c r="M375" s="28"/>
      <c r="N375" s="28"/>
      <c r="O375" s="28"/>
      <c r="AB375" s="30"/>
    </row>
    <row r="376" spans="1:28" x14ac:dyDescent="0.25">
      <c r="A376" s="27"/>
      <c r="H376" s="43"/>
      <c r="I376" s="29"/>
      <c r="J376" s="28"/>
      <c r="K376" s="28"/>
      <c r="L376" s="56"/>
      <c r="M376" s="28"/>
      <c r="N376" s="28"/>
      <c r="O376" s="28"/>
      <c r="AB376" s="30"/>
    </row>
    <row r="377" spans="1:28" x14ac:dyDescent="0.25">
      <c r="A377" s="27"/>
      <c r="H377" s="43"/>
      <c r="I377" s="29"/>
      <c r="J377" s="28"/>
      <c r="K377" s="28"/>
      <c r="L377" s="56"/>
      <c r="M377" s="28"/>
      <c r="N377" s="28"/>
      <c r="O377" s="28"/>
      <c r="AB377" s="30"/>
    </row>
    <row r="378" spans="1:28" x14ac:dyDescent="0.25">
      <c r="A378" s="27"/>
      <c r="H378" s="43"/>
      <c r="I378" s="29"/>
      <c r="J378" s="28"/>
      <c r="K378" s="28"/>
      <c r="L378" s="56"/>
      <c r="M378" s="28"/>
      <c r="N378" s="28"/>
      <c r="O378" s="28"/>
      <c r="AB378" s="30"/>
    </row>
    <row r="379" spans="1:28" x14ac:dyDescent="0.25">
      <c r="A379" s="27"/>
      <c r="H379" s="43"/>
      <c r="I379" s="29"/>
      <c r="J379" s="28"/>
      <c r="K379" s="28"/>
      <c r="L379" s="56"/>
      <c r="M379" s="28"/>
      <c r="N379" s="28"/>
      <c r="O379" s="28"/>
      <c r="AB379" s="30"/>
    </row>
    <row r="380" spans="1:28" x14ac:dyDescent="0.25">
      <c r="A380" s="27"/>
      <c r="H380" s="43"/>
      <c r="I380" s="29"/>
      <c r="J380" s="28"/>
      <c r="K380" s="28"/>
      <c r="L380" s="56"/>
      <c r="M380" s="28"/>
      <c r="N380" s="28"/>
      <c r="O380" s="28"/>
      <c r="AB380" s="30"/>
    </row>
    <row r="381" spans="1:28" x14ac:dyDescent="0.25">
      <c r="A381" s="27"/>
      <c r="H381" s="43"/>
      <c r="I381" s="29"/>
      <c r="J381" s="28"/>
      <c r="K381" s="28"/>
      <c r="L381" s="56"/>
      <c r="M381" s="28"/>
      <c r="N381" s="28"/>
      <c r="O381" s="28"/>
      <c r="AB381" s="30"/>
    </row>
    <row r="382" spans="1:28" x14ac:dyDescent="0.25">
      <c r="A382" s="27"/>
      <c r="H382" s="43"/>
      <c r="I382" s="29"/>
      <c r="J382" s="28"/>
      <c r="K382" s="28"/>
      <c r="L382" s="56"/>
      <c r="M382" s="28"/>
      <c r="N382" s="28"/>
      <c r="O382" s="28"/>
      <c r="AB382" s="30"/>
    </row>
    <row r="383" spans="1:28" x14ac:dyDescent="0.25">
      <c r="A383" s="27"/>
      <c r="H383" s="43"/>
      <c r="I383" s="29"/>
      <c r="J383" s="28"/>
      <c r="K383" s="28"/>
      <c r="L383" s="56"/>
      <c r="M383" s="28"/>
      <c r="N383" s="28"/>
      <c r="O383" s="28"/>
      <c r="AB383" s="30"/>
    </row>
    <row r="384" spans="1:28" x14ac:dyDescent="0.25">
      <c r="A384" s="27"/>
      <c r="H384" s="43"/>
      <c r="I384" s="29"/>
      <c r="J384" s="28"/>
      <c r="K384" s="28"/>
      <c r="L384" s="56"/>
      <c r="M384" s="28"/>
      <c r="N384" s="28"/>
      <c r="O384" s="28"/>
      <c r="AB384" s="30"/>
    </row>
    <row r="385" spans="1:28" x14ac:dyDescent="0.25">
      <c r="A385" s="27"/>
      <c r="H385" s="43"/>
      <c r="I385" s="29"/>
      <c r="J385" s="28"/>
      <c r="K385" s="28"/>
      <c r="L385" s="56"/>
      <c r="M385" s="28"/>
      <c r="N385" s="28"/>
      <c r="O385" s="28"/>
      <c r="AB385" s="30"/>
    </row>
    <row r="386" spans="1:28" x14ac:dyDescent="0.25">
      <c r="A386" s="27"/>
      <c r="H386" s="43"/>
      <c r="I386" s="29"/>
      <c r="J386" s="28"/>
      <c r="K386" s="28"/>
      <c r="L386" s="56"/>
      <c r="M386" s="28"/>
      <c r="N386" s="28"/>
      <c r="O386" s="28"/>
      <c r="AB386" s="30"/>
    </row>
    <row r="387" spans="1:28" x14ac:dyDescent="0.25">
      <c r="A387" s="27"/>
      <c r="H387" s="43"/>
      <c r="I387" s="29"/>
      <c r="J387" s="28"/>
      <c r="K387" s="28"/>
      <c r="L387" s="56"/>
      <c r="M387" s="28"/>
      <c r="N387" s="28"/>
      <c r="O387" s="28"/>
      <c r="AB387" s="30"/>
    </row>
    <row r="388" spans="1:28" x14ac:dyDescent="0.25">
      <c r="A388" s="27"/>
      <c r="H388" s="43"/>
      <c r="I388" s="29"/>
      <c r="J388" s="28"/>
      <c r="K388" s="28"/>
      <c r="L388" s="56"/>
      <c r="M388" s="28"/>
      <c r="N388" s="28"/>
      <c r="O388" s="28"/>
      <c r="AB388" s="30"/>
    </row>
    <row r="389" spans="1:28" x14ac:dyDescent="0.25">
      <c r="A389" s="27"/>
      <c r="H389" s="43"/>
      <c r="I389" s="29"/>
      <c r="J389" s="28"/>
      <c r="K389" s="28"/>
      <c r="L389" s="56"/>
      <c r="M389" s="28"/>
      <c r="N389" s="28"/>
      <c r="O389" s="28"/>
      <c r="AB389" s="30"/>
    </row>
    <row r="390" spans="1:28" x14ac:dyDescent="0.25">
      <c r="A390" s="27"/>
      <c r="H390" s="43"/>
      <c r="I390" s="29"/>
      <c r="J390" s="28"/>
      <c r="K390" s="28"/>
      <c r="L390" s="56"/>
      <c r="M390" s="28"/>
      <c r="N390" s="28"/>
      <c r="O390" s="28"/>
      <c r="AB390" s="30"/>
    </row>
    <row r="391" spans="1:28" x14ac:dyDescent="0.25">
      <c r="A391" s="27"/>
      <c r="H391" s="43"/>
      <c r="I391" s="29"/>
      <c r="J391" s="28"/>
      <c r="K391" s="28"/>
      <c r="L391" s="56"/>
      <c r="M391" s="28"/>
      <c r="N391" s="28"/>
      <c r="O391" s="28"/>
      <c r="AB391" s="30"/>
    </row>
    <row r="392" spans="1:28" x14ac:dyDescent="0.25">
      <c r="A392" s="27"/>
      <c r="H392" s="43"/>
      <c r="I392" s="28"/>
      <c r="J392" s="28"/>
      <c r="K392" s="28"/>
      <c r="L392" s="56"/>
      <c r="M392" s="28"/>
      <c r="N392" s="28"/>
      <c r="O392" s="28"/>
      <c r="AB392" s="30"/>
    </row>
    <row r="393" spans="1:28" x14ac:dyDescent="0.25">
      <c r="A393" s="27"/>
      <c r="H393" s="43"/>
      <c r="I393" s="28"/>
      <c r="J393" s="28"/>
      <c r="K393" s="28"/>
      <c r="L393" s="56"/>
      <c r="M393" s="28"/>
      <c r="N393" s="28"/>
      <c r="O393" s="28"/>
      <c r="AB393" s="30"/>
    </row>
    <row r="394" spans="1:28" x14ac:dyDescent="0.25">
      <c r="A394" s="27"/>
      <c r="H394" s="43"/>
      <c r="I394" s="28"/>
      <c r="J394" s="28"/>
      <c r="K394" s="28"/>
      <c r="L394" s="56"/>
      <c r="M394" s="28"/>
      <c r="N394" s="28"/>
      <c r="O394" s="28"/>
      <c r="AB394" s="30"/>
    </row>
    <row r="395" spans="1:28" x14ac:dyDescent="0.25">
      <c r="A395" s="27"/>
      <c r="H395" s="43"/>
      <c r="I395" s="28"/>
      <c r="J395" s="28"/>
      <c r="K395" s="28"/>
      <c r="L395" s="56"/>
      <c r="M395" s="28"/>
      <c r="N395" s="28"/>
      <c r="O395" s="28"/>
      <c r="AB395" s="30"/>
    </row>
    <row r="396" spans="1:28" x14ac:dyDescent="0.25">
      <c r="A396" s="27"/>
      <c r="H396" s="43"/>
      <c r="I396" s="28"/>
      <c r="J396" s="28"/>
      <c r="K396" s="28"/>
      <c r="L396" s="56"/>
      <c r="M396" s="28"/>
      <c r="N396" s="28"/>
      <c r="O396" s="28"/>
      <c r="AB396" s="30"/>
    </row>
    <row r="397" spans="1:28" x14ac:dyDescent="0.25">
      <c r="A397" s="27"/>
      <c r="H397" s="43"/>
      <c r="I397" s="28"/>
      <c r="J397" s="28"/>
      <c r="K397" s="28"/>
      <c r="L397" s="56"/>
      <c r="M397" s="28"/>
      <c r="N397" s="28"/>
      <c r="O397" s="28"/>
      <c r="AB397" s="30"/>
    </row>
    <row r="398" spans="1:28" x14ac:dyDescent="0.25">
      <c r="A398" s="27"/>
      <c r="H398" s="43"/>
      <c r="I398" s="28"/>
      <c r="J398" s="28"/>
      <c r="K398" s="28"/>
      <c r="L398" s="56"/>
      <c r="M398" s="28"/>
      <c r="N398" s="28"/>
      <c r="O398" s="28"/>
      <c r="AB398" s="30"/>
    </row>
    <row r="399" spans="1:28" x14ac:dyDescent="0.25">
      <c r="A399" s="27"/>
      <c r="H399" s="43"/>
      <c r="I399" s="28"/>
      <c r="J399" s="28"/>
      <c r="K399" s="28"/>
      <c r="L399" s="56"/>
      <c r="M399" s="28"/>
      <c r="N399" s="28"/>
      <c r="O399" s="28"/>
      <c r="AB399" s="30"/>
    </row>
    <row r="400" spans="1:28" x14ac:dyDescent="0.25">
      <c r="A400" s="27"/>
      <c r="H400" s="43"/>
      <c r="I400" s="28"/>
      <c r="J400" s="28"/>
      <c r="K400" s="28"/>
      <c r="L400" s="56"/>
      <c r="M400" s="28"/>
      <c r="N400" s="28"/>
      <c r="O400" s="28"/>
      <c r="AB400" s="30"/>
    </row>
    <row r="401" spans="1:28" x14ac:dyDescent="0.25">
      <c r="A401" s="27"/>
      <c r="H401" s="43"/>
      <c r="I401" s="28"/>
      <c r="J401" s="28"/>
      <c r="K401" s="28"/>
      <c r="L401" s="56"/>
      <c r="M401" s="28"/>
      <c r="N401" s="28"/>
      <c r="O401" s="28"/>
      <c r="AB401" s="30"/>
    </row>
    <row r="402" spans="1:28" x14ac:dyDescent="0.25">
      <c r="A402" s="27"/>
      <c r="H402" s="43"/>
      <c r="I402" s="28"/>
      <c r="J402" s="28"/>
      <c r="K402" s="28"/>
      <c r="L402" s="56"/>
      <c r="M402" s="28"/>
      <c r="N402" s="28"/>
      <c r="O402" s="28"/>
      <c r="AB402" s="30"/>
    </row>
    <row r="403" spans="1:28" x14ac:dyDescent="0.25">
      <c r="A403" s="27"/>
      <c r="H403" s="43"/>
      <c r="I403" s="28"/>
      <c r="J403" s="28"/>
      <c r="K403" s="28"/>
      <c r="L403" s="56"/>
      <c r="M403" s="28"/>
      <c r="N403" s="28"/>
      <c r="O403" s="28"/>
      <c r="AB403" s="30"/>
    </row>
    <row r="404" spans="1:28" x14ac:dyDescent="0.25">
      <c r="A404" s="27"/>
      <c r="H404" s="43"/>
      <c r="I404" s="28"/>
      <c r="J404" s="28"/>
      <c r="K404" s="28"/>
      <c r="L404" s="56"/>
      <c r="M404" s="28"/>
      <c r="N404" s="28"/>
      <c r="O404" s="28"/>
      <c r="AB404" s="30"/>
    </row>
    <row r="405" spans="1:28" x14ac:dyDescent="0.25">
      <c r="A405" s="27"/>
      <c r="H405" s="43"/>
      <c r="I405" s="28"/>
      <c r="J405" s="28"/>
      <c r="K405" s="28"/>
      <c r="L405" s="56"/>
      <c r="M405" s="28"/>
      <c r="N405" s="28"/>
      <c r="O405" s="28"/>
      <c r="AB405" s="30"/>
    </row>
    <row r="406" spans="1:28" x14ac:dyDescent="0.25">
      <c r="A406" s="27"/>
      <c r="H406" s="43"/>
      <c r="I406" s="28"/>
      <c r="J406" s="28"/>
      <c r="K406" s="28"/>
      <c r="L406" s="56"/>
      <c r="M406" s="28"/>
      <c r="N406" s="28"/>
      <c r="O406" s="28"/>
      <c r="AB406" s="29"/>
    </row>
    <row r="407" spans="1:28" x14ac:dyDescent="0.25">
      <c r="A407" s="27"/>
      <c r="H407" s="43"/>
      <c r="I407" s="28"/>
      <c r="J407" s="28"/>
      <c r="K407" s="28"/>
      <c r="L407" s="56"/>
      <c r="M407" s="28"/>
      <c r="N407" s="28"/>
      <c r="O407" s="28"/>
      <c r="AB407" s="29"/>
    </row>
    <row r="408" spans="1:28" x14ac:dyDescent="0.25">
      <c r="A408" s="27"/>
      <c r="H408" s="43"/>
      <c r="I408" s="28"/>
      <c r="J408" s="28"/>
      <c r="K408" s="28"/>
      <c r="L408" s="56"/>
      <c r="M408" s="28"/>
      <c r="N408" s="28"/>
      <c r="O408" s="28"/>
      <c r="AB408" s="29"/>
    </row>
    <row r="409" spans="1:28" x14ac:dyDescent="0.25">
      <c r="A409" s="27"/>
      <c r="H409" s="43"/>
      <c r="I409" s="28"/>
      <c r="J409" s="28"/>
      <c r="K409" s="28"/>
      <c r="L409" s="56"/>
      <c r="M409" s="28"/>
      <c r="N409" s="28"/>
      <c r="O409" s="28"/>
      <c r="AB409" s="29"/>
    </row>
    <row r="410" spans="1:28" x14ac:dyDescent="0.25">
      <c r="A410" s="27"/>
      <c r="H410" s="43"/>
      <c r="I410" s="28"/>
      <c r="J410" s="28"/>
      <c r="K410" s="28"/>
      <c r="L410" s="56"/>
      <c r="M410" s="28"/>
      <c r="N410" s="28"/>
      <c r="O410" s="28"/>
      <c r="AB410" s="29"/>
    </row>
    <row r="411" spans="1:28" x14ac:dyDescent="0.25">
      <c r="A411" s="27"/>
      <c r="H411" s="43"/>
      <c r="I411" s="28"/>
      <c r="J411" s="28"/>
      <c r="K411" s="28"/>
      <c r="L411" s="56"/>
      <c r="M411" s="28"/>
      <c r="N411" s="28"/>
      <c r="O411" s="28"/>
      <c r="AB411" s="29"/>
    </row>
    <row r="412" spans="1:28" x14ac:dyDescent="0.25">
      <c r="A412" s="27"/>
      <c r="H412" s="43"/>
      <c r="I412" s="28"/>
      <c r="J412" s="28"/>
      <c r="K412" s="28"/>
      <c r="L412" s="56"/>
      <c r="M412" s="28"/>
      <c r="N412" s="28"/>
      <c r="O412" s="28"/>
      <c r="AB412" s="29"/>
    </row>
    <row r="413" spans="1:28" x14ac:dyDescent="0.25">
      <c r="A413" s="27"/>
      <c r="H413" s="43"/>
      <c r="I413" s="28"/>
      <c r="J413" s="28"/>
      <c r="K413" s="28"/>
      <c r="L413" s="56"/>
      <c r="M413" s="28"/>
      <c r="N413" s="28"/>
      <c r="O413" s="28"/>
      <c r="AB413" s="29"/>
    </row>
    <row r="414" spans="1:28" x14ac:dyDescent="0.25">
      <c r="A414" s="27"/>
      <c r="H414" s="43"/>
      <c r="I414" s="28"/>
      <c r="J414" s="28"/>
      <c r="K414" s="28"/>
      <c r="L414" s="56"/>
      <c r="M414" s="28"/>
      <c r="N414" s="28"/>
      <c r="O414" s="28"/>
      <c r="AB414" s="29"/>
    </row>
    <row r="415" spans="1:28" x14ac:dyDescent="0.25">
      <c r="A415" s="27"/>
      <c r="H415" s="43"/>
      <c r="I415" s="28"/>
      <c r="J415" s="28"/>
      <c r="K415" s="28"/>
      <c r="L415" s="56"/>
      <c r="M415" s="28"/>
      <c r="N415" s="28"/>
      <c r="O415" s="28"/>
      <c r="AB415" s="29"/>
    </row>
    <row r="416" spans="1:28" x14ac:dyDescent="0.25">
      <c r="A416" s="27"/>
      <c r="H416" s="43"/>
      <c r="I416" s="28"/>
      <c r="J416" s="28"/>
      <c r="K416" s="28"/>
      <c r="L416" s="56"/>
      <c r="M416" s="28"/>
      <c r="N416" s="28"/>
      <c r="O416" s="28"/>
      <c r="AB416" s="29"/>
    </row>
    <row r="417" spans="1:28" x14ac:dyDescent="0.25">
      <c r="A417" s="27"/>
      <c r="H417" s="43"/>
      <c r="I417" s="28"/>
      <c r="J417" s="28"/>
      <c r="K417" s="28"/>
      <c r="L417" s="56"/>
      <c r="M417" s="28"/>
      <c r="N417" s="28"/>
      <c r="O417" s="28"/>
      <c r="AB417" s="28"/>
    </row>
    <row r="418" spans="1:28" x14ac:dyDescent="0.25">
      <c r="A418" s="27"/>
      <c r="H418" s="43"/>
      <c r="I418" s="28"/>
      <c r="J418" s="28"/>
      <c r="K418" s="28"/>
      <c r="L418" s="56"/>
      <c r="M418" s="28"/>
      <c r="N418" s="28"/>
      <c r="O418" s="28"/>
      <c r="AB418" s="28"/>
    </row>
    <row r="419" spans="1:28" x14ac:dyDescent="0.25">
      <c r="A419" s="27"/>
      <c r="H419" s="43"/>
      <c r="I419" s="28"/>
      <c r="J419" s="28"/>
      <c r="K419" s="28"/>
      <c r="L419" s="56"/>
      <c r="M419" s="28"/>
      <c r="N419" s="28"/>
      <c r="O419" s="28"/>
      <c r="AB419" s="28"/>
    </row>
    <row r="420" spans="1:28" x14ac:dyDescent="0.25">
      <c r="A420" s="27"/>
      <c r="H420" s="43"/>
      <c r="I420" s="28"/>
      <c r="J420" s="28"/>
      <c r="K420" s="28"/>
      <c r="L420" s="56"/>
      <c r="M420" s="28"/>
      <c r="N420" s="28"/>
      <c r="O420" s="28"/>
      <c r="AB420" s="28"/>
    </row>
    <row r="421" spans="1:28" x14ac:dyDescent="0.25">
      <c r="A421" s="27"/>
      <c r="H421" s="43"/>
      <c r="I421" s="28"/>
      <c r="J421" s="28"/>
      <c r="K421" s="28"/>
      <c r="L421" s="56"/>
      <c r="M421" s="28"/>
      <c r="N421" s="28"/>
      <c r="O421" s="28"/>
      <c r="AB421" s="28"/>
    </row>
    <row r="422" spans="1:28" x14ac:dyDescent="0.25">
      <c r="A422" s="27"/>
      <c r="H422" s="43"/>
      <c r="I422" s="28"/>
      <c r="J422" s="28"/>
      <c r="K422" s="28"/>
      <c r="L422" s="56"/>
      <c r="M422" s="28"/>
      <c r="N422" s="28"/>
      <c r="O422" s="28"/>
      <c r="AB422" s="28"/>
    </row>
    <row r="423" spans="1:28" x14ac:dyDescent="0.25">
      <c r="A423" s="27"/>
      <c r="H423" s="43"/>
      <c r="I423" s="28"/>
      <c r="J423" s="28"/>
      <c r="K423" s="28"/>
      <c r="L423" s="56"/>
      <c r="M423" s="28"/>
      <c r="N423" s="28"/>
      <c r="O423" s="28"/>
      <c r="AB423" s="28"/>
    </row>
    <row r="424" spans="1:28" x14ac:dyDescent="0.25">
      <c r="A424" s="27"/>
      <c r="H424" s="43"/>
      <c r="I424" s="28"/>
      <c r="J424" s="28"/>
      <c r="K424" s="28"/>
      <c r="L424" s="56"/>
      <c r="M424" s="28"/>
      <c r="N424" s="28"/>
      <c r="O424" s="28"/>
      <c r="AB424" s="28"/>
    </row>
    <row r="425" spans="1:28" x14ac:dyDescent="0.25">
      <c r="A425" s="27"/>
      <c r="H425" s="43"/>
      <c r="I425" s="28"/>
      <c r="J425" s="28"/>
      <c r="K425" s="28"/>
      <c r="L425" s="56"/>
      <c r="M425" s="28"/>
      <c r="N425" s="28"/>
      <c r="O425" s="28"/>
      <c r="AB425" s="28"/>
    </row>
    <row r="426" spans="1:28" x14ac:dyDescent="0.25">
      <c r="A426" s="27"/>
      <c r="H426" s="43"/>
      <c r="I426" s="28"/>
      <c r="J426" s="28"/>
      <c r="K426" s="28"/>
      <c r="L426" s="56"/>
      <c r="M426" s="28"/>
      <c r="N426" s="28"/>
      <c r="O426" s="28"/>
      <c r="AB426" s="28"/>
    </row>
    <row r="427" spans="1:28" x14ac:dyDescent="0.25">
      <c r="A427" s="27"/>
      <c r="H427" s="43"/>
      <c r="I427" s="28"/>
      <c r="J427" s="28"/>
      <c r="K427" s="28"/>
      <c r="L427" s="56"/>
      <c r="M427" s="28"/>
      <c r="N427" s="28"/>
      <c r="O427" s="28"/>
      <c r="AB427" s="28"/>
    </row>
    <row r="428" spans="1:28" x14ac:dyDescent="0.25">
      <c r="A428" s="27"/>
      <c r="H428" s="43"/>
      <c r="I428" s="28"/>
      <c r="J428" s="28"/>
      <c r="K428" s="28"/>
      <c r="L428" s="56"/>
      <c r="M428" s="28"/>
      <c r="N428" s="28"/>
      <c r="O428" s="28"/>
      <c r="AB428" s="28"/>
    </row>
    <row r="429" spans="1:28" x14ac:dyDescent="0.25">
      <c r="A429" s="27"/>
      <c r="H429" s="43"/>
      <c r="I429" s="28"/>
      <c r="K429" s="28"/>
      <c r="AB429" s="28"/>
    </row>
    <row r="430" spans="1:28" x14ac:dyDescent="0.25">
      <c r="A430" s="27"/>
      <c r="H430" s="43"/>
      <c r="I430" s="28"/>
      <c r="K430" s="28"/>
      <c r="AB430" s="28"/>
    </row>
    <row r="431" spans="1:28" x14ac:dyDescent="0.25">
      <c r="A431" s="27"/>
      <c r="H431" s="43"/>
      <c r="I431" s="28"/>
      <c r="K431" s="28"/>
      <c r="AB431" s="28"/>
    </row>
    <row r="432" spans="1:28" x14ac:dyDescent="0.25">
      <c r="A432" s="27"/>
      <c r="H432" s="43"/>
      <c r="I432" s="28"/>
      <c r="K432" s="28"/>
      <c r="AB432" s="28"/>
    </row>
    <row r="433" spans="1:28" x14ac:dyDescent="0.25">
      <c r="A433" s="27"/>
      <c r="H433" s="43"/>
      <c r="I433" s="28"/>
      <c r="K433" s="28"/>
      <c r="AB433" s="28"/>
    </row>
    <row r="434" spans="1:28" x14ac:dyDescent="0.25">
      <c r="A434" s="27"/>
      <c r="H434" s="43"/>
      <c r="I434" s="28"/>
      <c r="K434" s="28"/>
      <c r="AB434" s="28"/>
    </row>
    <row r="435" spans="1:28" x14ac:dyDescent="0.25">
      <c r="A435" s="27"/>
      <c r="H435" s="43"/>
      <c r="I435" s="28"/>
      <c r="K435" s="28"/>
      <c r="AB435" s="28"/>
    </row>
    <row r="436" spans="1:28" x14ac:dyDescent="0.25">
      <c r="A436" s="27"/>
      <c r="H436" s="43"/>
      <c r="I436" s="28"/>
      <c r="K436" s="28"/>
      <c r="AB436" s="28"/>
    </row>
    <row r="437" spans="1:28" x14ac:dyDescent="0.25">
      <c r="A437" s="27"/>
      <c r="H437" s="43"/>
      <c r="I437" s="28"/>
      <c r="K437" s="28"/>
      <c r="AB437" s="28"/>
    </row>
    <row r="438" spans="1:28" x14ac:dyDescent="0.25">
      <c r="A438" s="27"/>
      <c r="H438" s="43"/>
      <c r="I438" s="28"/>
      <c r="K438" s="28"/>
      <c r="AB438" s="28"/>
    </row>
    <row r="439" spans="1:28" x14ac:dyDescent="0.25">
      <c r="A439" s="27"/>
      <c r="H439" s="43"/>
      <c r="I439" s="28"/>
      <c r="K439" s="28"/>
      <c r="AB439" s="28"/>
    </row>
    <row r="440" spans="1:28" x14ac:dyDescent="0.25">
      <c r="A440" s="27"/>
      <c r="H440" s="43"/>
      <c r="I440" s="28"/>
      <c r="K440" s="28"/>
      <c r="AB440" s="28"/>
    </row>
    <row r="441" spans="1:28" x14ac:dyDescent="0.25">
      <c r="A441" s="27"/>
      <c r="H441" s="43"/>
      <c r="I441" s="28"/>
      <c r="K441" s="28"/>
      <c r="AB441" s="28"/>
    </row>
    <row r="442" spans="1:28" x14ac:dyDescent="0.25">
      <c r="A442" s="27"/>
      <c r="H442" s="43"/>
      <c r="I442" s="28"/>
      <c r="K442" s="28"/>
      <c r="AB442" s="28"/>
    </row>
    <row r="443" spans="1:28" x14ac:dyDescent="0.25">
      <c r="A443" s="27"/>
      <c r="H443" s="43"/>
      <c r="I443" s="28"/>
      <c r="K443" s="28"/>
      <c r="AB443" s="28"/>
    </row>
    <row r="444" spans="1:28" x14ac:dyDescent="0.25">
      <c r="A444" s="27"/>
      <c r="H444" s="43"/>
      <c r="I444" s="28"/>
      <c r="K444" s="28"/>
      <c r="AB444" s="28"/>
    </row>
    <row r="445" spans="1:28" x14ac:dyDescent="0.25">
      <c r="A445" s="27"/>
      <c r="H445" s="43"/>
      <c r="I445" s="28"/>
      <c r="K445" s="28"/>
      <c r="AB445" s="28"/>
    </row>
    <row r="446" spans="1:28" x14ac:dyDescent="0.25">
      <c r="A446" s="27"/>
      <c r="H446" s="43"/>
      <c r="I446" s="28"/>
      <c r="K446" s="28"/>
      <c r="AB446" s="28"/>
    </row>
    <row r="447" spans="1:28" x14ac:dyDescent="0.25">
      <c r="A447" s="27"/>
      <c r="H447" s="43"/>
      <c r="I447" s="28"/>
      <c r="K447" s="28"/>
      <c r="AB447" s="28"/>
    </row>
    <row r="448" spans="1:28" x14ac:dyDescent="0.25">
      <c r="A448" s="27"/>
      <c r="H448" s="43"/>
      <c r="I448" s="28"/>
      <c r="K448" s="28"/>
      <c r="AB448" s="28"/>
    </row>
    <row r="449" spans="1:28" x14ac:dyDescent="0.25">
      <c r="A449" s="27"/>
      <c r="H449" s="43"/>
      <c r="I449" s="28"/>
      <c r="K449" s="28"/>
      <c r="AB449" s="28"/>
    </row>
    <row r="450" spans="1:28" x14ac:dyDescent="0.25">
      <c r="A450" s="27"/>
      <c r="H450" s="43"/>
      <c r="I450" s="28"/>
      <c r="K450" s="28"/>
      <c r="AB450" s="28"/>
    </row>
    <row r="451" spans="1:28" x14ac:dyDescent="0.25">
      <c r="A451" s="27"/>
      <c r="H451" s="43"/>
      <c r="I451" s="28"/>
      <c r="K451" s="28"/>
      <c r="AB451" s="28"/>
    </row>
    <row r="452" spans="1:28" x14ac:dyDescent="0.25">
      <c r="A452" s="27"/>
      <c r="H452" s="43"/>
      <c r="I452" s="28"/>
      <c r="K452" s="28"/>
      <c r="AB452" s="28"/>
    </row>
    <row r="453" spans="1:28" x14ac:dyDescent="0.25">
      <c r="A453" s="27"/>
      <c r="H453" s="43"/>
      <c r="I453" s="28"/>
      <c r="K453" s="28"/>
      <c r="AB453" s="28"/>
    </row>
    <row r="454" spans="1:28" x14ac:dyDescent="0.25">
      <c r="A454" s="27"/>
      <c r="H454" s="43"/>
      <c r="I454" s="28"/>
      <c r="K454" s="28"/>
      <c r="AB454" s="28"/>
    </row>
    <row r="455" spans="1:28" x14ac:dyDescent="0.25">
      <c r="A455" s="27"/>
      <c r="H455" s="43"/>
      <c r="I455" s="28"/>
      <c r="K455" s="28"/>
      <c r="AB455" s="28"/>
    </row>
    <row r="456" spans="1:28" x14ac:dyDescent="0.25">
      <c r="A456" s="27"/>
      <c r="H456" s="43"/>
      <c r="I456" s="28"/>
      <c r="K456" s="28"/>
      <c r="AB456" s="28"/>
    </row>
    <row r="457" spans="1:28" x14ac:dyDescent="0.25">
      <c r="A457" s="27"/>
      <c r="H457" s="43"/>
      <c r="I457" s="28"/>
      <c r="K457" s="28"/>
      <c r="AB457" s="28"/>
    </row>
    <row r="458" spans="1:28" x14ac:dyDescent="0.25">
      <c r="A458" s="27"/>
      <c r="H458" s="43"/>
      <c r="I458" s="28"/>
      <c r="K458" s="28"/>
      <c r="AB458" s="28"/>
    </row>
    <row r="459" spans="1:28" x14ac:dyDescent="0.25">
      <c r="A459" s="27"/>
      <c r="H459" s="43"/>
      <c r="I459" s="28"/>
      <c r="K459" s="28"/>
      <c r="AB459" s="28"/>
    </row>
    <row r="460" spans="1:28" x14ac:dyDescent="0.25">
      <c r="A460" s="27"/>
      <c r="H460" s="43"/>
      <c r="I460" s="28"/>
      <c r="K460" s="28"/>
      <c r="AB460" s="28"/>
    </row>
    <row r="461" spans="1:28" x14ac:dyDescent="0.25">
      <c r="A461" s="27"/>
      <c r="H461" s="43"/>
      <c r="I461" s="28"/>
      <c r="K461" s="28"/>
      <c r="AB461" s="28"/>
    </row>
    <row r="462" spans="1:28" x14ac:dyDescent="0.25">
      <c r="A462" s="27"/>
      <c r="H462" s="43"/>
      <c r="I462" s="28"/>
      <c r="K462" s="28"/>
      <c r="AB462" s="28"/>
    </row>
    <row r="463" spans="1:28" x14ac:dyDescent="0.25">
      <c r="A463" s="27"/>
      <c r="H463" s="43"/>
      <c r="I463" s="28"/>
      <c r="K463" s="28"/>
      <c r="AB463" s="28"/>
    </row>
    <row r="464" spans="1:28" x14ac:dyDescent="0.25">
      <c r="A464" s="27"/>
      <c r="H464" s="43"/>
      <c r="I464" s="28"/>
      <c r="K464" s="28"/>
      <c r="AB464" s="28"/>
    </row>
    <row r="465" spans="1:28" x14ac:dyDescent="0.25">
      <c r="A465" s="27"/>
      <c r="H465" s="43"/>
      <c r="I465" s="28"/>
      <c r="K465" s="28"/>
      <c r="AB465" s="28"/>
    </row>
    <row r="466" spans="1:28" x14ac:dyDescent="0.25">
      <c r="A466" s="27"/>
      <c r="H466" s="43"/>
      <c r="I466" s="28"/>
      <c r="K466" s="28"/>
      <c r="AB466" s="28"/>
    </row>
    <row r="467" spans="1:28" x14ac:dyDescent="0.25">
      <c r="A467" s="27"/>
      <c r="H467" s="43"/>
      <c r="I467" s="28"/>
      <c r="K467" s="28"/>
      <c r="AB467" s="28"/>
    </row>
    <row r="468" spans="1:28" x14ac:dyDescent="0.25">
      <c r="A468" s="27"/>
      <c r="H468" s="43"/>
      <c r="I468" s="28"/>
      <c r="K468" s="28"/>
      <c r="AB468" s="28"/>
    </row>
    <row r="469" spans="1:28" x14ac:dyDescent="0.25">
      <c r="A469" s="27"/>
      <c r="H469" s="43"/>
      <c r="I469" s="28"/>
      <c r="K469" s="28"/>
      <c r="AB469" s="28"/>
    </row>
    <row r="470" spans="1:28" x14ac:dyDescent="0.25">
      <c r="A470" s="27"/>
      <c r="H470" s="43"/>
      <c r="I470" s="28"/>
      <c r="K470" s="28"/>
      <c r="AB470" s="28"/>
    </row>
    <row r="471" spans="1:28" x14ac:dyDescent="0.25">
      <c r="A471" s="27"/>
      <c r="H471" s="43"/>
      <c r="I471" s="28"/>
      <c r="K471" s="28"/>
      <c r="AB471" s="28"/>
    </row>
    <row r="472" spans="1:28" x14ac:dyDescent="0.25">
      <c r="A472" s="27"/>
      <c r="H472" s="43"/>
      <c r="I472" s="28"/>
      <c r="K472" s="28"/>
      <c r="AB472" s="28"/>
    </row>
    <row r="473" spans="1:28" x14ac:dyDescent="0.25">
      <c r="A473" s="27"/>
      <c r="H473" s="43"/>
      <c r="I473" s="28"/>
      <c r="K473" s="28"/>
      <c r="AB473" s="28"/>
    </row>
    <row r="474" spans="1:28" x14ac:dyDescent="0.25">
      <c r="A474" s="27"/>
      <c r="H474" s="43"/>
      <c r="I474" s="28"/>
      <c r="K474" s="28"/>
      <c r="AB474" s="28"/>
    </row>
    <row r="475" spans="1:28" x14ac:dyDescent="0.25">
      <c r="A475" s="27"/>
      <c r="H475" s="43"/>
      <c r="I475" s="28"/>
      <c r="K475" s="28"/>
      <c r="AB475" s="28"/>
    </row>
    <row r="476" spans="1:28" x14ac:dyDescent="0.25">
      <c r="A476" s="27"/>
      <c r="H476" s="43"/>
      <c r="I476" s="28"/>
      <c r="K476" s="28"/>
      <c r="AB476" s="28"/>
    </row>
    <row r="477" spans="1:28" x14ac:dyDescent="0.25">
      <c r="A477" s="27"/>
      <c r="H477" s="43"/>
      <c r="I477" s="28"/>
      <c r="K477" s="28"/>
      <c r="AB477" s="28"/>
    </row>
    <row r="478" spans="1:28" x14ac:dyDescent="0.25">
      <c r="A478" s="27"/>
      <c r="H478" s="43"/>
      <c r="I478" s="28"/>
      <c r="K478" s="28"/>
      <c r="AB478" s="28"/>
    </row>
    <row r="479" spans="1:28" x14ac:dyDescent="0.25">
      <c r="A479" s="27"/>
      <c r="H479" s="43"/>
      <c r="I479" s="28"/>
      <c r="K479" s="28"/>
      <c r="AB479" s="28"/>
    </row>
    <row r="480" spans="1:28" x14ac:dyDescent="0.25">
      <c r="A480" s="27"/>
      <c r="H480" s="43"/>
      <c r="I480" s="28"/>
      <c r="K480" s="28"/>
      <c r="AB480" s="28"/>
    </row>
    <row r="481" spans="1:28" x14ac:dyDescent="0.25">
      <c r="A481" s="27"/>
      <c r="H481" s="43"/>
      <c r="I481" s="28"/>
      <c r="K481" s="28"/>
      <c r="AB481" s="28"/>
    </row>
    <row r="482" spans="1:28" x14ac:dyDescent="0.25">
      <c r="A482" s="27"/>
      <c r="H482" s="43"/>
      <c r="I482" s="28"/>
      <c r="K482" s="28"/>
      <c r="AB482" s="28"/>
    </row>
    <row r="483" spans="1:28" x14ac:dyDescent="0.25">
      <c r="A483" s="27"/>
      <c r="H483" s="43"/>
      <c r="I483" s="28"/>
      <c r="K483" s="28"/>
      <c r="AB483" s="28"/>
    </row>
    <row r="484" spans="1:28" x14ac:dyDescent="0.25">
      <c r="A484" s="27"/>
      <c r="H484" s="43"/>
      <c r="I484" s="28"/>
      <c r="K484" s="28"/>
      <c r="AB484" s="28"/>
    </row>
    <row r="485" spans="1:28" x14ac:dyDescent="0.25">
      <c r="A485" s="27"/>
      <c r="H485" s="43"/>
      <c r="I485" s="28"/>
      <c r="K485" s="28"/>
      <c r="AB485" s="28"/>
    </row>
    <row r="486" spans="1:28" x14ac:dyDescent="0.25">
      <c r="A486" s="27"/>
      <c r="H486" s="43"/>
      <c r="I486" s="28"/>
      <c r="K486" s="28"/>
      <c r="AB486" s="28"/>
    </row>
    <row r="487" spans="1:28" x14ac:dyDescent="0.25">
      <c r="A487" s="27"/>
      <c r="H487" s="43"/>
      <c r="I487" s="28"/>
      <c r="K487" s="28"/>
      <c r="AB487" s="28"/>
    </row>
    <row r="488" spans="1:28" x14ac:dyDescent="0.25">
      <c r="A488" s="27"/>
      <c r="H488" s="43"/>
      <c r="I488" s="28"/>
      <c r="K488" s="28"/>
      <c r="AB488" s="28"/>
    </row>
    <row r="489" spans="1:28" x14ac:dyDescent="0.25">
      <c r="A489" s="27"/>
      <c r="H489" s="43"/>
      <c r="I489" s="28"/>
      <c r="K489" s="28"/>
      <c r="AB489" s="28"/>
    </row>
    <row r="490" spans="1:28" x14ac:dyDescent="0.25">
      <c r="A490" s="27"/>
      <c r="H490" s="43"/>
      <c r="I490" s="28"/>
      <c r="K490" s="28"/>
      <c r="AB490" s="28"/>
    </row>
    <row r="491" spans="1:28" x14ac:dyDescent="0.25">
      <c r="A491" s="27"/>
      <c r="H491" s="43"/>
      <c r="I491" s="28"/>
      <c r="K491" s="28"/>
      <c r="AB491" s="28"/>
    </row>
    <row r="492" spans="1:28" x14ac:dyDescent="0.25">
      <c r="A492" s="27"/>
      <c r="H492" s="43"/>
      <c r="I492" s="28"/>
      <c r="K492" s="28"/>
      <c r="AB492" s="28"/>
    </row>
    <row r="493" spans="1:28" x14ac:dyDescent="0.25">
      <c r="A493" s="27"/>
      <c r="H493" s="43"/>
      <c r="I493" s="28"/>
      <c r="K493" s="28"/>
      <c r="AB493" s="28"/>
    </row>
    <row r="494" spans="1:28" x14ac:dyDescent="0.25">
      <c r="A494" s="27"/>
      <c r="H494" s="43"/>
      <c r="I494" s="28"/>
      <c r="K494" s="28"/>
      <c r="AB494" s="28"/>
    </row>
    <row r="495" spans="1:28" x14ac:dyDescent="0.25">
      <c r="A495" s="27"/>
      <c r="H495" s="43"/>
      <c r="I495" s="28"/>
      <c r="K495" s="28"/>
      <c r="AB495" s="28"/>
    </row>
    <row r="496" spans="1:28" x14ac:dyDescent="0.25">
      <c r="A496" s="27"/>
      <c r="H496" s="43"/>
      <c r="I496" s="28"/>
      <c r="K496" s="28"/>
      <c r="AB496" s="28"/>
    </row>
    <row r="497" spans="1:28" x14ac:dyDescent="0.25">
      <c r="A497" s="27"/>
      <c r="H497" s="43"/>
      <c r="I497" s="28"/>
      <c r="K497" s="28"/>
      <c r="AB497" s="28"/>
    </row>
    <row r="498" spans="1:28" x14ac:dyDescent="0.25">
      <c r="A498" s="27"/>
      <c r="H498" s="43"/>
      <c r="I498" s="28"/>
      <c r="K498" s="28"/>
      <c r="AB498" s="28"/>
    </row>
    <row r="499" spans="1:28" x14ac:dyDescent="0.25">
      <c r="A499" s="27"/>
      <c r="H499" s="43"/>
      <c r="I499" s="28"/>
      <c r="K499" s="28"/>
      <c r="AB499" s="28"/>
    </row>
    <row r="500" spans="1:28" x14ac:dyDescent="0.25">
      <c r="A500" s="27"/>
      <c r="H500" s="43"/>
      <c r="I500" s="28"/>
      <c r="K500" s="28"/>
      <c r="AB500" s="28"/>
    </row>
    <row r="501" spans="1:28" x14ac:dyDescent="0.25">
      <c r="A501" s="27"/>
      <c r="H501" s="43"/>
      <c r="I501" s="28"/>
      <c r="K501" s="28"/>
      <c r="AB501" s="28"/>
    </row>
    <row r="502" spans="1:28" x14ac:dyDescent="0.25">
      <c r="A502" s="27"/>
      <c r="H502" s="43"/>
      <c r="I502" s="28"/>
      <c r="K502" s="28"/>
      <c r="AB502" s="28"/>
    </row>
    <row r="503" spans="1:28" x14ac:dyDescent="0.25">
      <c r="A503" s="27"/>
      <c r="H503" s="43"/>
      <c r="I503" s="28"/>
      <c r="K503" s="28"/>
      <c r="AB503" s="28"/>
    </row>
    <row r="504" spans="1:28" x14ac:dyDescent="0.25">
      <c r="A504" s="27"/>
      <c r="H504" s="43"/>
      <c r="I504" s="28"/>
      <c r="K504" s="28"/>
      <c r="AB504" s="28"/>
    </row>
    <row r="505" spans="1:28" x14ac:dyDescent="0.25">
      <c r="A505" s="27"/>
      <c r="H505" s="43"/>
      <c r="I505" s="28"/>
      <c r="K505" s="28"/>
      <c r="AB505" s="28"/>
    </row>
    <row r="506" spans="1:28" x14ac:dyDescent="0.25">
      <c r="A506" s="27"/>
      <c r="H506" s="43"/>
      <c r="I506" s="28"/>
      <c r="K506" s="28"/>
      <c r="AB506" s="28"/>
    </row>
    <row r="507" spans="1:28" x14ac:dyDescent="0.25">
      <c r="A507" s="27"/>
      <c r="H507" s="43"/>
      <c r="I507" s="28"/>
      <c r="K507" s="28"/>
      <c r="AB507" s="28"/>
    </row>
    <row r="508" spans="1:28" x14ac:dyDescent="0.25">
      <c r="A508" s="27"/>
      <c r="H508" s="43"/>
      <c r="I508" s="28"/>
      <c r="K508" s="28"/>
      <c r="AB508" s="28"/>
    </row>
    <row r="509" spans="1:28" x14ac:dyDescent="0.25">
      <c r="A509" s="27"/>
      <c r="H509" s="43"/>
      <c r="I509" s="28"/>
      <c r="K509" s="28"/>
      <c r="AB509" s="28"/>
    </row>
    <row r="510" spans="1:28" x14ac:dyDescent="0.25">
      <c r="A510" s="27"/>
      <c r="H510" s="43"/>
      <c r="I510" s="28"/>
      <c r="K510" s="28"/>
      <c r="AB510" s="28"/>
    </row>
    <row r="511" spans="1:28" x14ac:dyDescent="0.25">
      <c r="A511" s="27"/>
      <c r="H511" s="43"/>
      <c r="I511" s="28"/>
      <c r="K511" s="28"/>
      <c r="AB511" s="28"/>
    </row>
    <row r="512" spans="1:28" x14ac:dyDescent="0.25">
      <c r="A512" s="27"/>
      <c r="H512" s="43"/>
      <c r="I512" s="28"/>
      <c r="K512" s="28"/>
      <c r="AB512" s="28"/>
    </row>
    <row r="513" spans="1:28" x14ac:dyDescent="0.25">
      <c r="A513" s="27"/>
      <c r="H513" s="43"/>
      <c r="I513" s="28"/>
      <c r="K513" s="28"/>
      <c r="AB513" s="28"/>
    </row>
    <row r="514" spans="1:28" x14ac:dyDescent="0.25">
      <c r="A514" s="27"/>
      <c r="H514" s="43"/>
      <c r="I514" s="28"/>
      <c r="K514" s="28"/>
      <c r="AB514" s="28"/>
    </row>
    <row r="515" spans="1:28" x14ac:dyDescent="0.25">
      <c r="A515" s="27"/>
      <c r="H515" s="43"/>
      <c r="I515" s="28"/>
      <c r="K515" s="28"/>
      <c r="AB515" s="28"/>
    </row>
    <row r="516" spans="1:28" x14ac:dyDescent="0.25">
      <c r="A516" s="27"/>
      <c r="H516" s="43"/>
      <c r="I516" s="28"/>
      <c r="K516" s="28"/>
      <c r="AB516" s="28"/>
    </row>
    <row r="517" spans="1:28" x14ac:dyDescent="0.25">
      <c r="A517" s="27"/>
      <c r="H517" s="43"/>
      <c r="I517" s="28"/>
      <c r="K517" s="28"/>
      <c r="AB517" s="28"/>
    </row>
    <row r="518" spans="1:28" x14ac:dyDescent="0.25">
      <c r="A518" s="27"/>
      <c r="H518" s="43"/>
      <c r="I518" s="28"/>
      <c r="K518" s="28"/>
      <c r="AB518" s="28"/>
    </row>
    <row r="519" spans="1:28" x14ac:dyDescent="0.25">
      <c r="A519" s="27"/>
      <c r="H519" s="43"/>
      <c r="I519" s="28"/>
      <c r="K519" s="28"/>
      <c r="AB519" s="28"/>
    </row>
    <row r="520" spans="1:28" x14ac:dyDescent="0.25">
      <c r="A520" s="27"/>
      <c r="H520" s="43"/>
      <c r="I520" s="28"/>
      <c r="K520" s="28"/>
      <c r="AB520" s="28"/>
    </row>
    <row r="521" spans="1:28" x14ac:dyDescent="0.25">
      <c r="A521" s="27"/>
      <c r="H521" s="43"/>
      <c r="I521" s="28"/>
      <c r="K521" s="28"/>
      <c r="AB521" s="28"/>
    </row>
    <row r="522" spans="1:28" x14ac:dyDescent="0.25">
      <c r="A522" s="27"/>
      <c r="H522" s="43"/>
      <c r="I522" s="28"/>
      <c r="K522" s="28"/>
      <c r="AB522" s="28"/>
    </row>
    <row r="523" spans="1:28" x14ac:dyDescent="0.25">
      <c r="A523" s="27"/>
      <c r="H523" s="43"/>
      <c r="I523" s="28"/>
      <c r="K523" s="28"/>
      <c r="AB523" s="28"/>
    </row>
    <row r="524" spans="1:28" x14ac:dyDescent="0.25">
      <c r="A524" s="27"/>
      <c r="H524" s="43"/>
      <c r="I524" s="28"/>
      <c r="K524" s="28"/>
      <c r="AB524" s="28"/>
    </row>
    <row r="525" spans="1:28" x14ac:dyDescent="0.25">
      <c r="A525" s="27"/>
      <c r="H525" s="43"/>
      <c r="I525" s="28"/>
      <c r="K525" s="28"/>
      <c r="AB525" s="28"/>
    </row>
    <row r="526" spans="1:28" x14ac:dyDescent="0.25">
      <c r="A526" s="27"/>
      <c r="H526" s="43"/>
      <c r="I526" s="28"/>
      <c r="K526" s="28"/>
      <c r="AB526" s="28"/>
    </row>
    <row r="527" spans="1:28" x14ac:dyDescent="0.25">
      <c r="A527" s="27"/>
      <c r="H527" s="43"/>
      <c r="I527" s="28"/>
      <c r="K527" s="28"/>
      <c r="AB527" s="28"/>
    </row>
    <row r="528" spans="1:28" x14ac:dyDescent="0.25">
      <c r="A528" s="27"/>
      <c r="H528" s="43"/>
      <c r="I528" s="28"/>
      <c r="K528" s="28"/>
      <c r="AB528" s="28"/>
    </row>
    <row r="529" spans="1:28" x14ac:dyDescent="0.25">
      <c r="A529" s="27"/>
      <c r="H529" s="43"/>
      <c r="I529" s="28"/>
      <c r="K529" s="28"/>
      <c r="AB529" s="28"/>
    </row>
    <row r="530" spans="1:28" x14ac:dyDescent="0.25">
      <c r="A530" s="27"/>
      <c r="H530" s="43"/>
      <c r="I530" s="28"/>
      <c r="K530" s="28"/>
      <c r="AB530" s="28"/>
    </row>
    <row r="531" spans="1:28" x14ac:dyDescent="0.25">
      <c r="A531" s="27"/>
      <c r="H531" s="43"/>
      <c r="I531" s="28"/>
      <c r="K531" s="28"/>
      <c r="AB531" s="28"/>
    </row>
    <row r="532" spans="1:28" x14ac:dyDescent="0.25">
      <c r="A532" s="27"/>
      <c r="H532" s="43"/>
      <c r="I532" s="28"/>
      <c r="K532" s="28"/>
      <c r="AB532" s="28"/>
    </row>
    <row r="533" spans="1:28" x14ac:dyDescent="0.25">
      <c r="A533" s="27"/>
      <c r="H533" s="43"/>
      <c r="I533" s="28"/>
      <c r="K533" s="28"/>
      <c r="AB533" s="28"/>
    </row>
    <row r="534" spans="1:28" x14ac:dyDescent="0.25">
      <c r="A534" s="27"/>
      <c r="H534" s="43"/>
      <c r="I534" s="28"/>
      <c r="K534" s="28"/>
      <c r="AB534" s="28"/>
    </row>
    <row r="535" spans="1:28" x14ac:dyDescent="0.25">
      <c r="A535" s="27"/>
      <c r="H535" s="43"/>
      <c r="I535" s="28"/>
      <c r="K535" s="28"/>
      <c r="AB535" s="28"/>
    </row>
    <row r="536" spans="1:28" x14ac:dyDescent="0.25">
      <c r="A536" s="27"/>
      <c r="H536" s="43"/>
      <c r="I536" s="28"/>
      <c r="K536" s="28"/>
      <c r="AB536" s="28"/>
    </row>
    <row r="537" spans="1:28" x14ac:dyDescent="0.25">
      <c r="A537" s="27"/>
      <c r="H537" s="43"/>
      <c r="I537" s="28"/>
      <c r="K537" s="28"/>
      <c r="AB537" s="28"/>
    </row>
    <row r="538" spans="1:28" x14ac:dyDescent="0.25">
      <c r="A538" s="27"/>
      <c r="H538" s="43"/>
      <c r="I538" s="28"/>
      <c r="K538" s="28"/>
      <c r="AB538" s="28"/>
    </row>
    <row r="539" spans="1:28" x14ac:dyDescent="0.25">
      <c r="A539" s="27"/>
      <c r="H539" s="43"/>
      <c r="I539" s="28"/>
      <c r="K539" s="28"/>
      <c r="AB539" s="28"/>
    </row>
    <row r="540" spans="1:28" x14ac:dyDescent="0.25">
      <c r="A540" s="27"/>
      <c r="H540" s="43"/>
      <c r="I540" s="28"/>
      <c r="K540" s="28"/>
      <c r="AB540" s="28"/>
    </row>
    <row r="541" spans="1:28" x14ac:dyDescent="0.25">
      <c r="A541" s="27"/>
      <c r="H541" s="43"/>
      <c r="I541" s="28"/>
      <c r="K541" s="28"/>
      <c r="AB541" s="28"/>
    </row>
    <row r="542" spans="1:28" x14ac:dyDescent="0.25">
      <c r="A542" s="27"/>
      <c r="H542" s="43"/>
      <c r="I542" s="28"/>
      <c r="K542" s="28"/>
      <c r="AB542" s="28"/>
    </row>
    <row r="543" spans="1:28" x14ac:dyDescent="0.25">
      <c r="A543" s="27"/>
      <c r="H543" s="43"/>
      <c r="I543" s="28"/>
      <c r="K543" s="28"/>
      <c r="AB543" s="28"/>
    </row>
    <row r="544" spans="1:28" x14ac:dyDescent="0.25">
      <c r="A544" s="27"/>
      <c r="H544" s="43"/>
      <c r="I544" s="28"/>
      <c r="K544" s="28"/>
      <c r="AB544" s="28"/>
    </row>
    <row r="545" spans="1:28" x14ac:dyDescent="0.25">
      <c r="A545" s="27"/>
      <c r="H545" s="43"/>
      <c r="I545" s="28"/>
      <c r="K545" s="28"/>
      <c r="AB545" s="28"/>
    </row>
    <row r="546" spans="1:28" x14ac:dyDescent="0.25">
      <c r="A546" s="27"/>
      <c r="H546" s="43"/>
      <c r="I546" s="28"/>
      <c r="K546" s="28"/>
      <c r="AB546" s="28"/>
    </row>
    <row r="547" spans="1:28" x14ac:dyDescent="0.25">
      <c r="A547" s="27"/>
      <c r="H547" s="43"/>
      <c r="I547" s="28"/>
      <c r="K547" s="28"/>
      <c r="AB547" s="28"/>
    </row>
    <row r="548" spans="1:28" x14ac:dyDescent="0.25">
      <c r="A548" s="27"/>
      <c r="H548" s="43"/>
      <c r="I548" s="28"/>
      <c r="K548" s="28"/>
      <c r="AB548" s="28"/>
    </row>
    <row r="549" spans="1:28" x14ac:dyDescent="0.25">
      <c r="A549" s="27"/>
      <c r="H549" s="43"/>
      <c r="I549" s="28"/>
      <c r="K549" s="28"/>
      <c r="AB549" s="28"/>
    </row>
    <row r="550" spans="1:28" x14ac:dyDescent="0.25">
      <c r="A550" s="27"/>
      <c r="H550" s="43"/>
      <c r="I550" s="28"/>
      <c r="K550" s="28"/>
      <c r="AB550" s="28"/>
    </row>
    <row r="551" spans="1:28" x14ac:dyDescent="0.25">
      <c r="A551" s="27"/>
      <c r="H551" s="43"/>
      <c r="I551" s="28"/>
      <c r="K551" s="28"/>
      <c r="AB551" s="28"/>
    </row>
    <row r="552" spans="1:28" x14ac:dyDescent="0.25">
      <c r="A552" s="27"/>
      <c r="H552" s="43"/>
      <c r="I552" s="28"/>
      <c r="K552" s="28"/>
      <c r="AB552" s="28"/>
    </row>
    <row r="553" spans="1:28" x14ac:dyDescent="0.25">
      <c r="A553" s="27"/>
      <c r="H553" s="43"/>
      <c r="I553" s="28"/>
      <c r="K553" s="28"/>
      <c r="AB553" s="28"/>
    </row>
    <row r="554" spans="1:28" x14ac:dyDescent="0.25">
      <c r="A554" s="27"/>
      <c r="H554" s="43"/>
      <c r="I554" s="28"/>
      <c r="K554" s="28"/>
      <c r="AB554" s="28"/>
    </row>
    <row r="555" spans="1:28" x14ac:dyDescent="0.25">
      <c r="A555" s="27"/>
      <c r="H555" s="43"/>
      <c r="I555" s="28"/>
      <c r="K555" s="28"/>
      <c r="AB555" s="28"/>
    </row>
    <row r="556" spans="1:28" x14ac:dyDescent="0.25">
      <c r="A556" s="27"/>
      <c r="H556" s="43"/>
      <c r="I556" s="28"/>
      <c r="K556" s="28"/>
      <c r="AB556" s="28"/>
    </row>
    <row r="557" spans="1:28" x14ac:dyDescent="0.25">
      <c r="A557" s="27"/>
      <c r="H557" s="43"/>
      <c r="I557" s="28"/>
      <c r="K557" s="28"/>
      <c r="AB557" s="28"/>
    </row>
    <row r="558" spans="1:28" x14ac:dyDescent="0.25">
      <c r="A558" s="27"/>
      <c r="H558" s="43"/>
      <c r="I558" s="28"/>
      <c r="K558" s="28"/>
      <c r="AB558" s="28"/>
    </row>
    <row r="559" spans="1:28" x14ac:dyDescent="0.25">
      <c r="A559" s="27"/>
      <c r="H559" s="43"/>
      <c r="I559" s="28"/>
      <c r="K559" s="28"/>
      <c r="AB559" s="28"/>
    </row>
    <row r="560" spans="1:28" x14ac:dyDescent="0.25">
      <c r="A560" s="27"/>
      <c r="H560" s="43"/>
      <c r="I560" s="28"/>
      <c r="K560" s="28"/>
      <c r="AB560" s="28"/>
    </row>
    <row r="561" spans="1:28" x14ac:dyDescent="0.25">
      <c r="A561" s="27"/>
      <c r="H561" s="43"/>
      <c r="I561" s="28"/>
      <c r="K561" s="28"/>
      <c r="AB561" s="28"/>
    </row>
    <row r="562" spans="1:28" x14ac:dyDescent="0.25">
      <c r="A562" s="27"/>
      <c r="H562" s="43"/>
      <c r="I562" s="28"/>
      <c r="K562" s="28"/>
      <c r="AB562" s="28"/>
    </row>
    <row r="563" spans="1:28" x14ac:dyDescent="0.25">
      <c r="A563" s="27"/>
      <c r="H563" s="43"/>
      <c r="I563" s="28"/>
      <c r="K563" s="28"/>
      <c r="AB563" s="28"/>
    </row>
    <row r="564" spans="1:28" x14ac:dyDescent="0.25">
      <c r="A564" s="27"/>
      <c r="H564" s="43"/>
      <c r="I564" s="28"/>
      <c r="K564" s="28"/>
      <c r="AB564" s="28"/>
    </row>
    <row r="565" spans="1:28" x14ac:dyDescent="0.25">
      <c r="A565" s="27"/>
      <c r="H565" s="43"/>
      <c r="I565" s="28"/>
      <c r="K565" s="28"/>
      <c r="AB565" s="28"/>
    </row>
    <row r="566" spans="1:28" x14ac:dyDescent="0.25">
      <c r="A566" s="27"/>
      <c r="H566" s="43"/>
      <c r="I566" s="28"/>
      <c r="K566" s="28"/>
      <c r="AB566" s="28"/>
    </row>
    <row r="567" spans="1:28" x14ac:dyDescent="0.25">
      <c r="A567" s="27"/>
      <c r="H567" s="43"/>
      <c r="I567" s="28"/>
      <c r="K567" s="28"/>
      <c r="AB567" s="28"/>
    </row>
    <row r="568" spans="1:28" x14ac:dyDescent="0.25">
      <c r="A568" s="27"/>
      <c r="H568" s="43"/>
      <c r="I568" s="28"/>
      <c r="K568" s="28"/>
      <c r="AB568" s="28"/>
    </row>
    <row r="569" spans="1:28" x14ac:dyDescent="0.25">
      <c r="A569" s="27"/>
      <c r="H569" s="43"/>
      <c r="I569" s="28"/>
      <c r="K569" s="28"/>
      <c r="AB569" s="28"/>
    </row>
    <row r="570" spans="1:28" x14ac:dyDescent="0.25">
      <c r="A570" s="27"/>
      <c r="H570" s="43"/>
      <c r="I570" s="28"/>
      <c r="K570" s="28"/>
    </row>
    <row r="571" spans="1:28" x14ac:dyDescent="0.25">
      <c r="A571" s="27"/>
      <c r="H571" s="43"/>
      <c r="I571" s="28"/>
      <c r="K571" s="28"/>
    </row>
    <row r="572" spans="1:28" x14ac:dyDescent="0.25">
      <c r="A572" s="27"/>
      <c r="H572" s="43"/>
      <c r="I572" s="28"/>
      <c r="K572" s="28"/>
    </row>
    <row r="573" spans="1:28" x14ac:dyDescent="0.25">
      <c r="A573" s="27"/>
      <c r="H573" s="43"/>
      <c r="I573" s="28"/>
      <c r="K573" s="28"/>
    </row>
    <row r="574" spans="1:28" x14ac:dyDescent="0.25">
      <c r="A574" s="27"/>
      <c r="H574" s="43"/>
      <c r="I574" s="28"/>
      <c r="K574" s="28"/>
    </row>
    <row r="575" spans="1:28" x14ac:dyDescent="0.25">
      <c r="A575" s="27"/>
      <c r="H575" s="43"/>
      <c r="I575" s="28"/>
      <c r="K575" s="28"/>
    </row>
    <row r="576" spans="1:28" x14ac:dyDescent="0.25">
      <c r="A576" s="27"/>
      <c r="H576" s="43"/>
      <c r="I576" s="28"/>
      <c r="K576" s="28"/>
    </row>
    <row r="577" spans="1:11" x14ac:dyDescent="0.25">
      <c r="A577" s="27"/>
      <c r="H577" s="43"/>
      <c r="I577" s="28"/>
      <c r="K577" s="28"/>
    </row>
    <row r="578" spans="1:11" x14ac:dyDescent="0.25">
      <c r="A578" s="27"/>
      <c r="H578" s="43"/>
      <c r="I578" s="28"/>
      <c r="K578" s="28"/>
    </row>
    <row r="579" spans="1:11" x14ac:dyDescent="0.25">
      <c r="A579" s="27"/>
      <c r="H579" s="43"/>
      <c r="I579" s="28"/>
      <c r="K579" s="28"/>
    </row>
    <row r="580" spans="1:11" x14ac:dyDescent="0.25">
      <c r="A580" s="27"/>
      <c r="H580" s="43"/>
      <c r="I580" s="28"/>
      <c r="K580" s="28"/>
    </row>
    <row r="581" spans="1:11" x14ac:dyDescent="0.25">
      <c r="A581" s="27"/>
      <c r="H581" s="43"/>
      <c r="I581" s="28"/>
      <c r="K581" s="28"/>
    </row>
    <row r="582" spans="1:11" x14ac:dyDescent="0.25">
      <c r="A582" s="27"/>
      <c r="H582" s="43"/>
      <c r="I582" s="28"/>
      <c r="K582" s="28"/>
    </row>
    <row r="583" spans="1:11" x14ac:dyDescent="0.25">
      <c r="A583" s="27"/>
      <c r="H583" s="43"/>
      <c r="I583" s="28"/>
      <c r="K583" s="28"/>
    </row>
    <row r="584" spans="1:11" x14ac:dyDescent="0.25">
      <c r="A584" s="27"/>
      <c r="H584" s="43"/>
      <c r="I584" s="28"/>
      <c r="K584" s="28"/>
    </row>
    <row r="585" spans="1:11" x14ac:dyDescent="0.25">
      <c r="A585" s="27"/>
      <c r="H585" s="43"/>
      <c r="I585" s="28"/>
      <c r="K585" s="28"/>
    </row>
    <row r="586" spans="1:11" x14ac:dyDescent="0.25">
      <c r="A586" s="27"/>
      <c r="H586" s="43"/>
      <c r="I586" s="28"/>
      <c r="K586" s="28"/>
    </row>
    <row r="587" spans="1:11" x14ac:dyDescent="0.25">
      <c r="A587" s="27"/>
      <c r="H587" s="43"/>
      <c r="I587" s="28"/>
      <c r="K587" s="28"/>
    </row>
    <row r="588" spans="1:11" x14ac:dyDescent="0.25">
      <c r="A588" s="27"/>
      <c r="H588" s="43"/>
      <c r="I588" s="28"/>
      <c r="K588" s="28"/>
    </row>
    <row r="589" spans="1:11" x14ac:dyDescent="0.25">
      <c r="A589" s="27"/>
      <c r="H589" s="43"/>
      <c r="I589" s="28"/>
      <c r="K589" s="28"/>
    </row>
    <row r="590" spans="1:11" x14ac:dyDescent="0.25">
      <c r="A590" s="27"/>
      <c r="H590" s="43"/>
      <c r="I590" s="28"/>
      <c r="K590" s="28"/>
    </row>
    <row r="591" spans="1:11" x14ac:dyDescent="0.25">
      <c r="A591" s="27"/>
      <c r="H591" s="43"/>
      <c r="I591" s="28"/>
      <c r="K591" s="28"/>
    </row>
    <row r="592" spans="1:11" x14ac:dyDescent="0.25">
      <c r="A592" s="27"/>
      <c r="H592" s="43"/>
      <c r="I592" s="28"/>
      <c r="K592" s="28"/>
    </row>
    <row r="593" spans="1:11" x14ac:dyDescent="0.25">
      <c r="A593" s="27"/>
      <c r="H593" s="43"/>
      <c r="I593" s="28"/>
      <c r="K593" s="28"/>
    </row>
    <row r="594" spans="1:11" x14ac:dyDescent="0.25">
      <c r="A594" s="27"/>
      <c r="H594" s="43"/>
      <c r="I594" s="28"/>
      <c r="K594" s="28"/>
    </row>
    <row r="595" spans="1:11" x14ac:dyDescent="0.25">
      <c r="A595" s="27"/>
      <c r="H595" s="43"/>
      <c r="I595" s="28"/>
      <c r="K595" s="28"/>
    </row>
    <row r="596" spans="1:11" x14ac:dyDescent="0.25">
      <c r="A596" s="27"/>
      <c r="H596" s="43"/>
      <c r="I596" s="28"/>
      <c r="K596" s="28"/>
    </row>
    <row r="597" spans="1:11" x14ac:dyDescent="0.25">
      <c r="A597" s="27"/>
      <c r="H597" s="43"/>
      <c r="I597" s="28"/>
      <c r="K597" s="28"/>
    </row>
    <row r="598" spans="1:11" x14ac:dyDescent="0.25">
      <c r="A598" s="27"/>
      <c r="H598" s="43"/>
      <c r="I598" s="28"/>
      <c r="K598" s="28"/>
    </row>
    <row r="599" spans="1:11" x14ac:dyDescent="0.25">
      <c r="A599" s="27"/>
      <c r="H599" s="43"/>
      <c r="I599" s="28"/>
      <c r="K599" s="28"/>
    </row>
    <row r="600" spans="1:11" x14ac:dyDescent="0.25">
      <c r="A600" s="27"/>
      <c r="H600" s="43"/>
      <c r="I600" s="28"/>
      <c r="K600" s="28"/>
    </row>
    <row r="601" spans="1:11" x14ac:dyDescent="0.25">
      <c r="A601" s="27"/>
      <c r="H601" s="43"/>
      <c r="I601" s="28"/>
      <c r="K601" s="28"/>
    </row>
    <row r="602" spans="1:11" x14ac:dyDescent="0.25">
      <c r="A602" s="27"/>
      <c r="H602" s="43"/>
      <c r="I602" s="28"/>
      <c r="K602" s="28"/>
    </row>
    <row r="603" spans="1:11" x14ac:dyDescent="0.25">
      <c r="A603" s="27"/>
      <c r="H603" s="43"/>
      <c r="I603" s="28"/>
      <c r="K603" s="28"/>
    </row>
    <row r="604" spans="1:11" x14ac:dyDescent="0.25">
      <c r="A604" s="27"/>
      <c r="H604" s="43"/>
      <c r="I604" s="28"/>
      <c r="K604" s="28"/>
    </row>
    <row r="605" spans="1:11" x14ac:dyDescent="0.25">
      <c r="A605" s="27"/>
      <c r="H605" s="43"/>
      <c r="I605" s="28"/>
      <c r="K605" s="28"/>
    </row>
    <row r="606" spans="1:11" x14ac:dyDescent="0.25">
      <c r="A606" s="27"/>
      <c r="H606" s="43"/>
      <c r="I606" s="28"/>
      <c r="K606" s="28"/>
    </row>
    <row r="607" spans="1:11" x14ac:dyDescent="0.25">
      <c r="A607" s="27"/>
      <c r="H607" s="43"/>
      <c r="I607" s="28"/>
      <c r="K607" s="28"/>
    </row>
    <row r="608" spans="1:11" x14ac:dyDescent="0.25">
      <c r="A608" s="27"/>
      <c r="H608" s="43"/>
      <c r="I608" s="28"/>
      <c r="K608" s="28"/>
    </row>
    <row r="609" spans="1:11" x14ac:dyDescent="0.25">
      <c r="A609" s="27"/>
      <c r="H609" s="43"/>
      <c r="I609" s="28"/>
      <c r="K609" s="28"/>
    </row>
    <row r="610" spans="1:11" x14ac:dyDescent="0.25">
      <c r="A610" s="27"/>
      <c r="H610" s="43"/>
      <c r="I610" s="28"/>
      <c r="K610" s="28"/>
    </row>
    <row r="611" spans="1:11" x14ac:dyDescent="0.25">
      <c r="A611" s="27"/>
      <c r="H611" s="43"/>
      <c r="I611" s="28"/>
      <c r="K611" s="28"/>
    </row>
    <row r="612" spans="1:11" x14ac:dyDescent="0.25">
      <c r="A612" s="27"/>
      <c r="H612" s="43"/>
      <c r="I612" s="28"/>
      <c r="K612" s="28"/>
    </row>
    <row r="613" spans="1:11" x14ac:dyDescent="0.25">
      <c r="A613" s="27"/>
      <c r="H613" s="43"/>
      <c r="I613" s="28"/>
      <c r="K613" s="28"/>
    </row>
    <row r="614" spans="1:11" x14ac:dyDescent="0.25">
      <c r="A614" s="27"/>
      <c r="H614" s="43"/>
      <c r="I614" s="28"/>
      <c r="K614" s="28"/>
    </row>
    <row r="615" spans="1:11" x14ac:dyDescent="0.25">
      <c r="A615" s="27"/>
      <c r="H615" s="43"/>
      <c r="I615" s="28"/>
      <c r="K615" s="28"/>
    </row>
    <row r="616" spans="1:11" x14ac:dyDescent="0.25">
      <c r="A616" s="27"/>
      <c r="H616" s="43"/>
      <c r="I616" s="28"/>
      <c r="K616" s="28"/>
    </row>
    <row r="617" spans="1:11" x14ac:dyDescent="0.25">
      <c r="A617" s="27"/>
      <c r="H617" s="43"/>
      <c r="I617" s="28"/>
      <c r="K617" s="28"/>
    </row>
    <row r="618" spans="1:11" x14ac:dyDescent="0.25">
      <c r="A618" s="27"/>
      <c r="H618" s="43"/>
      <c r="I618" s="28"/>
      <c r="K618" s="28"/>
    </row>
    <row r="619" spans="1:11" x14ac:dyDescent="0.25">
      <c r="A619" s="27"/>
      <c r="H619" s="43"/>
      <c r="I619" s="28"/>
      <c r="K619" s="28"/>
    </row>
    <row r="620" spans="1:11" x14ac:dyDescent="0.25">
      <c r="A620" s="27"/>
      <c r="H620" s="43"/>
      <c r="I620" s="28"/>
      <c r="K620" s="28"/>
    </row>
    <row r="621" spans="1:11" x14ac:dyDescent="0.25">
      <c r="A621" s="27"/>
      <c r="H621" s="43"/>
      <c r="I621" s="28"/>
      <c r="K621" s="28"/>
    </row>
    <row r="622" spans="1:11" x14ac:dyDescent="0.25">
      <c r="A622" s="27"/>
      <c r="H622" s="43"/>
      <c r="I622" s="28"/>
      <c r="K622" s="28"/>
    </row>
    <row r="623" spans="1:11" x14ac:dyDescent="0.25">
      <c r="A623" s="27"/>
      <c r="H623" s="43"/>
      <c r="I623" s="28"/>
      <c r="K623" s="28"/>
    </row>
    <row r="624" spans="1:11" x14ac:dyDescent="0.25">
      <c r="A624" s="27"/>
      <c r="H624" s="43"/>
      <c r="I624" s="28"/>
      <c r="K624" s="28"/>
    </row>
    <row r="625" spans="1:11" x14ac:dyDescent="0.25">
      <c r="A625" s="27"/>
      <c r="H625" s="43"/>
      <c r="I625" s="28"/>
      <c r="K625" s="28"/>
    </row>
    <row r="626" spans="1:11" x14ac:dyDescent="0.25">
      <c r="A626" s="27"/>
      <c r="H626" s="43"/>
      <c r="I626" s="28"/>
      <c r="K626" s="28"/>
    </row>
    <row r="627" spans="1:11" x14ac:dyDescent="0.25">
      <c r="A627" s="27"/>
      <c r="H627" s="43"/>
      <c r="I627" s="28"/>
      <c r="K627" s="28"/>
    </row>
    <row r="628" spans="1:11" x14ac:dyDescent="0.25">
      <c r="A628" s="27"/>
      <c r="H628" s="43"/>
      <c r="I628" s="28"/>
      <c r="K628" s="28"/>
    </row>
    <row r="629" spans="1:11" x14ac:dyDescent="0.25">
      <c r="A629" s="27"/>
      <c r="H629" s="43"/>
      <c r="I629" s="28"/>
      <c r="K629" s="28"/>
    </row>
    <row r="630" spans="1:11" x14ac:dyDescent="0.25">
      <c r="A630" s="27"/>
      <c r="H630" s="43"/>
      <c r="I630" s="28"/>
      <c r="K630" s="28"/>
    </row>
    <row r="631" spans="1:11" x14ac:dyDescent="0.25">
      <c r="A631" s="27"/>
      <c r="H631" s="43"/>
      <c r="I631" s="28"/>
      <c r="K631" s="28"/>
    </row>
    <row r="632" spans="1:11" x14ac:dyDescent="0.25">
      <c r="A632" s="27"/>
      <c r="H632" s="43"/>
      <c r="I632" s="28"/>
      <c r="K632" s="28"/>
    </row>
    <row r="633" spans="1:11" x14ac:dyDescent="0.25">
      <c r="A633" s="27"/>
      <c r="H633" s="43"/>
      <c r="I633" s="28"/>
      <c r="K633" s="28"/>
    </row>
    <row r="634" spans="1:11" x14ac:dyDescent="0.25">
      <c r="A634" s="27"/>
      <c r="H634" s="43"/>
      <c r="I634" s="28"/>
      <c r="K634" s="28"/>
    </row>
    <row r="635" spans="1:11" x14ac:dyDescent="0.25">
      <c r="A635" s="27"/>
      <c r="H635" s="43"/>
      <c r="I635" s="28"/>
      <c r="K635" s="28"/>
    </row>
    <row r="636" spans="1:11" x14ac:dyDescent="0.25">
      <c r="A636" s="27"/>
      <c r="H636" s="43"/>
      <c r="I636" s="28"/>
      <c r="K636" s="28"/>
    </row>
    <row r="637" spans="1:11" x14ac:dyDescent="0.25">
      <c r="A637" s="27"/>
      <c r="H637" s="43"/>
      <c r="I637" s="28"/>
      <c r="K637" s="28"/>
    </row>
    <row r="638" spans="1:11" x14ac:dyDescent="0.25">
      <c r="A638" s="27"/>
      <c r="H638" s="43"/>
      <c r="I638" s="28"/>
      <c r="K638" s="28"/>
    </row>
    <row r="639" spans="1:11" x14ac:dyDescent="0.25">
      <c r="A639" s="27"/>
      <c r="H639" s="43"/>
      <c r="I639" s="28"/>
      <c r="K639" s="28"/>
    </row>
    <row r="640" spans="1:11" x14ac:dyDescent="0.25">
      <c r="A640" s="27"/>
      <c r="H640" s="43"/>
      <c r="I640" s="28"/>
      <c r="K640" s="28"/>
    </row>
    <row r="641" spans="1:11" x14ac:dyDescent="0.25">
      <c r="A641" s="27"/>
      <c r="H641" s="43"/>
      <c r="I641" s="28"/>
      <c r="K641" s="28"/>
    </row>
    <row r="642" spans="1:11" x14ac:dyDescent="0.25">
      <c r="A642" s="27"/>
      <c r="H642" s="43"/>
      <c r="I642" s="28"/>
      <c r="K642" s="28"/>
    </row>
    <row r="643" spans="1:11" x14ac:dyDescent="0.25">
      <c r="A643" s="27"/>
      <c r="H643" s="43"/>
      <c r="I643" s="28"/>
      <c r="K643" s="28"/>
    </row>
    <row r="644" spans="1:11" x14ac:dyDescent="0.25">
      <c r="A644" s="27"/>
      <c r="H644" s="43"/>
      <c r="I644" s="28"/>
      <c r="K644" s="28"/>
    </row>
    <row r="645" spans="1:11" x14ac:dyDescent="0.25">
      <c r="A645" s="27"/>
      <c r="H645" s="43"/>
      <c r="I645" s="28"/>
      <c r="K645" s="28"/>
    </row>
    <row r="646" spans="1:11" x14ac:dyDescent="0.25">
      <c r="A646" s="27"/>
      <c r="H646" s="43"/>
      <c r="I646" s="28"/>
      <c r="K646" s="28"/>
    </row>
    <row r="647" spans="1:11" x14ac:dyDescent="0.25">
      <c r="A647" s="27"/>
      <c r="H647" s="43"/>
      <c r="I647" s="28"/>
      <c r="K647" s="28"/>
    </row>
    <row r="648" spans="1:11" x14ac:dyDescent="0.25">
      <c r="A648" s="27"/>
      <c r="H648" s="43"/>
      <c r="I648" s="28"/>
      <c r="K648" s="28"/>
    </row>
    <row r="649" spans="1:11" x14ac:dyDescent="0.25">
      <c r="A649" s="27"/>
      <c r="H649" s="43"/>
      <c r="I649" s="28"/>
      <c r="K649" s="28"/>
    </row>
    <row r="650" spans="1:11" x14ac:dyDescent="0.25">
      <c r="A650" s="27"/>
      <c r="H650" s="43"/>
      <c r="I650" s="28"/>
      <c r="K650" s="28"/>
    </row>
    <row r="651" spans="1:11" x14ac:dyDescent="0.25">
      <c r="A651" s="27"/>
      <c r="H651" s="43"/>
      <c r="I651" s="28"/>
      <c r="K651" s="28"/>
    </row>
    <row r="652" spans="1:11" x14ac:dyDescent="0.25">
      <c r="A652" s="27"/>
      <c r="H652" s="43"/>
      <c r="I652" s="28"/>
      <c r="K652" s="28"/>
    </row>
    <row r="653" spans="1:11" x14ac:dyDescent="0.25">
      <c r="A653" s="27"/>
      <c r="H653" s="43"/>
      <c r="I653" s="28"/>
      <c r="K653" s="28"/>
    </row>
    <row r="654" spans="1:11" x14ac:dyDescent="0.25">
      <c r="A654" s="27"/>
      <c r="H654" s="43"/>
      <c r="I654" s="28"/>
      <c r="K654" s="28"/>
    </row>
    <row r="655" spans="1:11" x14ac:dyDescent="0.25">
      <c r="A655" s="27"/>
      <c r="H655" s="43"/>
      <c r="I655" s="28"/>
      <c r="K655" s="28"/>
    </row>
    <row r="656" spans="1:11" x14ac:dyDescent="0.25">
      <c r="A656" s="27"/>
      <c r="H656" s="43"/>
      <c r="I656" s="28"/>
      <c r="K656" s="28"/>
    </row>
    <row r="657" spans="1:11" x14ac:dyDescent="0.25">
      <c r="A657" s="27"/>
      <c r="H657" s="43"/>
      <c r="I657" s="28"/>
      <c r="K657" s="28"/>
    </row>
    <row r="658" spans="1:11" x14ac:dyDescent="0.25">
      <c r="A658" s="27"/>
      <c r="H658" s="43"/>
      <c r="I658" s="28"/>
      <c r="K658" s="28"/>
    </row>
    <row r="659" spans="1:11" x14ac:dyDescent="0.25">
      <c r="A659" s="27"/>
      <c r="H659" s="43"/>
      <c r="I659" s="28"/>
      <c r="K659" s="28"/>
    </row>
    <row r="660" spans="1:11" x14ac:dyDescent="0.25">
      <c r="A660" s="27"/>
      <c r="H660" s="43"/>
      <c r="I660" s="28"/>
      <c r="K660" s="28"/>
    </row>
    <row r="661" spans="1:11" x14ac:dyDescent="0.25">
      <c r="A661" s="27"/>
      <c r="H661" s="43"/>
      <c r="I661" s="28"/>
      <c r="K661" s="28"/>
    </row>
    <row r="662" spans="1:11" x14ac:dyDescent="0.25">
      <c r="A662" s="27"/>
      <c r="H662" s="43"/>
      <c r="I662" s="28"/>
      <c r="K662" s="28"/>
    </row>
    <row r="663" spans="1:11" x14ac:dyDescent="0.25">
      <c r="A663" s="27"/>
      <c r="H663" s="43"/>
      <c r="I663" s="28"/>
      <c r="K663" s="28"/>
    </row>
    <row r="664" spans="1:11" x14ac:dyDescent="0.25">
      <c r="A664" s="27"/>
      <c r="H664" s="43"/>
      <c r="I664" s="28"/>
      <c r="K664" s="28"/>
    </row>
    <row r="665" spans="1:11" x14ac:dyDescent="0.25">
      <c r="A665" s="27"/>
      <c r="H665" s="43"/>
      <c r="I665" s="28"/>
      <c r="K665" s="28"/>
    </row>
    <row r="666" spans="1:11" x14ac:dyDescent="0.25">
      <c r="A666" s="27"/>
      <c r="H666" s="43"/>
      <c r="I666" s="28"/>
      <c r="K666" s="28"/>
    </row>
    <row r="667" spans="1:11" x14ac:dyDescent="0.25">
      <c r="A667" s="27"/>
      <c r="H667" s="43"/>
      <c r="I667" s="28"/>
      <c r="K667" s="28"/>
    </row>
    <row r="668" spans="1:11" x14ac:dyDescent="0.25">
      <c r="A668" s="27"/>
      <c r="H668" s="43"/>
      <c r="I668" s="28"/>
      <c r="K668" s="28"/>
    </row>
    <row r="669" spans="1:11" x14ac:dyDescent="0.25">
      <c r="A669" s="27"/>
      <c r="H669" s="43"/>
      <c r="I669" s="28"/>
      <c r="K669" s="28"/>
    </row>
    <row r="670" spans="1:11" x14ac:dyDescent="0.25">
      <c r="A670" s="27"/>
      <c r="H670" s="43"/>
      <c r="I670" s="28"/>
      <c r="K670" s="28"/>
    </row>
    <row r="671" spans="1:11" x14ac:dyDescent="0.25">
      <c r="A671" s="27"/>
      <c r="H671" s="43"/>
      <c r="I671" s="28"/>
      <c r="K671" s="28"/>
    </row>
    <row r="672" spans="1:11" x14ac:dyDescent="0.25">
      <c r="A672" s="27"/>
      <c r="H672" s="43"/>
      <c r="I672" s="28"/>
      <c r="K672" s="28"/>
    </row>
    <row r="673" spans="1:11" x14ac:dyDescent="0.25">
      <c r="A673" s="27"/>
      <c r="H673" s="43"/>
      <c r="I673" s="28"/>
      <c r="K673" s="28"/>
    </row>
    <row r="674" spans="1:11" x14ac:dyDescent="0.25">
      <c r="A674" s="27"/>
      <c r="H674" s="43"/>
      <c r="I674" s="28"/>
      <c r="K674" s="28"/>
    </row>
    <row r="675" spans="1:11" x14ac:dyDescent="0.25">
      <c r="A675" s="27"/>
      <c r="H675" s="43"/>
      <c r="I675" s="28"/>
      <c r="K675" s="28"/>
    </row>
    <row r="676" spans="1:11" x14ac:dyDescent="0.25">
      <c r="A676" s="27"/>
      <c r="H676" s="43"/>
      <c r="I676" s="28"/>
      <c r="K676" s="28"/>
    </row>
    <row r="677" spans="1:11" x14ac:dyDescent="0.25">
      <c r="A677" s="27"/>
      <c r="H677" s="43"/>
      <c r="I677" s="28"/>
      <c r="K677" s="28"/>
    </row>
    <row r="678" spans="1:11" x14ac:dyDescent="0.25">
      <c r="A678" s="27"/>
      <c r="H678" s="43"/>
      <c r="I678" s="28"/>
      <c r="K678" s="28"/>
    </row>
    <row r="679" spans="1:11" x14ac:dyDescent="0.25">
      <c r="A679" s="27"/>
      <c r="H679" s="43"/>
      <c r="I679" s="28"/>
      <c r="K679" s="28"/>
    </row>
    <row r="680" spans="1:11" x14ac:dyDescent="0.25">
      <c r="A680" s="27"/>
      <c r="H680" s="43"/>
      <c r="I680" s="28"/>
      <c r="K680" s="28"/>
    </row>
    <row r="681" spans="1:11" x14ac:dyDescent="0.25">
      <c r="A681" s="27"/>
      <c r="H681" s="43"/>
      <c r="I681" s="28"/>
      <c r="K681" s="28"/>
    </row>
    <row r="682" spans="1:11" x14ac:dyDescent="0.25">
      <c r="A682" s="27"/>
      <c r="H682" s="43"/>
      <c r="I682" s="28"/>
      <c r="K682" s="28"/>
    </row>
    <row r="683" spans="1:11" x14ac:dyDescent="0.25">
      <c r="A683" s="27"/>
      <c r="H683" s="43"/>
      <c r="I683" s="28"/>
      <c r="K683" s="28"/>
    </row>
    <row r="684" spans="1:11" x14ac:dyDescent="0.25">
      <c r="A684" s="27"/>
      <c r="H684" s="43"/>
      <c r="I684" s="28"/>
      <c r="K684" s="28"/>
    </row>
    <row r="685" spans="1:11" x14ac:dyDescent="0.25">
      <c r="A685" s="27"/>
      <c r="H685" s="43"/>
      <c r="I685" s="28"/>
      <c r="K685" s="28"/>
    </row>
    <row r="686" spans="1:11" x14ac:dyDescent="0.25">
      <c r="A686" s="27"/>
      <c r="H686" s="43"/>
      <c r="I686" s="28"/>
      <c r="K686" s="28"/>
    </row>
    <row r="687" spans="1:11" x14ac:dyDescent="0.25">
      <c r="A687" s="27"/>
      <c r="H687" s="43"/>
      <c r="I687" s="28"/>
      <c r="K687" s="28"/>
    </row>
    <row r="688" spans="1:11" x14ac:dyDescent="0.25">
      <c r="A688" s="27"/>
      <c r="H688" s="43"/>
      <c r="I688" s="28"/>
      <c r="K688" s="28"/>
    </row>
    <row r="689" spans="1:11" x14ac:dyDescent="0.25">
      <c r="A689" s="27"/>
      <c r="H689" s="43"/>
      <c r="I689" s="28"/>
      <c r="K689" s="28"/>
    </row>
    <row r="690" spans="1:11" x14ac:dyDescent="0.25">
      <c r="A690" s="27"/>
      <c r="H690" s="43"/>
      <c r="I690" s="28"/>
      <c r="K690" s="28"/>
    </row>
    <row r="691" spans="1:11" x14ac:dyDescent="0.25">
      <c r="A691" s="27"/>
      <c r="H691" s="43"/>
      <c r="I691" s="28"/>
      <c r="K691" s="28"/>
    </row>
    <row r="692" spans="1:11" x14ac:dyDescent="0.25">
      <c r="A692" s="27"/>
      <c r="H692" s="43"/>
      <c r="I692" s="28"/>
      <c r="K692" s="28"/>
    </row>
    <row r="693" spans="1:11" x14ac:dyDescent="0.25">
      <c r="A693" s="27"/>
      <c r="H693" s="43"/>
      <c r="I693" s="28"/>
      <c r="K693" s="28"/>
    </row>
    <row r="694" spans="1:11" x14ac:dyDescent="0.25">
      <c r="A694" s="27"/>
      <c r="H694" s="43"/>
      <c r="I694" s="28"/>
      <c r="K694" s="28"/>
    </row>
    <row r="695" spans="1:11" x14ac:dyDescent="0.25">
      <c r="A695" s="27"/>
      <c r="H695" s="43"/>
      <c r="I695" s="28"/>
      <c r="K695" s="28"/>
    </row>
    <row r="696" spans="1:11" x14ac:dyDescent="0.25">
      <c r="A696" s="27"/>
      <c r="H696" s="43"/>
      <c r="I696" s="28"/>
      <c r="K696" s="28"/>
    </row>
    <row r="697" spans="1:11" x14ac:dyDescent="0.25">
      <c r="A697" s="27"/>
      <c r="H697" s="43"/>
      <c r="I697" s="28"/>
      <c r="K697" s="28"/>
    </row>
    <row r="698" spans="1:11" x14ac:dyDescent="0.25">
      <c r="A698" s="27"/>
      <c r="H698" s="43"/>
      <c r="I698" s="28"/>
      <c r="K698" s="28"/>
    </row>
    <row r="699" spans="1:11" x14ac:dyDescent="0.25">
      <c r="A699" s="27"/>
      <c r="H699" s="43"/>
      <c r="I699" s="28"/>
      <c r="K699" s="28"/>
    </row>
    <row r="700" spans="1:11" x14ac:dyDescent="0.25">
      <c r="A700" s="27"/>
      <c r="H700" s="43"/>
      <c r="I700" s="28"/>
      <c r="K700" s="28"/>
    </row>
    <row r="701" spans="1:11" x14ac:dyDescent="0.25">
      <c r="A701" s="27"/>
      <c r="H701" s="43"/>
      <c r="I701" s="28"/>
      <c r="K701" s="28"/>
    </row>
    <row r="702" spans="1:11" x14ac:dyDescent="0.25">
      <c r="A702" s="27"/>
      <c r="H702" s="43"/>
      <c r="I702" s="28"/>
      <c r="K702" s="28"/>
    </row>
    <row r="703" spans="1:11" x14ac:dyDescent="0.25">
      <c r="A703" s="27"/>
      <c r="H703" s="43"/>
      <c r="I703" s="28"/>
      <c r="K703" s="28"/>
    </row>
    <row r="704" spans="1:11" x14ac:dyDescent="0.25">
      <c r="A704" s="27"/>
      <c r="H704" s="43"/>
      <c r="I704" s="28"/>
      <c r="K704" s="28"/>
    </row>
    <row r="705" spans="1:11" x14ac:dyDescent="0.25">
      <c r="A705" s="27"/>
      <c r="H705" s="43"/>
      <c r="I705" s="28"/>
      <c r="K705" s="28"/>
    </row>
    <row r="706" spans="1:11" x14ac:dyDescent="0.25">
      <c r="A706" s="27"/>
      <c r="H706" s="43"/>
      <c r="I706" s="28"/>
      <c r="K706" s="28"/>
    </row>
    <row r="707" spans="1:11" x14ac:dyDescent="0.25">
      <c r="A707" s="27"/>
      <c r="H707" s="43"/>
      <c r="I707" s="28"/>
      <c r="K707" s="28"/>
    </row>
    <row r="708" spans="1:11" x14ac:dyDescent="0.25">
      <c r="A708" s="27"/>
      <c r="H708" s="43"/>
      <c r="I708" s="28"/>
      <c r="K708" s="28"/>
    </row>
    <row r="709" spans="1:11" x14ac:dyDescent="0.25">
      <c r="A709" s="27"/>
      <c r="H709" s="43"/>
      <c r="I709" s="28"/>
      <c r="K709" s="28"/>
    </row>
    <row r="710" spans="1:11" x14ac:dyDescent="0.25">
      <c r="A710" s="27"/>
      <c r="H710" s="43"/>
      <c r="I710" s="28"/>
      <c r="K710" s="28"/>
    </row>
    <row r="711" spans="1:11" x14ac:dyDescent="0.25">
      <c r="A711" s="27"/>
      <c r="H711" s="43"/>
      <c r="I711" s="28"/>
      <c r="K711" s="28"/>
    </row>
    <row r="712" spans="1:11" x14ac:dyDescent="0.25">
      <c r="A712" s="27"/>
      <c r="H712" s="43"/>
      <c r="I712" s="28"/>
      <c r="K712" s="28"/>
    </row>
    <row r="713" spans="1:11" x14ac:dyDescent="0.25">
      <c r="A713" s="27"/>
      <c r="H713" s="43"/>
      <c r="I713" s="28"/>
      <c r="K713" s="28"/>
    </row>
    <row r="714" spans="1:11" x14ac:dyDescent="0.25">
      <c r="A714" s="27"/>
      <c r="H714" s="43"/>
      <c r="I714" s="28"/>
      <c r="K714" s="28"/>
    </row>
    <row r="715" spans="1:11" x14ac:dyDescent="0.25">
      <c r="A715" s="27"/>
      <c r="H715" s="43"/>
      <c r="I715" s="28"/>
      <c r="K715" s="28"/>
    </row>
    <row r="716" spans="1:11" x14ac:dyDescent="0.25">
      <c r="A716" s="27"/>
      <c r="H716" s="43"/>
      <c r="I716" s="28"/>
      <c r="K716" s="28"/>
    </row>
    <row r="717" spans="1:11" x14ac:dyDescent="0.25">
      <c r="A717" s="27"/>
      <c r="H717" s="43"/>
      <c r="I717" s="28"/>
      <c r="K717" s="28"/>
    </row>
    <row r="718" spans="1:11" x14ac:dyDescent="0.25">
      <c r="A718" s="27"/>
      <c r="H718" s="43"/>
      <c r="I718" s="28"/>
      <c r="K718" s="28"/>
    </row>
    <row r="719" spans="1:11" x14ac:dyDescent="0.25">
      <c r="A719" s="27"/>
      <c r="H719" s="43"/>
      <c r="I719" s="28"/>
      <c r="K719" s="28"/>
    </row>
    <row r="720" spans="1:11" x14ac:dyDescent="0.25">
      <c r="A720" s="27"/>
      <c r="H720" s="43"/>
      <c r="I720" s="28"/>
      <c r="K720" s="28"/>
    </row>
    <row r="721" spans="1:11" x14ac:dyDescent="0.25">
      <c r="A721" s="27"/>
      <c r="H721" s="43"/>
      <c r="I721" s="28"/>
      <c r="K721" s="28"/>
    </row>
    <row r="722" spans="1:11" x14ac:dyDescent="0.25">
      <c r="A722" s="27"/>
      <c r="H722" s="43"/>
      <c r="I722" s="28"/>
      <c r="K722" s="28"/>
    </row>
    <row r="723" spans="1:11" x14ac:dyDescent="0.25">
      <c r="A723" s="27"/>
      <c r="H723" s="43"/>
      <c r="I723" s="28"/>
      <c r="K723" s="28"/>
    </row>
    <row r="724" spans="1:11" x14ac:dyDescent="0.25">
      <c r="A724" s="27"/>
      <c r="H724" s="43"/>
      <c r="I724" s="28"/>
      <c r="K724" s="28"/>
    </row>
    <row r="725" spans="1:11" x14ac:dyDescent="0.25">
      <c r="A725" s="27"/>
      <c r="H725" s="43"/>
      <c r="I725" s="28"/>
      <c r="K725" s="28"/>
    </row>
    <row r="726" spans="1:11" x14ac:dyDescent="0.25">
      <c r="A726" s="27"/>
      <c r="H726" s="43"/>
      <c r="I726" s="28"/>
      <c r="K726" s="28"/>
    </row>
    <row r="727" spans="1:11" x14ac:dyDescent="0.25">
      <c r="A727" s="27"/>
      <c r="H727" s="43"/>
      <c r="I727" s="28"/>
      <c r="K727" s="28"/>
    </row>
    <row r="728" spans="1:11" x14ac:dyDescent="0.25">
      <c r="A728" s="27"/>
      <c r="H728" s="43"/>
      <c r="I728" s="28"/>
      <c r="K728" s="28"/>
    </row>
    <row r="729" spans="1:11" x14ac:dyDescent="0.25">
      <c r="A729" s="27"/>
      <c r="H729" s="43"/>
      <c r="I729" s="28"/>
      <c r="K729" s="28"/>
    </row>
    <row r="730" spans="1:11" x14ac:dyDescent="0.25">
      <c r="A730" s="27"/>
      <c r="H730" s="43"/>
      <c r="I730" s="28"/>
      <c r="K730" s="28"/>
    </row>
    <row r="731" spans="1:11" x14ac:dyDescent="0.25">
      <c r="A731" s="27"/>
      <c r="H731" s="43"/>
      <c r="I731" s="28"/>
      <c r="K731" s="28"/>
    </row>
    <row r="732" spans="1:11" x14ac:dyDescent="0.25">
      <c r="A732" s="27"/>
      <c r="H732" s="43"/>
      <c r="I732" s="28"/>
      <c r="K732" s="28"/>
    </row>
    <row r="733" spans="1:11" x14ac:dyDescent="0.25">
      <c r="A733" s="27"/>
      <c r="H733" s="43"/>
      <c r="I733" s="28"/>
      <c r="K733" s="28"/>
    </row>
    <row r="734" spans="1:11" x14ac:dyDescent="0.25">
      <c r="A734" s="27"/>
      <c r="H734" s="43"/>
      <c r="I734" s="28"/>
      <c r="K734" s="28"/>
    </row>
    <row r="735" spans="1:11" x14ac:dyDescent="0.25">
      <c r="A735" s="27"/>
      <c r="H735" s="43"/>
      <c r="I735" s="28"/>
      <c r="K735" s="28"/>
    </row>
    <row r="736" spans="1:11" x14ac:dyDescent="0.25">
      <c r="A736" s="27"/>
      <c r="H736" s="43"/>
      <c r="I736" s="28"/>
      <c r="K736" s="28"/>
    </row>
    <row r="737" spans="1:11" x14ac:dyDescent="0.25">
      <c r="A737" s="27"/>
      <c r="H737" s="43"/>
      <c r="I737" s="28"/>
      <c r="K737" s="28"/>
    </row>
    <row r="738" spans="1:11" x14ac:dyDescent="0.25">
      <c r="A738" s="27"/>
      <c r="H738" s="43"/>
      <c r="I738" s="28"/>
      <c r="K738" s="28"/>
    </row>
    <row r="739" spans="1:11" x14ac:dyDescent="0.25">
      <c r="A739" s="27"/>
      <c r="H739" s="43"/>
      <c r="I739" s="28"/>
      <c r="K739" s="28"/>
    </row>
    <row r="740" spans="1:11" x14ac:dyDescent="0.25">
      <c r="A740" s="27"/>
      <c r="H740" s="43"/>
      <c r="I740" s="28"/>
      <c r="K740" s="28"/>
    </row>
    <row r="741" spans="1:11" x14ac:dyDescent="0.25">
      <c r="A741" s="27"/>
      <c r="H741" s="43"/>
      <c r="I741" s="28"/>
      <c r="K741" s="28"/>
    </row>
    <row r="742" spans="1:11" x14ac:dyDescent="0.25">
      <c r="A742" s="27"/>
      <c r="H742" s="43"/>
      <c r="I742" s="28"/>
      <c r="K742" s="28"/>
    </row>
    <row r="743" spans="1:11" x14ac:dyDescent="0.25">
      <c r="A743" s="27"/>
      <c r="H743" s="43"/>
      <c r="I743" s="28"/>
      <c r="K743" s="28"/>
    </row>
    <row r="744" spans="1:11" x14ac:dyDescent="0.25">
      <c r="A744" s="27"/>
      <c r="H744" s="43"/>
      <c r="I744" s="28"/>
      <c r="K744" s="28"/>
    </row>
    <row r="745" spans="1:11" x14ac:dyDescent="0.25">
      <c r="A745" s="27"/>
      <c r="H745" s="43"/>
      <c r="I745" s="28"/>
      <c r="K745" s="28"/>
    </row>
    <row r="746" spans="1:11" x14ac:dyDescent="0.25">
      <c r="A746" s="27"/>
      <c r="H746" s="43"/>
      <c r="I746" s="28"/>
      <c r="K746" s="28"/>
    </row>
    <row r="747" spans="1:11" x14ac:dyDescent="0.25">
      <c r="A747" s="27"/>
      <c r="H747" s="43"/>
      <c r="I747" s="28"/>
      <c r="K747" s="28"/>
    </row>
    <row r="748" spans="1:11" x14ac:dyDescent="0.25">
      <c r="A748" s="27"/>
      <c r="H748" s="43"/>
      <c r="I748" s="28"/>
      <c r="K748" s="28"/>
    </row>
    <row r="749" spans="1:11" x14ac:dyDescent="0.25">
      <c r="A749" s="27"/>
      <c r="H749" s="43"/>
      <c r="I749" s="28"/>
      <c r="K749" s="28"/>
    </row>
    <row r="750" spans="1:11" x14ac:dyDescent="0.25">
      <c r="A750" s="27"/>
      <c r="H750" s="43"/>
      <c r="I750" s="28"/>
      <c r="K750" s="28"/>
    </row>
    <row r="751" spans="1:11" x14ac:dyDescent="0.25">
      <c r="A751" s="27"/>
      <c r="H751" s="43"/>
      <c r="I751" s="28"/>
      <c r="K751" s="28"/>
    </row>
    <row r="752" spans="1:11" x14ac:dyDescent="0.25">
      <c r="A752" s="27"/>
      <c r="H752" s="43"/>
      <c r="I752" s="28"/>
      <c r="K752" s="28"/>
    </row>
    <row r="753" spans="1:11" x14ac:dyDescent="0.25">
      <c r="A753" s="27"/>
      <c r="H753" s="43"/>
      <c r="I753" s="28"/>
      <c r="K753" s="28"/>
    </row>
    <row r="754" spans="1:11" x14ac:dyDescent="0.25">
      <c r="A754" s="27"/>
      <c r="H754" s="43"/>
      <c r="I754" s="28"/>
      <c r="K754" s="28"/>
    </row>
    <row r="755" spans="1:11" x14ac:dyDescent="0.25">
      <c r="A755" s="27"/>
      <c r="H755" s="43"/>
      <c r="I755" s="28"/>
      <c r="K755" s="28"/>
    </row>
    <row r="756" spans="1:11" x14ac:dyDescent="0.25">
      <c r="A756" s="27"/>
      <c r="H756" s="43"/>
      <c r="I756" s="28"/>
      <c r="K756" s="28"/>
    </row>
    <row r="757" spans="1:11" x14ac:dyDescent="0.25">
      <c r="A757" s="27"/>
      <c r="H757" s="43"/>
      <c r="I757" s="28"/>
      <c r="K757" s="28"/>
    </row>
    <row r="758" spans="1:11" x14ac:dyDescent="0.25">
      <c r="A758" s="27"/>
      <c r="H758" s="43"/>
      <c r="I758" s="28"/>
      <c r="K758" s="28"/>
    </row>
    <row r="759" spans="1:11" x14ac:dyDescent="0.25">
      <c r="A759" s="27"/>
      <c r="H759" s="43"/>
      <c r="I759" s="28"/>
      <c r="K759" s="28"/>
    </row>
    <row r="760" spans="1:11" x14ac:dyDescent="0.25">
      <c r="A760" s="27"/>
      <c r="H760" s="43"/>
      <c r="I760" s="28"/>
      <c r="K760" s="28"/>
    </row>
    <row r="761" spans="1:11" x14ac:dyDescent="0.25">
      <c r="A761" s="27"/>
      <c r="H761" s="43"/>
      <c r="I761" s="28"/>
      <c r="K761" s="28"/>
    </row>
    <row r="762" spans="1:11" x14ac:dyDescent="0.25">
      <c r="A762" s="27"/>
      <c r="H762" s="43"/>
      <c r="I762" s="28"/>
      <c r="K762" s="28"/>
    </row>
    <row r="763" spans="1:11" x14ac:dyDescent="0.25">
      <c r="A763" s="27"/>
      <c r="H763" s="43"/>
      <c r="I763" s="28"/>
      <c r="K763" s="28"/>
    </row>
    <row r="764" spans="1:11" x14ac:dyDescent="0.25">
      <c r="A764" s="27"/>
      <c r="H764" s="43"/>
      <c r="I764" s="28"/>
      <c r="K764" s="28"/>
    </row>
    <row r="765" spans="1:11" x14ac:dyDescent="0.25">
      <c r="A765" s="27"/>
      <c r="H765" s="43"/>
      <c r="I765" s="28"/>
      <c r="K765" s="28"/>
    </row>
    <row r="766" spans="1:11" x14ac:dyDescent="0.25">
      <c r="A766" s="27"/>
      <c r="H766" s="43"/>
      <c r="I766" s="28"/>
      <c r="K766" s="28"/>
    </row>
    <row r="767" spans="1:11" x14ac:dyDescent="0.25">
      <c r="A767" s="27"/>
      <c r="H767" s="43"/>
      <c r="I767" s="28"/>
      <c r="K767" s="28"/>
    </row>
    <row r="768" spans="1:11" x14ac:dyDescent="0.25">
      <c r="A768" s="27"/>
      <c r="H768" s="43"/>
      <c r="I768" s="28"/>
      <c r="K768" s="28"/>
    </row>
    <row r="769" spans="1:11" x14ac:dyDescent="0.25">
      <c r="A769" s="27"/>
      <c r="H769" s="43"/>
      <c r="I769" s="28"/>
      <c r="K769" s="28"/>
    </row>
    <row r="770" spans="1:11" x14ac:dyDescent="0.25">
      <c r="A770" s="27"/>
      <c r="H770" s="43"/>
      <c r="I770" s="28"/>
      <c r="K770" s="28"/>
    </row>
    <row r="771" spans="1:11" x14ac:dyDescent="0.25">
      <c r="A771" s="27"/>
      <c r="H771" s="43"/>
      <c r="I771" s="28"/>
      <c r="K771" s="28"/>
    </row>
    <row r="772" spans="1:11" x14ac:dyDescent="0.25">
      <c r="A772" s="27"/>
      <c r="H772" s="43"/>
      <c r="I772" s="28"/>
      <c r="K772" s="28"/>
    </row>
    <row r="773" spans="1:11" x14ac:dyDescent="0.25">
      <c r="A773" s="27"/>
      <c r="H773" s="43"/>
      <c r="I773" s="28"/>
      <c r="K773" s="28"/>
    </row>
    <row r="774" spans="1:11" x14ac:dyDescent="0.25">
      <c r="A774" s="27"/>
      <c r="H774" s="43"/>
      <c r="I774" s="28"/>
      <c r="K774" s="28"/>
    </row>
    <row r="775" spans="1:11" x14ac:dyDescent="0.25">
      <c r="A775" s="27"/>
      <c r="H775" s="43"/>
      <c r="I775" s="28"/>
      <c r="K775" s="28"/>
    </row>
    <row r="776" spans="1:11" x14ac:dyDescent="0.25">
      <c r="A776" s="27"/>
      <c r="H776" s="43"/>
      <c r="I776" s="28"/>
      <c r="K776" s="28"/>
    </row>
    <row r="777" spans="1:11" x14ac:dyDescent="0.25">
      <c r="A777" s="27"/>
      <c r="H777" s="43"/>
      <c r="I777" s="28"/>
      <c r="K777" s="28"/>
    </row>
    <row r="778" spans="1:11" x14ac:dyDescent="0.25">
      <c r="A778" s="27"/>
      <c r="H778" s="43"/>
      <c r="I778" s="28"/>
      <c r="K778" s="28"/>
    </row>
    <row r="779" spans="1:11" x14ac:dyDescent="0.25">
      <c r="A779" s="27"/>
      <c r="H779" s="43"/>
      <c r="I779" s="28"/>
      <c r="K779" s="28"/>
    </row>
    <row r="780" spans="1:11" x14ac:dyDescent="0.25">
      <c r="A780" s="27"/>
      <c r="H780" s="43"/>
      <c r="I780" s="28"/>
      <c r="K780" s="28"/>
    </row>
    <row r="781" spans="1:11" x14ac:dyDescent="0.25">
      <c r="A781" s="27"/>
      <c r="H781" s="43"/>
      <c r="I781" s="28"/>
      <c r="K781" s="28"/>
    </row>
    <row r="782" spans="1:11" x14ac:dyDescent="0.25">
      <c r="A782" s="27"/>
      <c r="H782" s="43"/>
      <c r="I782" s="28"/>
      <c r="K782" s="28"/>
    </row>
    <row r="783" spans="1:11" x14ac:dyDescent="0.25">
      <c r="A783" s="27"/>
      <c r="H783" s="43"/>
      <c r="I783" s="28"/>
      <c r="K783" s="28"/>
    </row>
    <row r="784" spans="1:11" x14ac:dyDescent="0.25">
      <c r="A784" s="27"/>
      <c r="H784" s="43"/>
      <c r="I784" s="28"/>
      <c r="K784" s="28"/>
    </row>
    <row r="785" spans="1:11" x14ac:dyDescent="0.25">
      <c r="A785" s="27"/>
      <c r="H785" s="43"/>
      <c r="I785" s="28"/>
      <c r="K785" s="28"/>
    </row>
    <row r="786" spans="1:11" x14ac:dyDescent="0.25">
      <c r="A786" s="27"/>
      <c r="H786" s="43"/>
      <c r="I786" s="28"/>
      <c r="K786" s="28"/>
    </row>
    <row r="787" spans="1:11" x14ac:dyDescent="0.25">
      <c r="A787" s="27"/>
      <c r="H787" s="43"/>
      <c r="I787" s="28"/>
      <c r="K787" s="28"/>
    </row>
    <row r="788" spans="1:11" x14ac:dyDescent="0.25">
      <c r="A788" s="27"/>
      <c r="H788" s="43"/>
      <c r="I788" s="28"/>
      <c r="K788" s="28"/>
    </row>
    <row r="789" spans="1:11" x14ac:dyDescent="0.25">
      <c r="A789" s="27"/>
      <c r="H789" s="43"/>
      <c r="I789" s="28"/>
      <c r="K789" s="28"/>
    </row>
    <row r="790" spans="1:11" x14ac:dyDescent="0.25">
      <c r="A790" s="27"/>
      <c r="H790" s="43"/>
      <c r="I790" s="28"/>
      <c r="K790" s="28"/>
    </row>
    <row r="791" spans="1:11" x14ac:dyDescent="0.25">
      <c r="A791" s="27"/>
      <c r="H791" s="43"/>
      <c r="I791" s="28"/>
      <c r="K791" s="28"/>
    </row>
    <row r="792" spans="1:11" x14ac:dyDescent="0.25">
      <c r="A792" s="27"/>
      <c r="H792" s="43"/>
      <c r="I792" s="28"/>
      <c r="K792" s="28"/>
    </row>
    <row r="793" spans="1:11" x14ac:dyDescent="0.25">
      <c r="A793" s="27"/>
      <c r="H793" s="43"/>
      <c r="I793" s="28"/>
      <c r="K793" s="28"/>
    </row>
    <row r="794" spans="1:11" x14ac:dyDescent="0.25">
      <c r="A794" s="27"/>
      <c r="H794" s="43"/>
      <c r="I794" s="28"/>
      <c r="K794" s="28"/>
    </row>
    <row r="795" spans="1:11" x14ac:dyDescent="0.25">
      <c r="A795" s="27"/>
      <c r="H795" s="43"/>
      <c r="I795" s="28"/>
      <c r="K795" s="28"/>
    </row>
    <row r="796" spans="1:11" x14ac:dyDescent="0.25">
      <c r="A796" s="27"/>
      <c r="H796" s="43"/>
      <c r="I796" s="28"/>
      <c r="K796" s="28"/>
    </row>
    <row r="797" spans="1:11" x14ac:dyDescent="0.25">
      <c r="A797" s="27"/>
      <c r="H797" s="43"/>
      <c r="I797" s="28"/>
      <c r="K797" s="28"/>
    </row>
    <row r="798" spans="1:11" x14ac:dyDescent="0.25">
      <c r="A798" s="27"/>
      <c r="H798" s="43"/>
      <c r="I798" s="28"/>
      <c r="K798" s="28"/>
    </row>
    <row r="799" spans="1:11" x14ac:dyDescent="0.25">
      <c r="A799" s="27"/>
      <c r="H799" s="43"/>
      <c r="I799" s="28"/>
      <c r="K799" s="28"/>
    </row>
    <row r="800" spans="1:11" x14ac:dyDescent="0.25">
      <c r="A800" s="27"/>
      <c r="H800" s="43"/>
      <c r="I800" s="28"/>
      <c r="K800" s="28"/>
    </row>
    <row r="801" spans="1:11" x14ac:dyDescent="0.25">
      <c r="A801" s="27"/>
      <c r="H801" s="43"/>
      <c r="I801" s="28"/>
      <c r="K801" s="28"/>
    </row>
    <row r="802" spans="1:11" x14ac:dyDescent="0.25">
      <c r="A802" s="27"/>
      <c r="H802" s="43"/>
      <c r="I802" s="28"/>
      <c r="K802" s="28"/>
    </row>
    <row r="803" spans="1:11" x14ac:dyDescent="0.25">
      <c r="A803" s="27"/>
      <c r="H803" s="43"/>
      <c r="I803" s="28"/>
      <c r="K803" s="28"/>
    </row>
    <row r="804" spans="1:11" x14ac:dyDescent="0.25">
      <c r="A804" s="27"/>
      <c r="H804" s="43"/>
      <c r="I804" s="28"/>
      <c r="K804" s="28"/>
    </row>
    <row r="805" spans="1:11" x14ac:dyDescent="0.25">
      <c r="A805" s="27"/>
      <c r="H805" s="43"/>
      <c r="I805" s="28"/>
      <c r="K805" s="28"/>
    </row>
    <row r="806" spans="1:11" x14ac:dyDescent="0.25">
      <c r="A806" s="27"/>
      <c r="H806" s="43"/>
      <c r="I806" s="28"/>
      <c r="K806" s="28"/>
    </row>
    <row r="807" spans="1:11" x14ac:dyDescent="0.25">
      <c r="A807" s="27"/>
      <c r="H807" s="43"/>
      <c r="I807" s="28"/>
      <c r="K807" s="28"/>
    </row>
    <row r="808" spans="1:11" x14ac:dyDescent="0.25">
      <c r="A808" s="27"/>
      <c r="H808" s="43"/>
      <c r="I808" s="28"/>
      <c r="K808" s="28"/>
    </row>
    <row r="809" spans="1:11" x14ac:dyDescent="0.25">
      <c r="A809" s="27"/>
      <c r="H809" s="43"/>
      <c r="I809" s="28"/>
      <c r="K809" s="28"/>
    </row>
    <row r="810" spans="1:11" x14ac:dyDescent="0.25">
      <c r="A810" s="27"/>
      <c r="H810" s="43"/>
      <c r="I810" s="28"/>
      <c r="K810" s="28"/>
    </row>
    <row r="811" spans="1:11" x14ac:dyDescent="0.25">
      <c r="A811" s="27"/>
      <c r="H811" s="43"/>
      <c r="I811" s="28"/>
      <c r="K811" s="28"/>
    </row>
    <row r="812" spans="1:11" x14ac:dyDescent="0.25">
      <c r="A812" s="27"/>
      <c r="H812" s="43"/>
      <c r="I812" s="28"/>
      <c r="K812" s="28"/>
    </row>
    <row r="813" spans="1:11" x14ac:dyDescent="0.25">
      <c r="A813" s="27"/>
      <c r="H813" s="43"/>
      <c r="I813" s="28"/>
      <c r="K813" s="28"/>
    </row>
    <row r="814" spans="1:11" x14ac:dyDescent="0.25">
      <c r="A814" s="27"/>
      <c r="H814" s="43"/>
      <c r="I814" s="28"/>
      <c r="K814" s="28"/>
    </row>
    <row r="815" spans="1:11" x14ac:dyDescent="0.25">
      <c r="A815" s="27"/>
      <c r="H815" s="43"/>
      <c r="I815" s="28"/>
      <c r="K815" s="28"/>
    </row>
    <row r="816" spans="1:11" x14ac:dyDescent="0.25">
      <c r="A816" s="27"/>
      <c r="H816" s="43"/>
      <c r="I816" s="28"/>
      <c r="K816" s="28"/>
    </row>
    <row r="817" spans="1:11" x14ac:dyDescent="0.25">
      <c r="A817" s="27"/>
      <c r="H817" s="43"/>
      <c r="I817" s="28"/>
      <c r="K817" s="28"/>
    </row>
    <row r="818" spans="1:11" x14ac:dyDescent="0.25">
      <c r="A818" s="27"/>
      <c r="H818" s="43"/>
      <c r="I818" s="28"/>
      <c r="K818" s="28"/>
    </row>
    <row r="819" spans="1:11" x14ac:dyDescent="0.25">
      <c r="A819" s="27"/>
      <c r="H819" s="43"/>
      <c r="I819" s="28"/>
      <c r="K819" s="28"/>
    </row>
    <row r="820" spans="1:11" x14ac:dyDescent="0.25">
      <c r="A820" s="27"/>
      <c r="H820" s="43"/>
      <c r="I820" s="28"/>
      <c r="K820" s="28"/>
    </row>
    <row r="821" spans="1:11" x14ac:dyDescent="0.25">
      <c r="A821" s="27"/>
      <c r="H821" s="43"/>
      <c r="I821" s="28"/>
      <c r="K821" s="28"/>
    </row>
    <row r="822" spans="1:11" x14ac:dyDescent="0.25">
      <c r="A822" s="27"/>
      <c r="H822" s="43"/>
      <c r="I822" s="28"/>
      <c r="K822" s="28"/>
    </row>
    <row r="823" spans="1:11" x14ac:dyDescent="0.25">
      <c r="A823" s="27"/>
      <c r="H823" s="43"/>
      <c r="I823" s="28"/>
      <c r="K823" s="28"/>
    </row>
    <row r="824" spans="1:11" x14ac:dyDescent="0.25">
      <c r="A824" s="27"/>
      <c r="H824" s="43"/>
      <c r="I824" s="28"/>
      <c r="K824" s="28"/>
    </row>
    <row r="825" spans="1:11" x14ac:dyDescent="0.25">
      <c r="A825" s="27"/>
      <c r="H825" s="43"/>
      <c r="I825" s="28"/>
      <c r="K825" s="28"/>
    </row>
    <row r="826" spans="1:11" x14ac:dyDescent="0.25">
      <c r="A826" s="27"/>
      <c r="H826" s="43"/>
      <c r="I826" s="28"/>
      <c r="K826" s="28"/>
    </row>
    <row r="827" spans="1:11" x14ac:dyDescent="0.25">
      <c r="A827" s="27"/>
      <c r="H827" s="43"/>
      <c r="I827" s="28"/>
      <c r="K827" s="28"/>
    </row>
    <row r="828" spans="1:11" x14ac:dyDescent="0.25">
      <c r="A828" s="27"/>
      <c r="H828" s="43"/>
      <c r="I828" s="28"/>
      <c r="K828" s="28"/>
    </row>
    <row r="829" spans="1:11" x14ac:dyDescent="0.25">
      <c r="A829" s="27"/>
      <c r="H829" s="43"/>
      <c r="I829" s="28"/>
      <c r="K829" s="28"/>
    </row>
    <row r="830" spans="1:11" x14ac:dyDescent="0.25">
      <c r="A830" s="27"/>
      <c r="H830" s="43"/>
      <c r="I830" s="28"/>
      <c r="K830" s="28"/>
    </row>
    <row r="831" spans="1:11" x14ac:dyDescent="0.25">
      <c r="A831" s="27"/>
      <c r="H831" s="43"/>
      <c r="I831" s="28"/>
      <c r="K831" s="28"/>
    </row>
    <row r="832" spans="1:11" x14ac:dyDescent="0.25">
      <c r="A832" s="27"/>
      <c r="H832" s="43"/>
      <c r="I832" s="28"/>
      <c r="K832" s="28"/>
    </row>
    <row r="833" spans="1:11" x14ac:dyDescent="0.25">
      <c r="A833" s="27"/>
      <c r="H833" s="43"/>
      <c r="I833" s="28"/>
      <c r="K833" s="28"/>
    </row>
    <row r="834" spans="1:11" x14ac:dyDescent="0.25">
      <c r="A834" s="27"/>
      <c r="H834" s="43"/>
      <c r="I834" s="28"/>
      <c r="K834" s="28"/>
    </row>
    <row r="835" spans="1:11" x14ac:dyDescent="0.25">
      <c r="A835" s="27"/>
      <c r="H835" s="43"/>
      <c r="I835" s="28"/>
      <c r="K835" s="28"/>
    </row>
    <row r="836" spans="1:11" x14ac:dyDescent="0.25">
      <c r="A836" s="27"/>
      <c r="H836" s="43"/>
      <c r="I836" s="28"/>
      <c r="K836" s="28"/>
    </row>
    <row r="837" spans="1:11" x14ac:dyDescent="0.25">
      <c r="A837" s="27"/>
      <c r="H837" s="43"/>
      <c r="I837" s="28"/>
      <c r="K837" s="28"/>
    </row>
    <row r="838" spans="1:11" x14ac:dyDescent="0.25">
      <c r="A838" s="27"/>
      <c r="H838" s="43"/>
      <c r="I838" s="28"/>
      <c r="K838" s="28"/>
    </row>
    <row r="839" spans="1:11" x14ac:dyDescent="0.25">
      <c r="A839" s="27"/>
      <c r="H839" s="43"/>
      <c r="I839" s="28"/>
      <c r="K839" s="28"/>
    </row>
    <row r="840" spans="1:11" x14ac:dyDescent="0.25">
      <c r="A840" s="27"/>
      <c r="H840" s="43"/>
      <c r="I840" s="28"/>
      <c r="K840" s="28"/>
    </row>
    <row r="841" spans="1:11" x14ac:dyDescent="0.25">
      <c r="A841" s="27"/>
      <c r="H841" s="43"/>
      <c r="I841" s="28"/>
      <c r="K841" s="28"/>
    </row>
    <row r="842" spans="1:11" x14ac:dyDescent="0.25">
      <c r="A842" s="27"/>
      <c r="H842" s="43"/>
      <c r="I842" s="28"/>
      <c r="K842" s="28"/>
    </row>
    <row r="843" spans="1:11" x14ac:dyDescent="0.25">
      <c r="A843" s="27"/>
      <c r="H843" s="43"/>
      <c r="I843" s="28"/>
      <c r="K843" s="28"/>
    </row>
    <row r="844" spans="1:11" x14ac:dyDescent="0.25">
      <c r="A844" s="27"/>
      <c r="H844" s="43"/>
      <c r="I844" s="28"/>
      <c r="K844" s="28"/>
    </row>
    <row r="845" spans="1:11" x14ac:dyDescent="0.25">
      <c r="A845" s="27"/>
      <c r="H845" s="43"/>
      <c r="I845" s="28"/>
      <c r="K845" s="28"/>
    </row>
    <row r="846" spans="1:11" x14ac:dyDescent="0.25">
      <c r="A846" s="27"/>
      <c r="H846" s="43"/>
      <c r="I846" s="28"/>
      <c r="K846" s="28"/>
    </row>
    <row r="847" spans="1:11" x14ac:dyDescent="0.25">
      <c r="A847" s="27"/>
      <c r="H847" s="43"/>
      <c r="I847" s="28"/>
      <c r="K847" s="28"/>
    </row>
    <row r="848" spans="1:11" x14ac:dyDescent="0.25">
      <c r="A848" s="27"/>
      <c r="H848" s="43"/>
      <c r="I848" s="28"/>
      <c r="K848" s="28"/>
    </row>
    <row r="849" spans="1:11" x14ac:dyDescent="0.25">
      <c r="A849" s="27"/>
      <c r="H849" s="43"/>
      <c r="I849" s="28"/>
      <c r="K849" s="28"/>
    </row>
    <row r="850" spans="1:11" x14ac:dyDescent="0.25">
      <c r="A850" s="27"/>
      <c r="H850" s="43"/>
      <c r="I850" s="28"/>
      <c r="K850" s="28"/>
    </row>
    <row r="851" spans="1:11" x14ac:dyDescent="0.25">
      <c r="A851" s="27"/>
      <c r="H851" s="43"/>
      <c r="I851" s="28"/>
      <c r="K851" s="28"/>
    </row>
    <row r="852" spans="1:11" x14ac:dyDescent="0.25">
      <c r="A852" s="27"/>
      <c r="H852" s="43"/>
      <c r="I852" s="28"/>
      <c r="K852" s="28"/>
    </row>
    <row r="853" spans="1:11" x14ac:dyDescent="0.25">
      <c r="A853" s="27"/>
      <c r="H853" s="43"/>
      <c r="I853" s="28"/>
      <c r="K853" s="28"/>
    </row>
    <row r="854" spans="1:11" x14ac:dyDescent="0.25">
      <c r="A854" s="27"/>
      <c r="H854" s="43"/>
      <c r="I854" s="28"/>
      <c r="K854" s="28"/>
    </row>
    <row r="855" spans="1:11" x14ac:dyDescent="0.25">
      <c r="A855" s="27"/>
      <c r="H855" s="43"/>
      <c r="I855" s="28"/>
      <c r="K855" s="28"/>
    </row>
    <row r="856" spans="1:11" x14ac:dyDescent="0.25">
      <c r="A856" s="27"/>
      <c r="H856" s="43"/>
      <c r="I856" s="28"/>
      <c r="K856" s="28"/>
    </row>
    <row r="857" spans="1:11" x14ac:dyDescent="0.25">
      <c r="A857" s="27"/>
      <c r="H857" s="43"/>
      <c r="I857" s="28"/>
      <c r="K857" s="28"/>
    </row>
    <row r="858" spans="1:11" x14ac:dyDescent="0.25">
      <c r="A858" s="27"/>
      <c r="H858" s="43"/>
      <c r="I858" s="28"/>
      <c r="K858" s="28"/>
    </row>
    <row r="859" spans="1:11" x14ac:dyDescent="0.25">
      <c r="A859" s="27"/>
      <c r="H859" s="43"/>
      <c r="I859" s="28"/>
      <c r="K859" s="28"/>
    </row>
    <row r="860" spans="1:11" x14ac:dyDescent="0.25">
      <c r="A860" s="27"/>
      <c r="H860" s="43"/>
      <c r="I860" s="28"/>
      <c r="K860" s="28"/>
    </row>
    <row r="861" spans="1:11" x14ac:dyDescent="0.25">
      <c r="A861" s="27"/>
      <c r="H861" s="43"/>
      <c r="I861" s="28"/>
      <c r="K861" s="28"/>
    </row>
    <row r="862" spans="1:11" x14ac:dyDescent="0.25">
      <c r="A862" s="27"/>
      <c r="H862" s="43"/>
      <c r="I862" s="28"/>
      <c r="K862" s="28"/>
    </row>
    <row r="863" spans="1:11" x14ac:dyDescent="0.25">
      <c r="A863" s="27"/>
      <c r="H863" s="43"/>
      <c r="I863" s="28"/>
      <c r="K863" s="28"/>
    </row>
    <row r="864" spans="1:11" x14ac:dyDescent="0.25">
      <c r="A864" s="27"/>
      <c r="H864" s="43"/>
      <c r="I864" s="28"/>
      <c r="K864" s="28"/>
    </row>
    <row r="865" spans="1:11" x14ac:dyDescent="0.25">
      <c r="A865" s="27"/>
      <c r="H865" s="43"/>
      <c r="I865" s="28"/>
      <c r="K865" s="28"/>
    </row>
    <row r="866" spans="1:11" x14ac:dyDescent="0.25">
      <c r="A866" s="27"/>
      <c r="H866" s="43"/>
      <c r="I866" s="28"/>
      <c r="K866" s="28"/>
    </row>
    <row r="867" spans="1:11" x14ac:dyDescent="0.25">
      <c r="A867" s="27"/>
      <c r="H867" s="43"/>
      <c r="I867" s="28"/>
      <c r="K867" s="28"/>
    </row>
    <row r="868" spans="1:11" x14ac:dyDescent="0.25">
      <c r="A868" s="27"/>
      <c r="H868" s="43"/>
      <c r="I868" s="28"/>
      <c r="K868" s="28"/>
    </row>
    <row r="869" spans="1:11" x14ac:dyDescent="0.25">
      <c r="A869" s="27"/>
      <c r="H869" s="43"/>
      <c r="I869" s="28"/>
      <c r="K869" s="28"/>
    </row>
    <row r="870" spans="1:11" x14ac:dyDescent="0.25">
      <c r="A870" s="27"/>
      <c r="H870" s="43"/>
      <c r="I870" s="28"/>
      <c r="K870" s="28"/>
    </row>
    <row r="871" spans="1:11" x14ac:dyDescent="0.25">
      <c r="A871" s="27"/>
      <c r="H871" s="43"/>
      <c r="I871" s="28"/>
      <c r="K871" s="28"/>
    </row>
    <row r="872" spans="1:11" x14ac:dyDescent="0.25">
      <c r="A872" s="27"/>
      <c r="H872" s="43"/>
      <c r="I872" s="28"/>
      <c r="K872" s="28"/>
    </row>
    <row r="873" spans="1:11" x14ac:dyDescent="0.25">
      <c r="A873" s="27"/>
      <c r="H873" s="43"/>
      <c r="I873" s="28"/>
      <c r="K873" s="28"/>
    </row>
    <row r="874" spans="1:11" x14ac:dyDescent="0.25">
      <c r="A874" s="27"/>
      <c r="H874" s="43"/>
      <c r="I874" s="28"/>
      <c r="K874" s="28"/>
    </row>
    <row r="875" spans="1:11" x14ac:dyDescent="0.25">
      <c r="A875" s="27"/>
      <c r="H875" s="43"/>
      <c r="I875" s="28"/>
      <c r="K875" s="28"/>
    </row>
    <row r="876" spans="1:11" x14ac:dyDescent="0.25">
      <c r="A876" s="27"/>
      <c r="H876" s="43"/>
      <c r="I876" s="28"/>
      <c r="K876" s="28"/>
    </row>
    <row r="877" spans="1:11" x14ac:dyDescent="0.25">
      <c r="A877" s="27"/>
      <c r="H877" s="43"/>
      <c r="I877" s="28"/>
      <c r="K877" s="28"/>
    </row>
    <row r="878" spans="1:11" x14ac:dyDescent="0.25">
      <c r="A878" s="27"/>
      <c r="H878" s="43"/>
      <c r="I878" s="28"/>
      <c r="K878" s="28"/>
    </row>
    <row r="879" spans="1:11" x14ac:dyDescent="0.25">
      <c r="A879" s="27"/>
      <c r="H879" s="43"/>
      <c r="I879" s="28"/>
      <c r="K879" s="28"/>
    </row>
    <row r="880" spans="1:11" x14ac:dyDescent="0.25">
      <c r="A880" s="27"/>
      <c r="H880" s="43"/>
      <c r="I880" s="28"/>
      <c r="K880" s="28"/>
    </row>
    <row r="881" spans="1:11" x14ac:dyDescent="0.25">
      <c r="A881" s="27"/>
      <c r="H881" s="43"/>
      <c r="I881" s="28"/>
      <c r="K881" s="28"/>
    </row>
    <row r="882" spans="1:11" x14ac:dyDescent="0.25">
      <c r="A882" s="27"/>
      <c r="H882" s="43"/>
      <c r="I882" s="28"/>
      <c r="K882" s="28"/>
    </row>
    <row r="883" spans="1:11" x14ac:dyDescent="0.25">
      <c r="A883" s="27"/>
      <c r="H883" s="43"/>
      <c r="I883" s="28"/>
      <c r="K883" s="28"/>
    </row>
    <row r="884" spans="1:11" x14ac:dyDescent="0.25">
      <c r="A884" s="27"/>
      <c r="H884" s="43"/>
      <c r="I884" s="28"/>
      <c r="K884" s="28"/>
    </row>
    <row r="885" spans="1:11" x14ac:dyDescent="0.25">
      <c r="A885" s="27"/>
      <c r="H885" s="43"/>
      <c r="I885" s="28"/>
      <c r="K885" s="28"/>
    </row>
    <row r="886" spans="1:11" x14ac:dyDescent="0.25">
      <c r="A886" s="27"/>
      <c r="H886" s="43"/>
      <c r="I886" s="28"/>
      <c r="K886" s="28"/>
    </row>
    <row r="887" spans="1:11" x14ac:dyDescent="0.25">
      <c r="A887" s="27"/>
      <c r="H887" s="43"/>
      <c r="I887" s="28"/>
      <c r="K887" s="28"/>
    </row>
    <row r="888" spans="1:11" x14ac:dyDescent="0.25">
      <c r="A888" s="27"/>
      <c r="H888" s="43"/>
      <c r="I888" s="28"/>
      <c r="K888" s="28"/>
    </row>
    <row r="889" spans="1:11" x14ac:dyDescent="0.25">
      <c r="A889" s="27"/>
      <c r="H889" s="43"/>
      <c r="I889" s="28"/>
      <c r="K889" s="28"/>
    </row>
    <row r="890" spans="1:11" x14ac:dyDescent="0.25">
      <c r="A890" s="27"/>
      <c r="H890" s="43"/>
      <c r="I890" s="28"/>
      <c r="K890" s="28"/>
    </row>
    <row r="891" spans="1:11" x14ac:dyDescent="0.25">
      <c r="A891" s="27"/>
      <c r="H891" s="43"/>
      <c r="I891" s="28"/>
      <c r="K891" s="28"/>
    </row>
    <row r="892" spans="1:11" x14ac:dyDescent="0.25">
      <c r="A892" s="27"/>
      <c r="H892" s="43"/>
      <c r="I892" s="28"/>
      <c r="K892" s="28"/>
    </row>
    <row r="893" spans="1:11" x14ac:dyDescent="0.25">
      <c r="A893" s="27"/>
      <c r="H893" s="43"/>
      <c r="I893" s="28"/>
      <c r="K893" s="28"/>
    </row>
    <row r="894" spans="1:11" x14ac:dyDescent="0.25">
      <c r="A894" s="27"/>
      <c r="H894" s="43"/>
      <c r="I894" s="28"/>
      <c r="K894" s="28"/>
    </row>
    <row r="895" spans="1:11" x14ac:dyDescent="0.25">
      <c r="A895" s="27"/>
      <c r="H895" s="43"/>
      <c r="I895" s="28"/>
      <c r="K895" s="28"/>
    </row>
    <row r="896" spans="1:11" x14ac:dyDescent="0.25">
      <c r="A896" s="27"/>
      <c r="H896" s="43"/>
      <c r="I896" s="28"/>
      <c r="K896" s="28"/>
    </row>
    <row r="897" spans="1:11" x14ac:dyDescent="0.25">
      <c r="A897" s="27"/>
      <c r="H897" s="43"/>
      <c r="I897" s="28"/>
      <c r="K897" s="28"/>
    </row>
    <row r="898" spans="1:11" x14ac:dyDescent="0.25">
      <c r="A898" s="27"/>
      <c r="H898" s="43"/>
      <c r="I898" s="28"/>
      <c r="K898" s="28"/>
    </row>
    <row r="899" spans="1:11" x14ac:dyDescent="0.25">
      <c r="A899" s="27"/>
      <c r="H899" s="43"/>
      <c r="I899" s="28"/>
      <c r="K899" s="28"/>
    </row>
    <row r="900" spans="1:11" x14ac:dyDescent="0.25">
      <c r="A900" s="27"/>
      <c r="H900" s="43"/>
      <c r="I900" s="28"/>
      <c r="K900" s="28"/>
    </row>
    <row r="901" spans="1:11" x14ac:dyDescent="0.25">
      <c r="A901" s="27"/>
      <c r="H901" s="43"/>
      <c r="I901" s="28"/>
      <c r="K901" s="28"/>
    </row>
    <row r="902" spans="1:11" x14ac:dyDescent="0.25">
      <c r="A902" s="27"/>
      <c r="H902" s="43"/>
      <c r="I902" s="28"/>
      <c r="K902" s="28"/>
    </row>
    <row r="903" spans="1:11" x14ac:dyDescent="0.25">
      <c r="A903" s="27"/>
      <c r="H903" s="43"/>
      <c r="I903" s="28"/>
      <c r="K903" s="28"/>
    </row>
    <row r="904" spans="1:11" x14ac:dyDescent="0.25">
      <c r="A904" s="27"/>
      <c r="H904" s="43"/>
      <c r="I904" s="28"/>
      <c r="K904" s="28"/>
    </row>
    <row r="905" spans="1:11" x14ac:dyDescent="0.25">
      <c r="A905" s="27"/>
      <c r="H905" s="43"/>
      <c r="I905" s="28"/>
      <c r="K905" s="28"/>
    </row>
    <row r="906" spans="1:11" x14ac:dyDescent="0.25">
      <c r="A906" s="27"/>
      <c r="H906" s="43"/>
      <c r="I906" s="28"/>
      <c r="K906" s="28"/>
    </row>
    <row r="907" spans="1:11" x14ac:dyDescent="0.25">
      <c r="A907" s="27"/>
      <c r="H907" s="43"/>
      <c r="I907" s="28"/>
      <c r="K907" s="28"/>
    </row>
    <row r="908" spans="1:11" x14ac:dyDescent="0.25">
      <c r="A908" s="27"/>
      <c r="H908" s="43"/>
      <c r="I908" s="28"/>
      <c r="K908" s="28"/>
    </row>
    <row r="909" spans="1:11" x14ac:dyDescent="0.25">
      <c r="A909" s="27"/>
      <c r="H909" s="43"/>
      <c r="I909" s="28"/>
      <c r="K909" s="28"/>
    </row>
    <row r="910" spans="1:11" x14ac:dyDescent="0.25">
      <c r="A910" s="27"/>
      <c r="H910" s="43"/>
      <c r="I910" s="28"/>
      <c r="K910" s="28"/>
    </row>
    <row r="911" spans="1:11" x14ac:dyDescent="0.25">
      <c r="A911" s="27"/>
      <c r="H911" s="43"/>
      <c r="I911" s="28"/>
      <c r="K911" s="28"/>
    </row>
    <row r="912" spans="1:11" x14ac:dyDescent="0.25">
      <c r="A912" s="27"/>
      <c r="H912" s="43"/>
      <c r="I912" s="28"/>
      <c r="K912" s="28"/>
    </row>
    <row r="913" spans="1:11" x14ac:dyDescent="0.25">
      <c r="A913" s="27"/>
      <c r="H913" s="43"/>
      <c r="I913" s="28"/>
      <c r="K913" s="28"/>
    </row>
    <row r="914" spans="1:11" x14ac:dyDescent="0.25">
      <c r="A914" s="27"/>
      <c r="H914" s="43"/>
      <c r="I914" s="28"/>
      <c r="K914" s="28"/>
    </row>
    <row r="915" spans="1:11" x14ac:dyDescent="0.25">
      <c r="A915" s="27"/>
      <c r="H915" s="43"/>
      <c r="I915" s="28"/>
      <c r="K915" s="28"/>
    </row>
    <row r="916" spans="1:11" x14ac:dyDescent="0.25">
      <c r="A916" s="27"/>
      <c r="H916" s="43"/>
      <c r="I916" s="28"/>
      <c r="K916" s="28"/>
    </row>
    <row r="917" spans="1:11" x14ac:dyDescent="0.25">
      <c r="A917" s="27"/>
      <c r="H917" s="43"/>
      <c r="I917" s="28"/>
      <c r="K917" s="28"/>
    </row>
    <row r="918" spans="1:11" x14ac:dyDescent="0.25">
      <c r="A918" s="27"/>
      <c r="H918" s="43"/>
      <c r="I918" s="28"/>
      <c r="K918" s="28"/>
    </row>
    <row r="919" spans="1:11" x14ac:dyDescent="0.25">
      <c r="A919" s="27"/>
      <c r="H919" s="43"/>
      <c r="I919" s="28"/>
      <c r="K919" s="28"/>
    </row>
    <row r="920" spans="1:11" x14ac:dyDescent="0.25">
      <c r="A920" s="27"/>
      <c r="H920" s="43"/>
      <c r="I920" s="28"/>
      <c r="K920" s="28"/>
    </row>
    <row r="921" spans="1:11" x14ac:dyDescent="0.25">
      <c r="A921" s="27"/>
      <c r="H921" s="43"/>
      <c r="I921" s="28"/>
      <c r="K921" s="28"/>
    </row>
    <row r="922" spans="1:11" x14ac:dyDescent="0.25">
      <c r="A922" s="27"/>
      <c r="H922" s="43"/>
      <c r="I922" s="28"/>
      <c r="K922" s="28"/>
    </row>
    <row r="923" spans="1:11" x14ac:dyDescent="0.25">
      <c r="A923" s="27"/>
      <c r="H923" s="43"/>
      <c r="I923" s="28"/>
      <c r="K923" s="28"/>
    </row>
    <row r="924" spans="1:11" x14ac:dyDescent="0.25">
      <c r="A924" s="27"/>
      <c r="H924" s="43"/>
      <c r="I924" s="28"/>
      <c r="K924" s="28"/>
    </row>
    <row r="925" spans="1:11" x14ac:dyDescent="0.25">
      <c r="A925" s="27"/>
      <c r="H925" s="43"/>
      <c r="I925" s="28"/>
      <c r="K925" s="28"/>
    </row>
    <row r="926" spans="1:11" x14ac:dyDescent="0.25">
      <c r="A926" s="27"/>
      <c r="H926" s="43"/>
      <c r="I926" s="28"/>
      <c r="K926" s="28"/>
    </row>
    <row r="927" spans="1:11" x14ac:dyDescent="0.25">
      <c r="A927" s="27"/>
      <c r="H927" s="43"/>
      <c r="I927" s="28"/>
      <c r="K927" s="28"/>
    </row>
    <row r="928" spans="1:11" x14ac:dyDescent="0.25">
      <c r="A928" s="27"/>
      <c r="H928" s="43"/>
      <c r="I928" s="28"/>
      <c r="K928" s="28"/>
    </row>
    <row r="929" spans="1:11" x14ac:dyDescent="0.25">
      <c r="A929" s="27"/>
      <c r="H929" s="43"/>
      <c r="I929" s="28"/>
      <c r="K929" s="28"/>
    </row>
    <row r="930" spans="1:11" x14ac:dyDescent="0.25">
      <c r="A930" s="27"/>
      <c r="H930" s="43"/>
      <c r="I930" s="28"/>
      <c r="K930" s="28"/>
    </row>
    <row r="931" spans="1:11" x14ac:dyDescent="0.25">
      <c r="A931" s="27"/>
      <c r="H931" s="43"/>
      <c r="I931" s="28"/>
      <c r="K931" s="28"/>
    </row>
    <row r="932" spans="1:11" x14ac:dyDescent="0.25">
      <c r="A932" s="27"/>
      <c r="H932" s="43"/>
      <c r="I932" s="28"/>
      <c r="K932" s="28"/>
    </row>
    <row r="933" spans="1:11" x14ac:dyDescent="0.25">
      <c r="A933" s="27"/>
      <c r="H933" s="43"/>
      <c r="I933" s="28"/>
      <c r="K933" s="28"/>
    </row>
    <row r="934" spans="1:11" x14ac:dyDescent="0.25">
      <c r="A934" s="27"/>
      <c r="H934" s="43"/>
      <c r="I934" s="28"/>
      <c r="K934" s="28"/>
    </row>
    <row r="935" spans="1:11" x14ac:dyDescent="0.25">
      <c r="A935" s="27"/>
      <c r="H935" s="43"/>
      <c r="I935" s="28"/>
      <c r="K935" s="28"/>
    </row>
    <row r="936" spans="1:11" x14ac:dyDescent="0.25">
      <c r="A936" s="27"/>
      <c r="H936" s="43"/>
      <c r="I936" s="28"/>
      <c r="K936" s="28"/>
    </row>
    <row r="937" spans="1:11" x14ac:dyDescent="0.25">
      <c r="A937" s="27"/>
      <c r="H937" s="43"/>
      <c r="I937" s="28"/>
      <c r="K937" s="28"/>
    </row>
    <row r="938" spans="1:11" x14ac:dyDescent="0.25">
      <c r="A938" s="27"/>
      <c r="H938" s="43"/>
      <c r="I938" s="28"/>
      <c r="K938" s="28"/>
    </row>
    <row r="939" spans="1:11" x14ac:dyDescent="0.25">
      <c r="A939" s="27"/>
      <c r="H939" s="43"/>
      <c r="I939" s="28"/>
      <c r="K939" s="28"/>
    </row>
    <row r="940" spans="1:11" x14ac:dyDescent="0.25">
      <c r="A940" s="27"/>
      <c r="H940" s="43"/>
      <c r="I940" s="28"/>
      <c r="K940" s="28"/>
    </row>
    <row r="941" spans="1:11" x14ac:dyDescent="0.25">
      <c r="A941" s="27"/>
      <c r="H941" s="43"/>
      <c r="I941" s="28"/>
      <c r="K941" s="28"/>
    </row>
    <row r="942" spans="1:11" x14ac:dyDescent="0.25">
      <c r="A942" s="27"/>
      <c r="H942" s="43"/>
      <c r="I942" s="28"/>
      <c r="K942" s="28"/>
    </row>
    <row r="943" spans="1:11" x14ac:dyDescent="0.25">
      <c r="A943" s="27"/>
      <c r="H943" s="43"/>
      <c r="I943" s="28"/>
      <c r="K943" s="28"/>
    </row>
    <row r="944" spans="1:11" x14ac:dyDescent="0.25">
      <c r="A944" s="27"/>
      <c r="H944" s="43"/>
      <c r="I944" s="28"/>
      <c r="K944" s="28"/>
    </row>
    <row r="945" spans="1:11" x14ac:dyDescent="0.25">
      <c r="A945" s="27"/>
      <c r="H945" s="43"/>
      <c r="I945" s="28"/>
      <c r="K945" s="28"/>
    </row>
    <row r="946" spans="1:11" x14ac:dyDescent="0.25">
      <c r="A946" s="27"/>
      <c r="H946" s="43"/>
      <c r="I946" s="28"/>
      <c r="K946" s="28"/>
    </row>
    <row r="947" spans="1:11" x14ac:dyDescent="0.25">
      <c r="A947" s="27"/>
      <c r="H947" s="43"/>
      <c r="I947" s="28"/>
      <c r="K947" s="28"/>
    </row>
    <row r="948" spans="1:11" x14ac:dyDescent="0.25">
      <c r="A948" s="27"/>
      <c r="H948" s="43"/>
      <c r="I948" s="28"/>
      <c r="K948" s="28"/>
    </row>
    <row r="949" spans="1:11" x14ac:dyDescent="0.25">
      <c r="A949" s="27"/>
      <c r="H949" s="43"/>
      <c r="I949" s="28"/>
      <c r="K949" s="28"/>
    </row>
    <row r="950" spans="1:11" x14ac:dyDescent="0.25">
      <c r="A950" s="27"/>
      <c r="H950" s="43"/>
      <c r="I950" s="28"/>
      <c r="K950" s="28"/>
    </row>
    <row r="951" spans="1:11" x14ac:dyDescent="0.25">
      <c r="A951" s="27"/>
      <c r="H951" s="43"/>
      <c r="I951" s="28"/>
      <c r="K951" s="28"/>
    </row>
    <row r="952" spans="1:11" x14ac:dyDescent="0.25">
      <c r="A952" s="27"/>
      <c r="H952" s="43"/>
      <c r="I952" s="28"/>
      <c r="K952" s="28"/>
    </row>
    <row r="953" spans="1:11" x14ac:dyDescent="0.25">
      <c r="A953" s="27"/>
      <c r="H953" s="43"/>
      <c r="I953" s="28"/>
      <c r="K953" s="28"/>
    </row>
    <row r="954" spans="1:11" x14ac:dyDescent="0.25">
      <c r="A954" s="27"/>
      <c r="H954" s="43"/>
      <c r="I954" s="28"/>
      <c r="K954" s="28"/>
    </row>
    <row r="955" spans="1:11" x14ac:dyDescent="0.25">
      <c r="A955" s="27"/>
      <c r="H955" s="43"/>
      <c r="I955" s="28"/>
      <c r="K955" s="28"/>
    </row>
    <row r="956" spans="1:11" x14ac:dyDescent="0.25">
      <c r="A956" s="27"/>
      <c r="H956" s="43"/>
      <c r="I956" s="28"/>
      <c r="K956" s="28"/>
    </row>
    <row r="957" spans="1:11" x14ac:dyDescent="0.25">
      <c r="A957" s="27"/>
      <c r="H957" s="43"/>
      <c r="I957" s="28"/>
      <c r="K957" s="28"/>
    </row>
    <row r="958" spans="1:11" x14ac:dyDescent="0.25">
      <c r="A958" s="27"/>
      <c r="H958" s="43"/>
      <c r="I958" s="28"/>
      <c r="K958" s="28"/>
    </row>
    <row r="959" spans="1:11" x14ac:dyDescent="0.25">
      <c r="A959" s="27"/>
      <c r="H959" s="43"/>
      <c r="I959" s="28"/>
      <c r="K959" s="28"/>
    </row>
    <row r="960" spans="1:11" x14ac:dyDescent="0.25">
      <c r="A960" s="27"/>
      <c r="H960" s="43"/>
      <c r="I960" s="28"/>
      <c r="K960" s="28"/>
    </row>
    <row r="961" spans="1:11" x14ac:dyDescent="0.25">
      <c r="A961" s="27"/>
      <c r="H961" s="43"/>
      <c r="I961" s="28"/>
      <c r="K961" s="28"/>
    </row>
    <row r="962" spans="1:11" x14ac:dyDescent="0.25">
      <c r="A962" s="27"/>
      <c r="H962" s="43"/>
      <c r="I962" s="28"/>
      <c r="K962" s="28"/>
    </row>
    <row r="963" spans="1:11" x14ac:dyDescent="0.25">
      <c r="A963" s="27"/>
      <c r="H963" s="43"/>
      <c r="I963" s="28"/>
      <c r="K963" s="28"/>
    </row>
    <row r="964" spans="1:11" x14ac:dyDescent="0.25">
      <c r="A964" s="27"/>
      <c r="H964" s="43"/>
      <c r="I964" s="28"/>
      <c r="K964" s="28"/>
    </row>
    <row r="965" spans="1:11" x14ac:dyDescent="0.25">
      <c r="A965" s="27"/>
      <c r="H965" s="43"/>
      <c r="I965" s="28"/>
      <c r="K965" s="28"/>
    </row>
    <row r="966" spans="1:11" x14ac:dyDescent="0.25">
      <c r="A966" s="27"/>
      <c r="H966" s="43"/>
      <c r="I966" s="28"/>
      <c r="K966" s="28"/>
    </row>
    <row r="967" spans="1:11" x14ac:dyDescent="0.25">
      <c r="A967" s="27"/>
      <c r="H967" s="43"/>
      <c r="I967" s="28"/>
      <c r="K967" s="28"/>
    </row>
    <row r="968" spans="1:11" x14ac:dyDescent="0.25">
      <c r="A968" s="27"/>
      <c r="H968" s="43"/>
      <c r="I968" s="28"/>
      <c r="K968" s="28"/>
    </row>
    <row r="969" spans="1:11" x14ac:dyDescent="0.25">
      <c r="A969" s="27"/>
      <c r="H969" s="43"/>
      <c r="I969" s="28"/>
      <c r="K969" s="28"/>
    </row>
    <row r="970" spans="1:11" x14ac:dyDescent="0.25">
      <c r="A970" s="27"/>
      <c r="H970" s="43"/>
      <c r="I970" s="28"/>
      <c r="K970" s="28"/>
    </row>
    <row r="971" spans="1:11" x14ac:dyDescent="0.25">
      <c r="A971" s="27"/>
      <c r="H971" s="43"/>
      <c r="I971" s="28"/>
      <c r="K971" s="28"/>
    </row>
    <row r="972" spans="1:11" x14ac:dyDescent="0.25">
      <c r="A972" s="27"/>
      <c r="H972" s="43"/>
      <c r="I972" s="28"/>
      <c r="K972" s="28"/>
    </row>
    <row r="973" spans="1:11" x14ac:dyDescent="0.25">
      <c r="A973" s="27"/>
      <c r="H973" s="43"/>
      <c r="I973" s="28"/>
      <c r="K973" s="28"/>
    </row>
    <row r="974" spans="1:11" x14ac:dyDescent="0.25">
      <c r="A974" s="27"/>
      <c r="H974" s="43"/>
      <c r="I974" s="28"/>
      <c r="K974" s="28"/>
    </row>
    <row r="975" spans="1:11" x14ac:dyDescent="0.25">
      <c r="A975" s="27"/>
      <c r="H975" s="43"/>
      <c r="I975" s="28"/>
      <c r="K975" s="28"/>
    </row>
    <row r="976" spans="1:11" x14ac:dyDescent="0.25">
      <c r="A976" s="27"/>
      <c r="H976" s="43"/>
      <c r="I976" s="28"/>
      <c r="K976" s="28"/>
    </row>
    <row r="977" spans="1:11" x14ac:dyDescent="0.25">
      <c r="A977" s="27"/>
      <c r="H977" s="43"/>
      <c r="I977" s="28"/>
      <c r="K977" s="28"/>
    </row>
    <row r="978" spans="1:11" x14ac:dyDescent="0.25">
      <c r="A978" s="27"/>
      <c r="H978" s="43"/>
      <c r="I978" s="28"/>
      <c r="K978" s="28"/>
    </row>
    <row r="979" spans="1:11" x14ac:dyDescent="0.25">
      <c r="A979" s="27"/>
      <c r="H979" s="43"/>
      <c r="I979" s="28"/>
      <c r="K979" s="28"/>
    </row>
    <row r="980" spans="1:11" x14ac:dyDescent="0.25">
      <c r="A980" s="27"/>
      <c r="H980" s="43"/>
      <c r="I980" s="28"/>
      <c r="K980" s="28"/>
    </row>
    <row r="981" spans="1:11" x14ac:dyDescent="0.25">
      <c r="A981" s="27"/>
      <c r="H981" s="43"/>
      <c r="I981" s="28"/>
      <c r="K981" s="28"/>
    </row>
    <row r="982" spans="1:11" x14ac:dyDescent="0.25">
      <c r="A982" s="27"/>
      <c r="H982" s="43"/>
      <c r="I982" s="28"/>
      <c r="K982" s="28"/>
    </row>
    <row r="983" spans="1:11" x14ac:dyDescent="0.25">
      <c r="A983" s="27"/>
      <c r="H983" s="43"/>
      <c r="I983" s="28"/>
      <c r="K983" s="28"/>
    </row>
    <row r="984" spans="1:11" x14ac:dyDescent="0.25">
      <c r="A984" s="27"/>
      <c r="H984" s="43"/>
      <c r="I984" s="28"/>
      <c r="K984" s="28"/>
    </row>
    <row r="985" spans="1:11" x14ac:dyDescent="0.25">
      <c r="A985" s="27"/>
      <c r="H985" s="43"/>
      <c r="I985" s="28"/>
      <c r="K985" s="28"/>
    </row>
    <row r="986" spans="1:11" x14ac:dyDescent="0.25">
      <c r="A986" s="27"/>
      <c r="H986" s="43"/>
      <c r="I986" s="28"/>
      <c r="K986" s="28"/>
    </row>
    <row r="987" spans="1:11" x14ac:dyDescent="0.25">
      <c r="A987" s="27"/>
      <c r="H987" s="43"/>
      <c r="I987" s="28"/>
      <c r="K987" s="28"/>
    </row>
    <row r="988" spans="1:11" x14ac:dyDescent="0.25">
      <c r="A988" s="27"/>
      <c r="H988" s="43"/>
      <c r="I988" s="28"/>
      <c r="K988" s="28"/>
    </row>
    <row r="989" spans="1:11" x14ac:dyDescent="0.25">
      <c r="A989" s="27"/>
      <c r="H989" s="43"/>
      <c r="I989" s="28"/>
      <c r="K989" s="28"/>
    </row>
    <row r="990" spans="1:11" x14ac:dyDescent="0.25">
      <c r="A990" s="27"/>
      <c r="H990" s="43"/>
      <c r="I990" s="28"/>
      <c r="K990" s="28"/>
    </row>
    <row r="991" spans="1:11" x14ac:dyDescent="0.25">
      <c r="A991" s="27"/>
      <c r="H991" s="43"/>
      <c r="I991" s="28"/>
      <c r="K991" s="28"/>
    </row>
    <row r="992" spans="1:11" x14ac:dyDescent="0.25">
      <c r="A992" s="27"/>
      <c r="H992" s="43"/>
      <c r="I992" s="28"/>
      <c r="K992" s="28"/>
    </row>
    <row r="993" spans="1:11" x14ac:dyDescent="0.25">
      <c r="A993" s="27"/>
      <c r="H993" s="43"/>
      <c r="I993" s="28"/>
      <c r="K993" s="28"/>
    </row>
    <row r="994" spans="1:11" x14ac:dyDescent="0.25">
      <c r="A994" s="27"/>
      <c r="H994" s="43"/>
      <c r="I994" s="28"/>
      <c r="K994" s="28"/>
    </row>
    <row r="995" spans="1:11" x14ac:dyDescent="0.25">
      <c r="A995" s="27"/>
      <c r="H995" s="43"/>
      <c r="I995" s="28"/>
      <c r="K995" s="28"/>
    </row>
    <row r="996" spans="1:11" x14ac:dyDescent="0.25">
      <c r="A996" s="27"/>
      <c r="H996" s="43"/>
      <c r="I996" s="28"/>
      <c r="K996" s="28"/>
    </row>
    <row r="997" spans="1:11" x14ac:dyDescent="0.25">
      <c r="A997" s="27"/>
      <c r="H997" s="43"/>
      <c r="I997" s="28"/>
      <c r="K997" s="28"/>
    </row>
    <row r="998" spans="1:11" x14ac:dyDescent="0.25">
      <c r="A998" s="27"/>
      <c r="H998" s="43"/>
      <c r="I998" s="28"/>
      <c r="K998" s="28"/>
    </row>
    <row r="999" spans="1:11" x14ac:dyDescent="0.25">
      <c r="A999" s="27"/>
      <c r="H999" s="43"/>
      <c r="I999" s="28"/>
      <c r="K999" s="28"/>
    </row>
    <row r="1000" spans="1:11" x14ac:dyDescent="0.25">
      <c r="A1000" s="27"/>
      <c r="H1000" s="43"/>
      <c r="I1000" s="28"/>
      <c r="K1000" s="28"/>
    </row>
    <row r="1001" spans="1:11" x14ac:dyDescent="0.25">
      <c r="A1001" s="27"/>
      <c r="H1001" s="43"/>
      <c r="I1001" s="28"/>
      <c r="K1001" s="28"/>
    </row>
    <row r="1002" spans="1:11" x14ac:dyDescent="0.25">
      <c r="A1002" s="27"/>
      <c r="H1002" s="43"/>
      <c r="I1002" s="28"/>
      <c r="K1002" s="28"/>
    </row>
    <row r="1003" spans="1:11" x14ac:dyDescent="0.25">
      <c r="A1003" s="27"/>
      <c r="H1003" s="43"/>
      <c r="I1003" s="28"/>
      <c r="K1003" s="28"/>
    </row>
    <row r="1004" spans="1:11" x14ac:dyDescent="0.25">
      <c r="A1004" s="27"/>
      <c r="H1004" s="43"/>
      <c r="I1004" s="28"/>
      <c r="K1004" s="28"/>
    </row>
    <row r="1005" spans="1:11" x14ac:dyDescent="0.25">
      <c r="A1005" s="27"/>
      <c r="H1005" s="43"/>
      <c r="I1005" s="28"/>
      <c r="K1005" s="28"/>
    </row>
    <row r="1006" spans="1:11" x14ac:dyDescent="0.25">
      <c r="A1006" s="27"/>
      <c r="H1006" s="43"/>
      <c r="I1006" s="28"/>
      <c r="K1006" s="28"/>
    </row>
    <row r="1007" spans="1:11" x14ac:dyDescent="0.25">
      <c r="A1007" s="27"/>
      <c r="H1007" s="43"/>
      <c r="I1007" s="28"/>
      <c r="K1007" s="28"/>
    </row>
    <row r="1008" spans="1:11" x14ac:dyDescent="0.25">
      <c r="A1008" s="27"/>
      <c r="H1008" s="43"/>
      <c r="I1008" s="28"/>
      <c r="K1008" s="28"/>
    </row>
    <row r="1009" spans="1:11" x14ac:dyDescent="0.25">
      <c r="A1009" s="27"/>
      <c r="H1009" s="43"/>
      <c r="I1009" s="28"/>
      <c r="K1009" s="28"/>
    </row>
    <row r="1010" spans="1:11" x14ac:dyDescent="0.25">
      <c r="A1010" s="27"/>
      <c r="H1010" s="43"/>
      <c r="I1010" s="28"/>
      <c r="K1010" s="28"/>
    </row>
    <row r="1011" spans="1:11" x14ac:dyDescent="0.25">
      <c r="A1011" s="27"/>
      <c r="H1011" s="43"/>
      <c r="I1011" s="28"/>
      <c r="K1011" s="28"/>
    </row>
    <row r="1012" spans="1:11" x14ac:dyDescent="0.25">
      <c r="A1012" s="27"/>
      <c r="H1012" s="43"/>
      <c r="I1012" s="28"/>
      <c r="K1012" s="28"/>
    </row>
    <row r="1013" spans="1:11" x14ac:dyDescent="0.25">
      <c r="A1013" s="27"/>
      <c r="H1013" s="43"/>
      <c r="I1013" s="28"/>
      <c r="K1013" s="28"/>
    </row>
    <row r="1014" spans="1:11" x14ac:dyDescent="0.25">
      <c r="A1014" s="27"/>
      <c r="H1014" s="43"/>
      <c r="I1014" s="28"/>
      <c r="K1014" s="28"/>
    </row>
    <row r="1015" spans="1:11" x14ac:dyDescent="0.25">
      <c r="A1015" s="27"/>
      <c r="H1015" s="43"/>
      <c r="I1015" s="28"/>
      <c r="K1015" s="28"/>
    </row>
    <row r="1016" spans="1:11" x14ac:dyDescent="0.25">
      <c r="A1016" s="27"/>
      <c r="H1016" s="43"/>
      <c r="I1016" s="28"/>
      <c r="K1016" s="28"/>
    </row>
    <row r="1017" spans="1:11" x14ac:dyDescent="0.25">
      <c r="A1017" s="27"/>
      <c r="H1017" s="43"/>
      <c r="I1017" s="28"/>
      <c r="K1017" s="28"/>
    </row>
    <row r="1018" spans="1:11" x14ac:dyDescent="0.25">
      <c r="A1018" s="27"/>
      <c r="H1018" s="43"/>
      <c r="I1018" s="28"/>
      <c r="K1018" s="28"/>
    </row>
    <row r="1019" spans="1:11" x14ac:dyDescent="0.25">
      <c r="A1019" s="27"/>
      <c r="H1019" s="43"/>
      <c r="I1019" s="28"/>
      <c r="K1019" s="28"/>
    </row>
    <row r="1020" spans="1:11" x14ac:dyDescent="0.25">
      <c r="A1020" s="27"/>
      <c r="H1020" s="43"/>
      <c r="I1020" s="28"/>
      <c r="K1020" s="28"/>
    </row>
    <row r="1021" spans="1:11" x14ac:dyDescent="0.25">
      <c r="A1021" s="27"/>
      <c r="H1021" s="43"/>
      <c r="I1021" s="28"/>
      <c r="K1021" s="28"/>
    </row>
    <row r="1022" spans="1:11" x14ac:dyDescent="0.25">
      <c r="A1022" s="27"/>
      <c r="H1022" s="43"/>
      <c r="I1022" s="28"/>
      <c r="K1022" s="28"/>
    </row>
    <row r="1023" spans="1:11" x14ac:dyDescent="0.25">
      <c r="A1023" s="27"/>
      <c r="H1023" s="43"/>
      <c r="I1023" s="28"/>
      <c r="K1023" s="28"/>
    </row>
    <row r="1024" spans="1:11" x14ac:dyDescent="0.25">
      <c r="A1024" s="27"/>
      <c r="H1024" s="43"/>
      <c r="I1024" s="28"/>
      <c r="K1024" s="28"/>
    </row>
    <row r="1025" spans="1:11" x14ac:dyDescent="0.25">
      <c r="A1025" s="27"/>
      <c r="H1025" s="43"/>
      <c r="I1025" s="28"/>
      <c r="K1025" s="28"/>
    </row>
    <row r="1026" spans="1:11" x14ac:dyDescent="0.25">
      <c r="A1026" s="27"/>
      <c r="H1026" s="43"/>
      <c r="I1026" s="28"/>
      <c r="K1026" s="28"/>
    </row>
    <row r="1027" spans="1:11" x14ac:dyDescent="0.25">
      <c r="A1027" s="27"/>
      <c r="H1027" s="43"/>
      <c r="I1027" s="28"/>
      <c r="K1027" s="28"/>
    </row>
    <row r="1028" spans="1:11" x14ac:dyDescent="0.25">
      <c r="A1028" s="27"/>
      <c r="H1028" s="43"/>
      <c r="I1028" s="28"/>
      <c r="K1028" s="28"/>
    </row>
    <row r="1029" spans="1:11" x14ac:dyDescent="0.25">
      <c r="A1029" s="27"/>
      <c r="H1029" s="43"/>
      <c r="I1029" s="28"/>
      <c r="K1029" s="28"/>
    </row>
    <row r="1030" spans="1:11" x14ac:dyDescent="0.25">
      <c r="A1030" s="27"/>
      <c r="H1030" s="43"/>
      <c r="I1030" s="28"/>
      <c r="K1030" s="28"/>
    </row>
    <row r="1031" spans="1:11" x14ac:dyDescent="0.25">
      <c r="A1031" s="27"/>
      <c r="H1031" s="43"/>
      <c r="I1031" s="28"/>
      <c r="K1031" s="28"/>
    </row>
    <row r="1032" spans="1:11" x14ac:dyDescent="0.25">
      <c r="A1032" s="27"/>
      <c r="H1032" s="43"/>
      <c r="I1032" s="28"/>
      <c r="K1032" s="28"/>
    </row>
    <row r="1033" spans="1:11" x14ac:dyDescent="0.25">
      <c r="A1033" s="27"/>
      <c r="H1033" s="43"/>
      <c r="I1033" s="28"/>
      <c r="K1033" s="28"/>
    </row>
    <row r="1034" spans="1:11" x14ac:dyDescent="0.25">
      <c r="A1034" s="27"/>
      <c r="H1034" s="43"/>
      <c r="I1034" s="28"/>
      <c r="K1034" s="28"/>
    </row>
    <row r="1035" spans="1:11" x14ac:dyDescent="0.25">
      <c r="A1035" s="27"/>
      <c r="H1035" s="43"/>
      <c r="I1035" s="28"/>
      <c r="K1035" s="28"/>
    </row>
    <row r="1036" spans="1:11" x14ac:dyDescent="0.25">
      <c r="A1036" s="27"/>
      <c r="H1036" s="43"/>
      <c r="I1036" s="28"/>
      <c r="K1036" s="28"/>
    </row>
    <row r="1037" spans="1:11" x14ac:dyDescent="0.25">
      <c r="A1037" s="27"/>
      <c r="H1037" s="43"/>
      <c r="I1037" s="28"/>
      <c r="K1037" s="28"/>
    </row>
    <row r="1038" spans="1:11" x14ac:dyDescent="0.25">
      <c r="A1038" s="27"/>
      <c r="H1038" s="43"/>
      <c r="I1038" s="28"/>
      <c r="K1038" s="28"/>
    </row>
    <row r="1039" spans="1:11" x14ac:dyDescent="0.25">
      <c r="A1039" s="27"/>
      <c r="H1039" s="43"/>
      <c r="I1039" s="28"/>
      <c r="K1039" s="28"/>
    </row>
    <row r="1040" spans="1:11" x14ac:dyDescent="0.25">
      <c r="A1040" s="27"/>
      <c r="H1040" s="43"/>
      <c r="I1040" s="28"/>
      <c r="K1040" s="28"/>
    </row>
    <row r="1041" spans="1:11" x14ac:dyDescent="0.25">
      <c r="A1041" s="27"/>
      <c r="H1041" s="43"/>
      <c r="I1041" s="28"/>
      <c r="K1041" s="28"/>
    </row>
    <row r="1042" spans="1:11" x14ac:dyDescent="0.25">
      <c r="A1042" s="27"/>
      <c r="H1042" s="43"/>
      <c r="I1042" s="28"/>
      <c r="K1042" s="28"/>
    </row>
    <row r="1043" spans="1:11" x14ac:dyDescent="0.25">
      <c r="A1043" s="27"/>
      <c r="H1043" s="43"/>
      <c r="I1043" s="28"/>
      <c r="K1043" s="28"/>
    </row>
    <row r="1044" spans="1:11" x14ac:dyDescent="0.25">
      <c r="A1044" s="27"/>
      <c r="H1044" s="43"/>
      <c r="I1044" s="28"/>
      <c r="K1044" s="28"/>
    </row>
    <row r="1045" spans="1:11" x14ac:dyDescent="0.25">
      <c r="A1045" s="27"/>
      <c r="H1045" s="43"/>
      <c r="I1045" s="28"/>
      <c r="K1045" s="28"/>
    </row>
    <row r="1046" spans="1:11" x14ac:dyDescent="0.25">
      <c r="A1046" s="27"/>
      <c r="H1046" s="43"/>
      <c r="I1046" s="28"/>
      <c r="K1046" s="28"/>
    </row>
    <row r="1047" spans="1:11" x14ac:dyDescent="0.25">
      <c r="A1047" s="27"/>
      <c r="H1047" s="43"/>
      <c r="I1047" s="28"/>
      <c r="K1047" s="28"/>
    </row>
    <row r="1048" spans="1:11" x14ac:dyDescent="0.25">
      <c r="A1048" s="27"/>
      <c r="H1048" s="43"/>
      <c r="I1048" s="28"/>
      <c r="K1048" s="28"/>
    </row>
    <row r="1049" spans="1:11" x14ac:dyDescent="0.25">
      <c r="A1049" s="27"/>
      <c r="H1049" s="43"/>
      <c r="I1049" s="28"/>
      <c r="K1049" s="28"/>
    </row>
    <row r="1050" spans="1:11" x14ac:dyDescent="0.25">
      <c r="A1050" s="27"/>
      <c r="H1050" s="43"/>
      <c r="I1050" s="28"/>
      <c r="K1050" s="28"/>
    </row>
    <row r="1051" spans="1:11" x14ac:dyDescent="0.25">
      <c r="A1051" s="27"/>
      <c r="H1051" s="43"/>
      <c r="I1051" s="28"/>
      <c r="K1051" s="28"/>
    </row>
    <row r="1052" spans="1:11" x14ac:dyDescent="0.25">
      <c r="A1052" s="27"/>
      <c r="H1052" s="43"/>
      <c r="I1052" s="28"/>
      <c r="K1052" s="28"/>
    </row>
    <row r="1053" spans="1:11" x14ac:dyDescent="0.25">
      <c r="A1053" s="27"/>
      <c r="H1053" s="43"/>
      <c r="I1053" s="28"/>
      <c r="K1053" s="28"/>
    </row>
    <row r="1054" spans="1:11" x14ac:dyDescent="0.25">
      <c r="A1054" s="27"/>
      <c r="H1054" s="43"/>
      <c r="I1054" s="28"/>
      <c r="K1054" s="28"/>
    </row>
    <row r="1055" spans="1:11" x14ac:dyDescent="0.25">
      <c r="A1055" s="27"/>
      <c r="H1055" s="43"/>
      <c r="I1055" s="28"/>
      <c r="K1055" s="28"/>
    </row>
    <row r="1056" spans="1:11" x14ac:dyDescent="0.25">
      <c r="A1056" s="27"/>
      <c r="H1056" s="43"/>
      <c r="I1056" s="28"/>
      <c r="K1056" s="28"/>
    </row>
    <row r="1057" spans="1:11" x14ac:dyDescent="0.25">
      <c r="A1057" s="27"/>
      <c r="H1057" s="43"/>
      <c r="I1057" s="28"/>
      <c r="K1057" s="28"/>
    </row>
    <row r="1058" spans="1:11" x14ac:dyDescent="0.25">
      <c r="A1058" s="27"/>
      <c r="H1058" s="43"/>
      <c r="I1058" s="28"/>
      <c r="K1058" s="28"/>
    </row>
    <row r="1059" spans="1:11" x14ac:dyDescent="0.25">
      <c r="A1059" s="27"/>
      <c r="H1059" s="43"/>
      <c r="I1059" s="28"/>
      <c r="K1059" s="28"/>
    </row>
    <row r="1060" spans="1:11" x14ac:dyDescent="0.25">
      <c r="A1060" s="27"/>
      <c r="H1060" s="43"/>
      <c r="I1060" s="28"/>
      <c r="K1060" s="28"/>
    </row>
    <row r="1061" spans="1:11" x14ac:dyDescent="0.25">
      <c r="A1061" s="27"/>
      <c r="H1061" s="43"/>
      <c r="I1061" s="28"/>
      <c r="K1061" s="28"/>
    </row>
    <row r="1062" spans="1:11" x14ac:dyDescent="0.25">
      <c r="A1062" s="27"/>
      <c r="H1062" s="43"/>
      <c r="I1062" s="28"/>
      <c r="K1062" s="28"/>
    </row>
    <row r="1063" spans="1:11" x14ac:dyDescent="0.25">
      <c r="A1063" s="27"/>
      <c r="H1063" s="43"/>
      <c r="I1063" s="28"/>
      <c r="K1063" s="28"/>
    </row>
    <row r="1064" spans="1:11" x14ac:dyDescent="0.25">
      <c r="A1064" s="27"/>
      <c r="H1064" s="43"/>
      <c r="I1064" s="28"/>
      <c r="K1064" s="28"/>
    </row>
    <row r="1065" spans="1:11" x14ac:dyDescent="0.25">
      <c r="A1065" s="27"/>
      <c r="H1065" s="43"/>
      <c r="I1065" s="28"/>
      <c r="K1065" s="28"/>
    </row>
    <row r="1066" spans="1:11" x14ac:dyDescent="0.25">
      <c r="A1066" s="27"/>
      <c r="H1066" s="43"/>
      <c r="I1066" s="28"/>
      <c r="K1066" s="28"/>
    </row>
    <row r="1067" spans="1:11" x14ac:dyDescent="0.25">
      <c r="A1067" s="27"/>
      <c r="H1067" s="43"/>
      <c r="I1067" s="28"/>
      <c r="K1067" s="28"/>
    </row>
    <row r="1068" spans="1:11" x14ac:dyDescent="0.25">
      <c r="A1068" s="27"/>
      <c r="H1068" s="43"/>
      <c r="I1068" s="28"/>
      <c r="K1068" s="28"/>
    </row>
    <row r="1069" spans="1:11" x14ac:dyDescent="0.25">
      <c r="A1069" s="27"/>
      <c r="H1069" s="43"/>
      <c r="I1069" s="28"/>
      <c r="K1069" s="28"/>
    </row>
    <row r="1070" spans="1:11" x14ac:dyDescent="0.25">
      <c r="A1070" s="27"/>
      <c r="H1070" s="43"/>
      <c r="I1070" s="28"/>
      <c r="K1070" s="28"/>
    </row>
    <row r="1071" spans="1:11" x14ac:dyDescent="0.25">
      <c r="A1071" s="27"/>
      <c r="H1071" s="43"/>
      <c r="I1071" s="28"/>
      <c r="K1071" s="28"/>
    </row>
    <row r="1072" spans="1:11" x14ac:dyDescent="0.25">
      <c r="A1072" s="27"/>
      <c r="H1072" s="43"/>
      <c r="I1072" s="28"/>
      <c r="K1072" s="28"/>
    </row>
    <row r="1073" spans="1:11" x14ac:dyDescent="0.25">
      <c r="A1073" s="27"/>
      <c r="H1073" s="43"/>
      <c r="I1073" s="28"/>
      <c r="K1073" s="28"/>
    </row>
    <row r="1074" spans="1:11" x14ac:dyDescent="0.25">
      <c r="A1074" s="27"/>
      <c r="H1074" s="43"/>
      <c r="I1074" s="28"/>
      <c r="K1074" s="28"/>
    </row>
    <row r="1075" spans="1:11" x14ac:dyDescent="0.25">
      <c r="A1075" s="27"/>
      <c r="H1075" s="43"/>
      <c r="I1075" s="28"/>
      <c r="K1075" s="28"/>
    </row>
    <row r="1076" spans="1:11" x14ac:dyDescent="0.25">
      <c r="A1076" s="27"/>
      <c r="H1076" s="43"/>
      <c r="I1076" s="28"/>
      <c r="K1076" s="28"/>
    </row>
    <row r="1077" spans="1:11" x14ac:dyDescent="0.25">
      <c r="A1077" s="27"/>
      <c r="H1077" s="43"/>
      <c r="I1077" s="28"/>
      <c r="K1077" s="28"/>
    </row>
    <row r="1078" spans="1:11" x14ac:dyDescent="0.25">
      <c r="A1078" s="27"/>
      <c r="H1078" s="43"/>
      <c r="I1078" s="28"/>
      <c r="K1078" s="28"/>
    </row>
    <row r="1079" spans="1:11" x14ac:dyDescent="0.25">
      <c r="A1079" s="27"/>
      <c r="H1079" s="43"/>
      <c r="I1079" s="28"/>
      <c r="K1079" s="28"/>
    </row>
    <row r="1080" spans="1:11" x14ac:dyDescent="0.25">
      <c r="A1080" s="27"/>
      <c r="H1080" s="43"/>
      <c r="I1080" s="28"/>
      <c r="K1080" s="28"/>
    </row>
    <row r="1081" spans="1:11" x14ac:dyDescent="0.25">
      <c r="A1081" s="27"/>
      <c r="H1081" s="43"/>
      <c r="I1081" s="28"/>
      <c r="K1081" s="28"/>
    </row>
    <row r="1082" spans="1:11" x14ac:dyDescent="0.25">
      <c r="A1082" s="27"/>
      <c r="H1082" s="43"/>
      <c r="I1082" s="28"/>
      <c r="K1082" s="28"/>
    </row>
    <row r="1083" spans="1:11" x14ac:dyDescent="0.25">
      <c r="A1083" s="27"/>
      <c r="H1083" s="43"/>
      <c r="I1083" s="28"/>
      <c r="K1083" s="28"/>
    </row>
    <row r="1084" spans="1:11" x14ac:dyDescent="0.25">
      <c r="A1084" s="27"/>
      <c r="H1084" s="43"/>
      <c r="I1084" s="28"/>
      <c r="K1084" s="28"/>
    </row>
    <row r="1085" spans="1:11" x14ac:dyDescent="0.25">
      <c r="A1085" s="27"/>
      <c r="H1085" s="43"/>
      <c r="I1085" s="28"/>
      <c r="K1085" s="28"/>
    </row>
    <row r="1086" spans="1:11" x14ac:dyDescent="0.25">
      <c r="A1086" s="27"/>
      <c r="H1086" s="43"/>
      <c r="I1086" s="28"/>
      <c r="K1086" s="28"/>
    </row>
    <row r="1087" spans="1:11" x14ac:dyDescent="0.25">
      <c r="A1087" s="27"/>
      <c r="H1087" s="43"/>
      <c r="I1087" s="28"/>
      <c r="K1087" s="28"/>
    </row>
    <row r="1088" spans="1:11" x14ac:dyDescent="0.25">
      <c r="A1088" s="27"/>
      <c r="H1088" s="43"/>
      <c r="I1088" s="28"/>
      <c r="K1088" s="28"/>
    </row>
    <row r="1089" spans="1:11" x14ac:dyDescent="0.25">
      <c r="A1089" s="27"/>
      <c r="H1089" s="43"/>
      <c r="I1089" s="28"/>
      <c r="K1089" s="28"/>
    </row>
    <row r="1090" spans="1:11" x14ac:dyDescent="0.25">
      <c r="A1090" s="27"/>
      <c r="H1090" s="43"/>
      <c r="I1090" s="28"/>
      <c r="K1090" s="28"/>
    </row>
    <row r="1091" spans="1:11" x14ac:dyDescent="0.25">
      <c r="A1091" s="27"/>
      <c r="H1091" s="43"/>
      <c r="I1091" s="28"/>
      <c r="K1091" s="28"/>
    </row>
    <row r="1092" spans="1:11" x14ac:dyDescent="0.25">
      <c r="A1092" s="27"/>
      <c r="H1092" s="43"/>
      <c r="I1092" s="28"/>
      <c r="K1092" s="28"/>
    </row>
    <row r="1093" spans="1:11" x14ac:dyDescent="0.25">
      <c r="A1093" s="27"/>
      <c r="H1093" s="43"/>
      <c r="I1093" s="28"/>
      <c r="K1093" s="28"/>
    </row>
    <row r="1094" spans="1:11" x14ac:dyDescent="0.25">
      <c r="A1094" s="27"/>
      <c r="H1094" s="43"/>
      <c r="I1094" s="28"/>
      <c r="K1094" s="28"/>
    </row>
    <row r="1095" spans="1:11" x14ac:dyDescent="0.25">
      <c r="A1095" s="27"/>
      <c r="H1095" s="43"/>
      <c r="I1095" s="28"/>
      <c r="K1095" s="28"/>
    </row>
    <row r="1096" spans="1:11" x14ac:dyDescent="0.25">
      <c r="A1096" s="27"/>
      <c r="H1096" s="43"/>
      <c r="I1096" s="28"/>
      <c r="K1096" s="28"/>
    </row>
    <row r="1097" spans="1:11" x14ac:dyDescent="0.25">
      <c r="A1097" s="27"/>
      <c r="H1097" s="43"/>
      <c r="I1097" s="28"/>
      <c r="K1097" s="28"/>
    </row>
    <row r="1098" spans="1:11" x14ac:dyDescent="0.25">
      <c r="A1098" s="27"/>
      <c r="H1098" s="43"/>
      <c r="I1098" s="28"/>
      <c r="K1098" s="28"/>
    </row>
    <row r="1099" spans="1:11" x14ac:dyDescent="0.25">
      <c r="A1099" s="27"/>
      <c r="H1099" s="43"/>
      <c r="I1099" s="28"/>
      <c r="K1099" s="28"/>
    </row>
    <row r="1100" spans="1:11" x14ac:dyDescent="0.25">
      <c r="A1100" s="27"/>
      <c r="H1100" s="43"/>
      <c r="I1100" s="28"/>
      <c r="K1100" s="28"/>
    </row>
    <row r="1101" spans="1:11" x14ac:dyDescent="0.25">
      <c r="A1101" s="27"/>
      <c r="H1101" s="43"/>
      <c r="I1101" s="28"/>
      <c r="K1101" s="28"/>
    </row>
    <row r="1102" spans="1:11" x14ac:dyDescent="0.25">
      <c r="A1102" s="27"/>
      <c r="H1102" s="43"/>
      <c r="I1102" s="28"/>
      <c r="K1102" s="28"/>
    </row>
    <row r="1103" spans="1:11" x14ac:dyDescent="0.25">
      <c r="A1103" s="27"/>
      <c r="H1103" s="43"/>
      <c r="I1103" s="28"/>
      <c r="K1103" s="28"/>
    </row>
    <row r="1104" spans="1:11" x14ac:dyDescent="0.25">
      <c r="A1104" s="27"/>
      <c r="H1104" s="43"/>
      <c r="I1104" s="28"/>
      <c r="K1104" s="28"/>
    </row>
    <row r="1105" spans="1:11" x14ac:dyDescent="0.25">
      <c r="A1105" s="27"/>
      <c r="H1105" s="43"/>
      <c r="I1105" s="28"/>
      <c r="K1105" s="28"/>
    </row>
    <row r="1106" spans="1:11" x14ac:dyDescent="0.25">
      <c r="A1106" s="27"/>
      <c r="H1106" s="43"/>
      <c r="I1106" s="28"/>
      <c r="K1106" s="28"/>
    </row>
    <row r="1107" spans="1:11" x14ac:dyDescent="0.25">
      <c r="A1107" s="27"/>
      <c r="H1107" s="43"/>
      <c r="I1107" s="28"/>
      <c r="K1107" s="28"/>
    </row>
    <row r="1108" spans="1:11" x14ac:dyDescent="0.25">
      <c r="A1108" s="27"/>
      <c r="H1108" s="43"/>
      <c r="I1108" s="28"/>
      <c r="K1108" s="28"/>
    </row>
    <row r="1109" spans="1:11" x14ac:dyDescent="0.25">
      <c r="A1109" s="27"/>
      <c r="H1109" s="43"/>
      <c r="I1109" s="28"/>
      <c r="K1109" s="28"/>
    </row>
    <row r="1110" spans="1:11" x14ac:dyDescent="0.25">
      <c r="A1110" s="27"/>
      <c r="H1110" s="43"/>
      <c r="I1110" s="28"/>
      <c r="K1110" s="28"/>
    </row>
    <row r="1111" spans="1:11" x14ac:dyDescent="0.25">
      <c r="A1111" s="27"/>
      <c r="H1111" s="43"/>
      <c r="I1111" s="28"/>
      <c r="K1111" s="28"/>
    </row>
    <row r="1112" spans="1:11" x14ac:dyDescent="0.25">
      <c r="A1112" s="27"/>
      <c r="H1112" s="43"/>
      <c r="I1112" s="28"/>
      <c r="K1112" s="28"/>
    </row>
    <row r="1113" spans="1:11" x14ac:dyDescent="0.25">
      <c r="A1113" s="27"/>
      <c r="H1113" s="43"/>
      <c r="I1113" s="28"/>
      <c r="K1113" s="28"/>
    </row>
    <row r="1114" spans="1:11" x14ac:dyDescent="0.25">
      <c r="A1114" s="27"/>
      <c r="H1114" s="43"/>
      <c r="I1114" s="28"/>
      <c r="K1114" s="28"/>
    </row>
    <row r="1115" spans="1:11" x14ac:dyDescent="0.25">
      <c r="A1115" s="27"/>
      <c r="H1115" s="43"/>
      <c r="I1115" s="28"/>
      <c r="K1115" s="28"/>
    </row>
    <row r="1116" spans="1:11" x14ac:dyDescent="0.25">
      <c r="A1116" s="27"/>
      <c r="H1116" s="43"/>
      <c r="I1116" s="28"/>
      <c r="K1116" s="28"/>
    </row>
    <row r="1117" spans="1:11" x14ac:dyDescent="0.25">
      <c r="A1117" s="27"/>
      <c r="H1117" s="43"/>
      <c r="I1117" s="28"/>
      <c r="K1117" s="28"/>
    </row>
    <row r="1118" spans="1:11" x14ac:dyDescent="0.25">
      <c r="A1118" s="27"/>
      <c r="H1118" s="43"/>
      <c r="I1118" s="28"/>
      <c r="K1118" s="28"/>
    </row>
    <row r="1119" spans="1:11" x14ac:dyDescent="0.25">
      <c r="A1119" s="27"/>
      <c r="H1119" s="43"/>
      <c r="I1119" s="28"/>
      <c r="K1119" s="28"/>
    </row>
    <row r="1120" spans="1:11" x14ac:dyDescent="0.25">
      <c r="A1120" s="27"/>
      <c r="H1120" s="43"/>
      <c r="I1120" s="28"/>
      <c r="K1120" s="28"/>
    </row>
    <row r="1121" spans="1:11" x14ac:dyDescent="0.25">
      <c r="A1121" s="27"/>
      <c r="H1121" s="43"/>
      <c r="I1121" s="28"/>
      <c r="K1121" s="28"/>
    </row>
    <row r="1122" spans="1:11" x14ac:dyDescent="0.25">
      <c r="A1122" s="27"/>
      <c r="H1122" s="43"/>
      <c r="I1122" s="28"/>
      <c r="K1122" s="28"/>
    </row>
    <row r="1123" spans="1:11" x14ac:dyDescent="0.25">
      <c r="A1123" s="27"/>
      <c r="H1123" s="43"/>
      <c r="I1123" s="28"/>
      <c r="K1123" s="28"/>
    </row>
    <row r="1124" spans="1:11" x14ac:dyDescent="0.25">
      <c r="A1124" s="27"/>
      <c r="H1124" s="43"/>
      <c r="I1124" s="28"/>
      <c r="K1124" s="28"/>
    </row>
    <row r="1125" spans="1:11" x14ac:dyDescent="0.25">
      <c r="A1125" s="27"/>
      <c r="H1125" s="43"/>
      <c r="I1125" s="28"/>
      <c r="K1125" s="28"/>
    </row>
    <row r="1126" spans="1:11" x14ac:dyDescent="0.25">
      <c r="A1126" s="27"/>
      <c r="H1126" s="43"/>
      <c r="I1126" s="28"/>
      <c r="K1126" s="28"/>
    </row>
    <row r="1127" spans="1:11" x14ac:dyDescent="0.25">
      <c r="A1127" s="27"/>
      <c r="H1127" s="43"/>
      <c r="I1127" s="28"/>
      <c r="K1127" s="28"/>
    </row>
    <row r="1128" spans="1:11" x14ac:dyDescent="0.25">
      <c r="A1128" s="27"/>
      <c r="H1128" s="43"/>
      <c r="I1128" s="28"/>
      <c r="K1128" s="28"/>
    </row>
    <row r="1129" spans="1:11" x14ac:dyDescent="0.25">
      <c r="A1129" s="27"/>
      <c r="H1129" s="43"/>
      <c r="I1129" s="28"/>
      <c r="K1129" s="28"/>
    </row>
    <row r="1130" spans="1:11" x14ac:dyDescent="0.25">
      <c r="A1130" s="27"/>
      <c r="H1130" s="43"/>
      <c r="I1130" s="28"/>
      <c r="K1130" s="28"/>
    </row>
    <row r="1131" spans="1:11" x14ac:dyDescent="0.25">
      <c r="A1131" s="27"/>
      <c r="H1131" s="43"/>
      <c r="I1131" s="28"/>
      <c r="K1131" s="28"/>
    </row>
    <row r="1132" spans="1:11" x14ac:dyDescent="0.25">
      <c r="A1132" s="27"/>
      <c r="H1132" s="43"/>
      <c r="I1132" s="28"/>
      <c r="K1132" s="28"/>
    </row>
    <row r="1133" spans="1:11" x14ac:dyDescent="0.25">
      <c r="A1133" s="27"/>
      <c r="H1133" s="43"/>
      <c r="I1133" s="28"/>
      <c r="K1133" s="28"/>
    </row>
    <row r="1134" spans="1:11" x14ac:dyDescent="0.25">
      <c r="A1134" s="27"/>
      <c r="H1134" s="43"/>
      <c r="I1134" s="28"/>
      <c r="K1134" s="28"/>
    </row>
    <row r="1135" spans="1:11" x14ac:dyDescent="0.25">
      <c r="A1135" s="27"/>
      <c r="H1135" s="43"/>
      <c r="I1135" s="28"/>
      <c r="K1135" s="28"/>
    </row>
    <row r="1136" spans="1:11" x14ac:dyDescent="0.25">
      <c r="A1136" s="27"/>
      <c r="H1136" s="43"/>
      <c r="I1136" s="28"/>
      <c r="K1136" s="28"/>
    </row>
    <row r="1137" spans="1:11" x14ac:dyDescent="0.25">
      <c r="A1137" s="27"/>
      <c r="H1137" s="43"/>
      <c r="I1137" s="28"/>
      <c r="K1137" s="28"/>
    </row>
    <row r="1138" spans="1:11" x14ac:dyDescent="0.25">
      <c r="A1138" s="27"/>
      <c r="H1138" s="43"/>
      <c r="I1138" s="28"/>
      <c r="K1138" s="28"/>
    </row>
    <row r="1139" spans="1:11" x14ac:dyDescent="0.25">
      <c r="A1139" s="27"/>
      <c r="H1139" s="43"/>
      <c r="I1139" s="28"/>
      <c r="K1139" s="28"/>
    </row>
    <row r="1140" spans="1:11" x14ac:dyDescent="0.25">
      <c r="A1140" s="27"/>
      <c r="H1140" s="43"/>
      <c r="I1140" s="28"/>
      <c r="K1140" s="28"/>
    </row>
    <row r="1141" spans="1:11" x14ac:dyDescent="0.25">
      <c r="A1141" s="27"/>
      <c r="H1141" s="43"/>
      <c r="I1141" s="28"/>
      <c r="K1141" s="28"/>
    </row>
    <row r="1142" spans="1:11" x14ac:dyDescent="0.25">
      <c r="A1142" s="27"/>
      <c r="H1142" s="43"/>
      <c r="I1142" s="28"/>
      <c r="K1142" s="28"/>
    </row>
    <row r="1143" spans="1:11" x14ac:dyDescent="0.25">
      <c r="A1143" s="27"/>
      <c r="H1143" s="43"/>
      <c r="I1143" s="28"/>
      <c r="K1143" s="28"/>
    </row>
    <row r="1144" spans="1:11" x14ac:dyDescent="0.25">
      <c r="A1144" s="27"/>
      <c r="H1144" s="43"/>
      <c r="I1144" s="28"/>
      <c r="K1144" s="28"/>
    </row>
    <row r="1145" spans="1:11" x14ac:dyDescent="0.25">
      <c r="A1145" s="27"/>
      <c r="H1145" s="43"/>
      <c r="I1145" s="28"/>
      <c r="K1145" s="28"/>
    </row>
    <row r="1146" spans="1:11" x14ac:dyDescent="0.25">
      <c r="A1146" s="27"/>
      <c r="H1146" s="43"/>
      <c r="I1146" s="28"/>
      <c r="K1146" s="28"/>
    </row>
    <row r="1147" spans="1:11" x14ac:dyDescent="0.25">
      <c r="A1147" s="27"/>
      <c r="H1147" s="43"/>
      <c r="I1147" s="28"/>
      <c r="K1147" s="28"/>
    </row>
    <row r="1148" spans="1:11" x14ac:dyDescent="0.25">
      <c r="A1148" s="27"/>
      <c r="H1148" s="43"/>
      <c r="I1148" s="28"/>
      <c r="K1148" s="28"/>
    </row>
    <row r="1149" spans="1:11" x14ac:dyDescent="0.25">
      <c r="A1149" s="27"/>
      <c r="H1149" s="43"/>
      <c r="I1149" s="28"/>
      <c r="K1149" s="28"/>
    </row>
    <row r="1150" spans="1:11" x14ac:dyDescent="0.25">
      <c r="A1150" s="27"/>
      <c r="H1150" s="43"/>
      <c r="I1150" s="28"/>
      <c r="K1150" s="28"/>
    </row>
    <row r="1151" spans="1:11" x14ac:dyDescent="0.25">
      <c r="A1151" s="27"/>
      <c r="H1151" s="43"/>
      <c r="I1151" s="28"/>
      <c r="K1151" s="28"/>
    </row>
    <row r="1152" spans="1:11" x14ac:dyDescent="0.25">
      <c r="A1152" s="27"/>
      <c r="H1152" s="43"/>
      <c r="I1152" s="28"/>
      <c r="K1152" s="28"/>
    </row>
    <row r="1153" spans="1:11" x14ac:dyDescent="0.25">
      <c r="A1153" s="27"/>
      <c r="H1153" s="43"/>
      <c r="I1153" s="28"/>
      <c r="K1153" s="28"/>
    </row>
    <row r="1154" spans="1:11" x14ac:dyDescent="0.25">
      <c r="A1154" s="27"/>
      <c r="H1154" s="43"/>
      <c r="I1154" s="28"/>
      <c r="K1154" s="28"/>
    </row>
    <row r="1155" spans="1:11" x14ac:dyDescent="0.25">
      <c r="A1155" s="27"/>
      <c r="H1155" s="43"/>
      <c r="I1155" s="28"/>
      <c r="K1155" s="28"/>
    </row>
    <row r="1156" spans="1:11" x14ac:dyDescent="0.25">
      <c r="A1156" s="27"/>
      <c r="H1156" s="43"/>
      <c r="I1156" s="28"/>
      <c r="K1156" s="28"/>
    </row>
    <row r="1157" spans="1:11" x14ac:dyDescent="0.25">
      <c r="A1157" s="27"/>
      <c r="H1157" s="43"/>
      <c r="I1157" s="28"/>
      <c r="K1157" s="28"/>
    </row>
    <row r="1158" spans="1:11" x14ac:dyDescent="0.25">
      <c r="A1158" s="27"/>
      <c r="H1158" s="43"/>
      <c r="I1158" s="28"/>
      <c r="K1158" s="28"/>
    </row>
    <row r="1159" spans="1:11" x14ac:dyDescent="0.25">
      <c r="A1159" s="27"/>
      <c r="H1159" s="43"/>
      <c r="I1159" s="28"/>
      <c r="K1159" s="28"/>
    </row>
    <row r="1160" spans="1:11" x14ac:dyDescent="0.25">
      <c r="A1160" s="27"/>
      <c r="H1160" s="43"/>
      <c r="I1160" s="28"/>
      <c r="K1160" s="28"/>
    </row>
    <row r="1161" spans="1:11" x14ac:dyDescent="0.25">
      <c r="A1161" s="27"/>
      <c r="H1161" s="43"/>
      <c r="I1161" s="28"/>
      <c r="K1161" s="28"/>
    </row>
    <row r="1162" spans="1:11" x14ac:dyDescent="0.25">
      <c r="A1162" s="27"/>
      <c r="H1162" s="43"/>
      <c r="I1162" s="28"/>
      <c r="K1162" s="28"/>
    </row>
    <row r="1163" spans="1:11" x14ac:dyDescent="0.25">
      <c r="A1163" s="27"/>
      <c r="H1163" s="43"/>
      <c r="I1163" s="28"/>
      <c r="K1163" s="28"/>
    </row>
    <row r="1164" spans="1:11" x14ac:dyDescent="0.25">
      <c r="A1164" s="27"/>
      <c r="H1164" s="43"/>
      <c r="I1164" s="28"/>
      <c r="K1164" s="28"/>
    </row>
    <row r="1165" spans="1:11" x14ac:dyDescent="0.25">
      <c r="A1165" s="27"/>
      <c r="H1165" s="43"/>
      <c r="I1165" s="28"/>
      <c r="K1165" s="28"/>
    </row>
    <row r="1166" spans="1:11" x14ac:dyDescent="0.25">
      <c r="A1166" s="27"/>
      <c r="H1166" s="43"/>
      <c r="I1166" s="28"/>
      <c r="K1166" s="28"/>
    </row>
    <row r="1167" spans="1:11" x14ac:dyDescent="0.25">
      <c r="A1167" s="27"/>
      <c r="H1167" s="43"/>
      <c r="I1167" s="28"/>
      <c r="K1167" s="28"/>
    </row>
    <row r="1168" spans="1:11" x14ac:dyDescent="0.25">
      <c r="A1168" s="27"/>
      <c r="H1168" s="43"/>
      <c r="I1168" s="28"/>
      <c r="K1168" s="28"/>
    </row>
    <row r="1169" spans="1:11" x14ac:dyDescent="0.25">
      <c r="A1169" s="27"/>
      <c r="H1169" s="43"/>
      <c r="I1169" s="28"/>
      <c r="K1169" s="28"/>
    </row>
    <row r="1170" spans="1:11" x14ac:dyDescent="0.25">
      <c r="A1170" s="27"/>
      <c r="H1170" s="43"/>
      <c r="I1170" s="28"/>
      <c r="K1170" s="28"/>
    </row>
    <row r="1171" spans="1:11" x14ac:dyDescent="0.25">
      <c r="A1171" s="27"/>
      <c r="H1171" s="43"/>
      <c r="I1171" s="28"/>
      <c r="K1171" s="28"/>
    </row>
    <row r="1172" spans="1:11" x14ac:dyDescent="0.25">
      <c r="A1172" s="27"/>
      <c r="H1172" s="43"/>
      <c r="I1172" s="28"/>
      <c r="K1172" s="28"/>
    </row>
    <row r="1173" spans="1:11" x14ac:dyDescent="0.25">
      <c r="A1173" s="27"/>
      <c r="H1173" s="43"/>
      <c r="I1173" s="28"/>
      <c r="K1173" s="28"/>
    </row>
    <row r="1174" spans="1:11" x14ac:dyDescent="0.25">
      <c r="A1174" s="27"/>
      <c r="H1174" s="43"/>
      <c r="I1174" s="28"/>
      <c r="K1174" s="28"/>
    </row>
    <row r="1175" spans="1:11" x14ac:dyDescent="0.25">
      <c r="A1175" s="27"/>
      <c r="H1175" s="43"/>
      <c r="I1175" s="28"/>
      <c r="K1175" s="28"/>
    </row>
    <row r="1176" spans="1:11" x14ac:dyDescent="0.25">
      <c r="A1176" s="27"/>
      <c r="H1176" s="43"/>
      <c r="I1176" s="28"/>
      <c r="K1176" s="28"/>
    </row>
    <row r="1177" spans="1:11" x14ac:dyDescent="0.25">
      <c r="A1177" s="27"/>
      <c r="H1177" s="43"/>
      <c r="I1177" s="28"/>
      <c r="K1177" s="28"/>
    </row>
    <row r="1178" spans="1:11" x14ac:dyDescent="0.25">
      <c r="A1178" s="27"/>
      <c r="H1178" s="43"/>
      <c r="I1178" s="28"/>
      <c r="K1178" s="28"/>
    </row>
    <row r="1179" spans="1:11" x14ac:dyDescent="0.25">
      <c r="A1179" s="27"/>
      <c r="H1179" s="43"/>
      <c r="I1179" s="28"/>
      <c r="K1179" s="28"/>
    </row>
    <row r="1180" spans="1:11" x14ac:dyDescent="0.25">
      <c r="A1180" s="27"/>
      <c r="H1180" s="43"/>
      <c r="I1180" s="28"/>
      <c r="K1180" s="28"/>
    </row>
    <row r="1181" spans="1:11" x14ac:dyDescent="0.25">
      <c r="A1181" s="27"/>
      <c r="H1181" s="43"/>
      <c r="I1181" s="28"/>
      <c r="K1181" s="28"/>
    </row>
    <row r="1182" spans="1:11" x14ac:dyDescent="0.25">
      <c r="A1182" s="27"/>
      <c r="H1182" s="43"/>
      <c r="I1182" s="28"/>
      <c r="K1182" s="28"/>
    </row>
    <row r="1183" spans="1:11" x14ac:dyDescent="0.25">
      <c r="A1183" s="27"/>
      <c r="H1183" s="43"/>
      <c r="I1183" s="28"/>
      <c r="K1183" s="28"/>
    </row>
    <row r="1184" spans="1:11" x14ac:dyDescent="0.25">
      <c r="A1184" s="27"/>
      <c r="H1184" s="43"/>
      <c r="I1184" s="28"/>
      <c r="K1184" s="28"/>
    </row>
    <row r="1185" spans="1:11" x14ac:dyDescent="0.25">
      <c r="A1185" s="27"/>
      <c r="H1185" s="43"/>
      <c r="I1185" s="28"/>
      <c r="K1185" s="28"/>
    </row>
    <row r="1186" spans="1:11" x14ac:dyDescent="0.25">
      <c r="A1186" s="27"/>
      <c r="H1186" s="43"/>
      <c r="I1186" s="28"/>
      <c r="K1186" s="28"/>
    </row>
    <row r="1187" spans="1:11" x14ac:dyDescent="0.25">
      <c r="A1187" s="27"/>
      <c r="H1187" s="43"/>
      <c r="I1187" s="28"/>
      <c r="K1187" s="28"/>
    </row>
    <row r="1188" spans="1:11" x14ac:dyDescent="0.25">
      <c r="A1188" s="27"/>
      <c r="H1188" s="43"/>
      <c r="I1188" s="28"/>
      <c r="K1188" s="28"/>
    </row>
    <row r="1189" spans="1:11" x14ac:dyDescent="0.25">
      <c r="A1189" s="27"/>
      <c r="H1189" s="43"/>
      <c r="I1189" s="28"/>
      <c r="K1189" s="28"/>
    </row>
    <row r="1190" spans="1:11" x14ac:dyDescent="0.25">
      <c r="A1190" s="27"/>
      <c r="H1190" s="43"/>
      <c r="I1190" s="28"/>
      <c r="K1190" s="28"/>
    </row>
    <row r="1191" spans="1:11" x14ac:dyDescent="0.25">
      <c r="A1191" s="27"/>
      <c r="H1191" s="43"/>
      <c r="I1191" s="28"/>
      <c r="K1191" s="28"/>
    </row>
    <row r="1192" spans="1:11" x14ac:dyDescent="0.25">
      <c r="A1192" s="27"/>
      <c r="H1192" s="43"/>
      <c r="I1192" s="28"/>
      <c r="K1192" s="28"/>
    </row>
    <row r="1193" spans="1:11" x14ac:dyDescent="0.25">
      <c r="A1193" s="27"/>
      <c r="H1193" s="43"/>
      <c r="I1193" s="28"/>
      <c r="K1193" s="28"/>
    </row>
    <row r="1194" spans="1:11" x14ac:dyDescent="0.25">
      <c r="A1194" s="27"/>
      <c r="H1194" s="43"/>
      <c r="I1194" s="28"/>
      <c r="K1194" s="28"/>
    </row>
    <row r="1195" spans="1:11" x14ac:dyDescent="0.25">
      <c r="A1195" s="27"/>
      <c r="H1195" s="43"/>
      <c r="I1195" s="28"/>
      <c r="K1195" s="28"/>
    </row>
    <row r="1196" spans="1:11" x14ac:dyDescent="0.25">
      <c r="A1196" s="27"/>
      <c r="H1196" s="43"/>
      <c r="I1196" s="28"/>
      <c r="K1196" s="28"/>
    </row>
    <row r="1197" spans="1:11" x14ac:dyDescent="0.25">
      <c r="A1197" s="27"/>
      <c r="H1197" s="43"/>
      <c r="I1197" s="28"/>
      <c r="K1197" s="28"/>
    </row>
    <row r="1198" spans="1:11" x14ac:dyDescent="0.25">
      <c r="A1198" s="27"/>
      <c r="H1198" s="43"/>
      <c r="I1198" s="28"/>
      <c r="K1198" s="28"/>
    </row>
    <row r="1199" spans="1:11" x14ac:dyDescent="0.25">
      <c r="A1199" s="27"/>
      <c r="H1199" s="43"/>
      <c r="I1199" s="28"/>
      <c r="K1199" s="28"/>
    </row>
    <row r="1200" spans="1:11" x14ac:dyDescent="0.25">
      <c r="A1200" s="27"/>
      <c r="H1200" s="43"/>
      <c r="I1200" s="28"/>
      <c r="K1200" s="28"/>
    </row>
    <row r="1201" spans="1:11" x14ac:dyDescent="0.25">
      <c r="A1201" s="27"/>
      <c r="H1201" s="43"/>
      <c r="I1201" s="28"/>
      <c r="K1201" s="28"/>
    </row>
    <row r="1202" spans="1:11" x14ac:dyDescent="0.25">
      <c r="A1202" s="27"/>
      <c r="H1202" s="43"/>
      <c r="I1202" s="28"/>
      <c r="K1202" s="28"/>
    </row>
    <row r="1203" spans="1:11" x14ac:dyDescent="0.25">
      <c r="A1203" s="27"/>
      <c r="H1203" s="43"/>
      <c r="I1203" s="28"/>
      <c r="K1203" s="28"/>
    </row>
    <row r="1204" spans="1:11" x14ac:dyDescent="0.25">
      <c r="A1204" s="27"/>
      <c r="H1204" s="43"/>
      <c r="I1204" s="28"/>
      <c r="K1204" s="28"/>
    </row>
    <row r="1205" spans="1:11" x14ac:dyDescent="0.25">
      <c r="A1205" s="27"/>
      <c r="H1205" s="43"/>
      <c r="I1205" s="28"/>
      <c r="K1205" s="28"/>
    </row>
    <row r="1206" spans="1:11" x14ac:dyDescent="0.25">
      <c r="A1206" s="27"/>
      <c r="H1206" s="43"/>
      <c r="I1206" s="28"/>
      <c r="K1206" s="28"/>
    </row>
    <row r="1207" spans="1:11" x14ac:dyDescent="0.25">
      <c r="A1207" s="27"/>
      <c r="H1207" s="43"/>
      <c r="I1207" s="28"/>
      <c r="K1207" s="28"/>
    </row>
    <row r="1208" spans="1:11" x14ac:dyDescent="0.25">
      <c r="A1208" s="27"/>
      <c r="H1208" s="43"/>
      <c r="I1208" s="28"/>
      <c r="K1208" s="28"/>
    </row>
    <row r="1209" spans="1:11" x14ac:dyDescent="0.25">
      <c r="A1209" s="27"/>
      <c r="H1209" s="43"/>
      <c r="I1209" s="28"/>
      <c r="K1209" s="28"/>
    </row>
    <row r="1210" spans="1:11" x14ac:dyDescent="0.25">
      <c r="A1210" s="27"/>
      <c r="H1210" s="43"/>
      <c r="I1210" s="28"/>
      <c r="K1210" s="28"/>
    </row>
    <row r="1211" spans="1:11" x14ac:dyDescent="0.25">
      <c r="A1211" s="27"/>
      <c r="H1211" s="43"/>
      <c r="I1211" s="28"/>
      <c r="K1211" s="28"/>
    </row>
    <row r="1212" spans="1:11" x14ac:dyDescent="0.25">
      <c r="A1212" s="27"/>
      <c r="H1212" s="43"/>
      <c r="I1212" s="28"/>
      <c r="K1212" s="28"/>
    </row>
    <row r="1213" spans="1:11" x14ac:dyDescent="0.25">
      <c r="A1213" s="27"/>
      <c r="H1213" s="43"/>
      <c r="I1213" s="28"/>
      <c r="K1213" s="28"/>
    </row>
    <row r="1214" spans="1:11" x14ac:dyDescent="0.25">
      <c r="A1214" s="27"/>
      <c r="H1214" s="43"/>
      <c r="I1214" s="28"/>
      <c r="K1214" s="28"/>
    </row>
    <row r="1215" spans="1:11" x14ac:dyDescent="0.25">
      <c r="A1215" s="27"/>
      <c r="H1215" s="43"/>
      <c r="I1215" s="28"/>
      <c r="K1215" s="28"/>
    </row>
    <row r="1216" spans="1:11" x14ac:dyDescent="0.25">
      <c r="A1216" s="27"/>
      <c r="H1216" s="43"/>
      <c r="I1216" s="28"/>
      <c r="K1216" s="28"/>
    </row>
    <row r="1217" spans="1:11" x14ac:dyDescent="0.25">
      <c r="A1217" s="27"/>
      <c r="H1217" s="43"/>
      <c r="I1217" s="28"/>
      <c r="K1217" s="28"/>
    </row>
    <row r="1218" spans="1:11" x14ac:dyDescent="0.25">
      <c r="A1218" s="27"/>
      <c r="H1218" s="43"/>
      <c r="I1218" s="28"/>
      <c r="K1218" s="28"/>
    </row>
    <row r="1219" spans="1:11" x14ac:dyDescent="0.25">
      <c r="A1219" s="27"/>
      <c r="H1219" s="43"/>
      <c r="I1219" s="28"/>
      <c r="K1219" s="28"/>
    </row>
    <row r="1220" spans="1:11" x14ac:dyDescent="0.25">
      <c r="A1220" s="27"/>
      <c r="H1220" s="43"/>
      <c r="I1220" s="28"/>
      <c r="K1220" s="28"/>
    </row>
    <row r="1221" spans="1:11" x14ac:dyDescent="0.25">
      <c r="A1221" s="27"/>
      <c r="H1221" s="43"/>
      <c r="I1221" s="28"/>
      <c r="K1221" s="28"/>
    </row>
    <row r="1222" spans="1:11" x14ac:dyDescent="0.25">
      <c r="A1222" s="27"/>
      <c r="H1222" s="43"/>
      <c r="I1222" s="28"/>
      <c r="K1222" s="28"/>
    </row>
    <row r="1223" spans="1:11" x14ac:dyDescent="0.25">
      <c r="A1223" s="27"/>
      <c r="H1223" s="43"/>
      <c r="I1223" s="28"/>
      <c r="K1223" s="28"/>
    </row>
    <row r="1224" spans="1:11" x14ac:dyDescent="0.25">
      <c r="A1224" s="27"/>
      <c r="H1224" s="43"/>
      <c r="I1224" s="28"/>
      <c r="K1224" s="28"/>
    </row>
    <row r="1225" spans="1:11" x14ac:dyDescent="0.25">
      <c r="A1225" s="27"/>
      <c r="H1225" s="43"/>
      <c r="I1225" s="28"/>
      <c r="K1225" s="28"/>
    </row>
    <row r="1226" spans="1:11" x14ac:dyDescent="0.25">
      <c r="A1226" s="27"/>
      <c r="H1226" s="43"/>
      <c r="I1226" s="28"/>
      <c r="K1226" s="28"/>
    </row>
    <row r="1227" spans="1:11" x14ac:dyDescent="0.25">
      <c r="A1227" s="27"/>
      <c r="H1227" s="43"/>
      <c r="I1227" s="28"/>
      <c r="K1227" s="28"/>
    </row>
    <row r="1228" spans="1:11" x14ac:dyDescent="0.25">
      <c r="A1228" s="27"/>
      <c r="H1228" s="43"/>
      <c r="I1228" s="28"/>
      <c r="K1228" s="28"/>
    </row>
    <row r="1229" spans="1:11" x14ac:dyDescent="0.25">
      <c r="A1229" s="27"/>
      <c r="H1229" s="43"/>
      <c r="I1229" s="28"/>
      <c r="K1229" s="28"/>
    </row>
    <row r="1230" spans="1:11" x14ac:dyDescent="0.25">
      <c r="A1230" s="27"/>
      <c r="H1230" s="43"/>
      <c r="I1230" s="28"/>
      <c r="K1230" s="28"/>
    </row>
    <row r="1231" spans="1:11" x14ac:dyDescent="0.25">
      <c r="A1231" s="27"/>
      <c r="H1231" s="43"/>
      <c r="I1231" s="28"/>
      <c r="K1231" s="28"/>
    </row>
    <row r="1232" spans="1:11" x14ac:dyDescent="0.25">
      <c r="A1232" s="27"/>
      <c r="H1232" s="43"/>
      <c r="I1232" s="28"/>
      <c r="K1232" s="28"/>
    </row>
    <row r="1233" spans="1:11" x14ac:dyDescent="0.25">
      <c r="A1233" s="27"/>
      <c r="H1233" s="43"/>
      <c r="I1233" s="28"/>
      <c r="K1233" s="28"/>
    </row>
    <row r="1234" spans="1:11" x14ac:dyDescent="0.25">
      <c r="A1234" s="27"/>
      <c r="H1234" s="43"/>
      <c r="I1234" s="28"/>
      <c r="K1234" s="28"/>
    </row>
    <row r="1235" spans="1:11" x14ac:dyDescent="0.25">
      <c r="A1235" s="27"/>
      <c r="H1235" s="43"/>
      <c r="I1235" s="28"/>
      <c r="K1235" s="28"/>
    </row>
    <row r="1236" spans="1:11" x14ac:dyDescent="0.25">
      <c r="A1236" s="27"/>
      <c r="H1236" s="43"/>
      <c r="I1236" s="28"/>
      <c r="K1236" s="28"/>
    </row>
    <row r="1237" spans="1:11" x14ac:dyDescent="0.25">
      <c r="A1237" s="27"/>
      <c r="H1237" s="43"/>
      <c r="I1237" s="28"/>
      <c r="K1237" s="28"/>
    </row>
    <row r="1238" spans="1:11" x14ac:dyDescent="0.25">
      <c r="A1238" s="27"/>
      <c r="H1238" s="43"/>
      <c r="I1238" s="28"/>
      <c r="K1238" s="28"/>
    </row>
    <row r="1239" spans="1:11" x14ac:dyDescent="0.25">
      <c r="A1239" s="27"/>
      <c r="H1239" s="43"/>
      <c r="I1239" s="28"/>
      <c r="K1239" s="28"/>
    </row>
    <row r="1240" spans="1:11" x14ac:dyDescent="0.25">
      <c r="A1240" s="27"/>
      <c r="H1240" s="43"/>
      <c r="I1240" s="28"/>
      <c r="K1240" s="28"/>
    </row>
    <row r="1241" spans="1:11" x14ac:dyDescent="0.25">
      <c r="A1241" s="27"/>
      <c r="H1241" s="43"/>
      <c r="I1241" s="28"/>
      <c r="K1241" s="28"/>
    </row>
    <row r="1242" spans="1:11" x14ac:dyDescent="0.25">
      <c r="A1242" s="27"/>
      <c r="H1242" s="43"/>
      <c r="I1242" s="28"/>
      <c r="K1242" s="28"/>
    </row>
    <row r="1243" spans="1:11" x14ac:dyDescent="0.25">
      <c r="A1243" s="27"/>
      <c r="H1243" s="43"/>
      <c r="I1243" s="28"/>
      <c r="K1243" s="28"/>
    </row>
    <row r="1244" spans="1:11" x14ac:dyDescent="0.25">
      <c r="A1244" s="27"/>
      <c r="H1244" s="43"/>
      <c r="I1244" s="28"/>
      <c r="K1244" s="28"/>
    </row>
    <row r="1245" spans="1:11" x14ac:dyDescent="0.25">
      <c r="A1245" s="27"/>
      <c r="H1245" s="43"/>
      <c r="I1245" s="28"/>
      <c r="K1245" s="28"/>
    </row>
    <row r="1246" spans="1:11" x14ac:dyDescent="0.25">
      <c r="A1246" s="27"/>
      <c r="H1246" s="43"/>
      <c r="I1246" s="28"/>
      <c r="K1246" s="28"/>
    </row>
    <row r="1247" spans="1:11" x14ac:dyDescent="0.25">
      <c r="A1247" s="27"/>
      <c r="H1247" s="43"/>
      <c r="I1247" s="28"/>
      <c r="K1247" s="28"/>
    </row>
    <row r="1248" spans="1:11" x14ac:dyDescent="0.25">
      <c r="A1248" s="27"/>
      <c r="H1248" s="43"/>
      <c r="I1248" s="28"/>
      <c r="K1248" s="28"/>
    </row>
    <row r="1249" spans="1:11" x14ac:dyDescent="0.25">
      <c r="A1249" s="27"/>
      <c r="H1249" s="43"/>
      <c r="I1249" s="28"/>
      <c r="K1249" s="28"/>
    </row>
    <row r="1250" spans="1:11" x14ac:dyDescent="0.25">
      <c r="A1250" s="27"/>
      <c r="H1250" s="43"/>
      <c r="I1250" s="28"/>
      <c r="K1250" s="28"/>
    </row>
    <row r="1251" spans="1:11" x14ac:dyDescent="0.25">
      <c r="A1251" s="27"/>
      <c r="H1251" s="43"/>
      <c r="I1251" s="28"/>
      <c r="K1251" s="28"/>
    </row>
    <row r="1252" spans="1:11" x14ac:dyDescent="0.25">
      <c r="A1252" s="27"/>
      <c r="H1252" s="43"/>
      <c r="I1252" s="28"/>
      <c r="K1252" s="28"/>
    </row>
    <row r="1253" spans="1:11" x14ac:dyDescent="0.25">
      <c r="A1253" s="27"/>
      <c r="H1253" s="43"/>
      <c r="I1253" s="28"/>
      <c r="K1253" s="28"/>
    </row>
    <row r="1254" spans="1:11" x14ac:dyDescent="0.25">
      <c r="A1254" s="27"/>
      <c r="H1254" s="43"/>
      <c r="I1254" s="28"/>
      <c r="K1254" s="28"/>
    </row>
    <row r="1255" spans="1:11" x14ac:dyDescent="0.25">
      <c r="A1255" s="27"/>
      <c r="H1255" s="43"/>
      <c r="I1255" s="28"/>
      <c r="K1255" s="28"/>
    </row>
    <row r="1256" spans="1:11" x14ac:dyDescent="0.25">
      <c r="A1256" s="27"/>
      <c r="H1256" s="43"/>
      <c r="I1256" s="28"/>
      <c r="K1256" s="28"/>
    </row>
    <row r="1257" spans="1:11" x14ac:dyDescent="0.25">
      <c r="A1257" s="27"/>
      <c r="H1257" s="43"/>
      <c r="I1257" s="28"/>
      <c r="K1257" s="28"/>
    </row>
    <row r="1258" spans="1:11" x14ac:dyDescent="0.25">
      <c r="A1258" s="27"/>
      <c r="H1258" s="43"/>
      <c r="I1258" s="28"/>
      <c r="K1258" s="28"/>
    </row>
    <row r="1259" spans="1:11" x14ac:dyDescent="0.25">
      <c r="A1259" s="27"/>
      <c r="H1259" s="43"/>
      <c r="I1259" s="28"/>
      <c r="K1259" s="28"/>
    </row>
    <row r="1260" spans="1:11" x14ac:dyDescent="0.25">
      <c r="A1260" s="27"/>
      <c r="H1260" s="43"/>
      <c r="I1260" s="28"/>
      <c r="K1260" s="28"/>
    </row>
    <row r="1261" spans="1:11" x14ac:dyDescent="0.25">
      <c r="A1261" s="27"/>
      <c r="H1261" s="43"/>
      <c r="I1261" s="28"/>
      <c r="K1261" s="28"/>
    </row>
    <row r="1262" spans="1:11" x14ac:dyDescent="0.25">
      <c r="A1262" s="27"/>
      <c r="H1262" s="43"/>
      <c r="I1262" s="28"/>
      <c r="K1262" s="28"/>
    </row>
    <row r="1263" spans="1:11" x14ac:dyDescent="0.25">
      <c r="A1263" s="27"/>
      <c r="H1263" s="43"/>
      <c r="I1263" s="28"/>
      <c r="K1263" s="28"/>
    </row>
    <row r="1264" spans="1:11" x14ac:dyDescent="0.25">
      <c r="A1264" s="27"/>
      <c r="H1264" s="43"/>
      <c r="I1264" s="28"/>
      <c r="K1264" s="28"/>
    </row>
    <row r="1265" spans="1:11" x14ac:dyDescent="0.25">
      <c r="A1265" s="27"/>
      <c r="H1265" s="43"/>
      <c r="I1265" s="28"/>
      <c r="K1265" s="28"/>
    </row>
    <row r="1266" spans="1:11" x14ac:dyDescent="0.25">
      <c r="A1266" s="27"/>
      <c r="H1266" s="43"/>
      <c r="I1266" s="28"/>
      <c r="K1266" s="28"/>
    </row>
    <row r="1267" spans="1:11" x14ac:dyDescent="0.25">
      <c r="A1267" s="27"/>
      <c r="H1267" s="43"/>
      <c r="I1267" s="28"/>
      <c r="K1267" s="28"/>
    </row>
    <row r="1268" spans="1:11" x14ac:dyDescent="0.25">
      <c r="A1268" s="27"/>
      <c r="H1268" s="43"/>
      <c r="I1268" s="28"/>
      <c r="K1268" s="28"/>
    </row>
    <row r="1269" spans="1:11" x14ac:dyDescent="0.25">
      <c r="A1269" s="27"/>
      <c r="H1269" s="43"/>
      <c r="I1269" s="28"/>
      <c r="K1269" s="28"/>
    </row>
    <row r="1270" spans="1:11" x14ac:dyDescent="0.25">
      <c r="A1270" s="27"/>
      <c r="H1270" s="43"/>
      <c r="I1270" s="28"/>
      <c r="K1270" s="28"/>
    </row>
    <row r="1271" spans="1:11" x14ac:dyDescent="0.25">
      <c r="A1271" s="27"/>
      <c r="H1271" s="43"/>
      <c r="I1271" s="28"/>
      <c r="K1271" s="28"/>
    </row>
    <row r="1272" spans="1:11" x14ac:dyDescent="0.25">
      <c r="A1272" s="27"/>
      <c r="H1272" s="43"/>
      <c r="I1272" s="28"/>
      <c r="K1272" s="28"/>
    </row>
    <row r="1273" spans="1:11" x14ac:dyDescent="0.25">
      <c r="A1273" s="27"/>
      <c r="H1273" s="43"/>
      <c r="I1273" s="28"/>
      <c r="K1273" s="28"/>
    </row>
    <row r="1274" spans="1:11" x14ac:dyDescent="0.25">
      <c r="A1274" s="27"/>
      <c r="H1274" s="43"/>
      <c r="I1274" s="28"/>
      <c r="K1274" s="28"/>
    </row>
    <row r="1275" spans="1:11" x14ac:dyDescent="0.25">
      <c r="A1275" s="27"/>
      <c r="H1275" s="43"/>
      <c r="I1275" s="28"/>
      <c r="K1275" s="28"/>
    </row>
    <row r="1276" spans="1:11" x14ac:dyDescent="0.25">
      <c r="A1276" s="27"/>
      <c r="H1276" s="43"/>
      <c r="I1276" s="28"/>
      <c r="K1276" s="28"/>
    </row>
    <row r="1277" spans="1:11" x14ac:dyDescent="0.25">
      <c r="A1277" s="27"/>
      <c r="H1277" s="43"/>
      <c r="I1277" s="28"/>
      <c r="K1277" s="28"/>
    </row>
    <row r="1278" spans="1:11" x14ac:dyDescent="0.25">
      <c r="A1278" s="27"/>
      <c r="H1278" s="43"/>
      <c r="I1278" s="28"/>
      <c r="K1278" s="28"/>
    </row>
    <row r="1279" spans="1:11" x14ac:dyDescent="0.25">
      <c r="A1279" s="27"/>
      <c r="H1279" s="43"/>
      <c r="I1279" s="28"/>
      <c r="K1279" s="28"/>
    </row>
    <row r="1280" spans="1:11" x14ac:dyDescent="0.25">
      <c r="A1280" s="27"/>
      <c r="H1280" s="43"/>
      <c r="I1280" s="28"/>
      <c r="K1280" s="28"/>
    </row>
    <row r="1281" spans="1:11" x14ac:dyDescent="0.25">
      <c r="A1281" s="27"/>
      <c r="H1281" s="43"/>
      <c r="I1281" s="28"/>
      <c r="K1281" s="28"/>
    </row>
    <row r="1282" spans="1:11" x14ac:dyDescent="0.25">
      <c r="A1282" s="27"/>
      <c r="H1282" s="43"/>
      <c r="I1282" s="28"/>
      <c r="K1282" s="28"/>
    </row>
    <row r="1283" spans="1:11" x14ac:dyDescent="0.25">
      <c r="A1283" s="27"/>
      <c r="H1283" s="43"/>
      <c r="I1283" s="28"/>
      <c r="K1283" s="28"/>
    </row>
    <row r="1284" spans="1:11" x14ac:dyDescent="0.25">
      <c r="A1284" s="27"/>
      <c r="H1284" s="43"/>
      <c r="I1284" s="28"/>
      <c r="K1284" s="28"/>
    </row>
    <row r="1285" spans="1:11" x14ac:dyDescent="0.25">
      <c r="A1285" s="27"/>
      <c r="H1285" s="43"/>
      <c r="I1285" s="28"/>
      <c r="K1285" s="28"/>
    </row>
    <row r="1286" spans="1:11" x14ac:dyDescent="0.25">
      <c r="A1286" s="27"/>
      <c r="H1286" s="43"/>
      <c r="I1286" s="28"/>
      <c r="K1286" s="28"/>
    </row>
    <row r="1287" spans="1:11" x14ac:dyDescent="0.25">
      <c r="A1287" s="27"/>
      <c r="H1287" s="43"/>
      <c r="I1287" s="28"/>
      <c r="K1287" s="28"/>
    </row>
    <row r="1288" spans="1:11" x14ac:dyDescent="0.25">
      <c r="A1288" s="27"/>
      <c r="H1288" s="43"/>
      <c r="I1288" s="28"/>
      <c r="K1288" s="28"/>
    </row>
    <row r="1289" spans="1:11" x14ac:dyDescent="0.25">
      <c r="A1289" s="27"/>
      <c r="H1289" s="43"/>
      <c r="I1289" s="28"/>
      <c r="K1289" s="28"/>
    </row>
    <row r="1290" spans="1:11" x14ac:dyDescent="0.25">
      <c r="A1290" s="27"/>
      <c r="H1290" s="43"/>
      <c r="I1290" s="28"/>
      <c r="K1290" s="28"/>
    </row>
    <row r="1291" spans="1:11" x14ac:dyDescent="0.25">
      <c r="A1291" s="27"/>
      <c r="H1291" s="43"/>
      <c r="I1291" s="28"/>
      <c r="K1291" s="28"/>
    </row>
    <row r="1292" spans="1:11" x14ac:dyDescent="0.25">
      <c r="A1292" s="27"/>
      <c r="H1292" s="43"/>
      <c r="I1292" s="28"/>
      <c r="K1292" s="28"/>
    </row>
    <row r="1293" spans="1:11" x14ac:dyDescent="0.25">
      <c r="A1293" s="27"/>
      <c r="H1293" s="43"/>
      <c r="I1293" s="28"/>
      <c r="K1293" s="28"/>
    </row>
    <row r="1294" spans="1:11" x14ac:dyDescent="0.25">
      <c r="A1294" s="27"/>
      <c r="H1294" s="43"/>
      <c r="I1294" s="28"/>
      <c r="K1294" s="28"/>
    </row>
    <row r="1295" spans="1:11" x14ac:dyDescent="0.25">
      <c r="A1295" s="27"/>
      <c r="H1295" s="43"/>
      <c r="I1295" s="28"/>
      <c r="K1295" s="28"/>
    </row>
    <row r="1296" spans="1:11" x14ac:dyDescent="0.25">
      <c r="A1296" s="27"/>
      <c r="H1296" s="43"/>
      <c r="I1296" s="28"/>
      <c r="K1296" s="28"/>
    </row>
    <row r="1297" spans="1:11" x14ac:dyDescent="0.25">
      <c r="A1297" s="27"/>
      <c r="H1297" s="43"/>
      <c r="I1297" s="28"/>
      <c r="K1297" s="28"/>
    </row>
    <row r="1298" spans="1:11" x14ac:dyDescent="0.25">
      <c r="A1298" s="27"/>
      <c r="H1298" s="43"/>
      <c r="I1298" s="28"/>
      <c r="K1298" s="28"/>
    </row>
    <row r="1299" spans="1:11" x14ac:dyDescent="0.25">
      <c r="A1299" s="27"/>
      <c r="H1299" s="43"/>
      <c r="I1299" s="28"/>
      <c r="K1299" s="28"/>
    </row>
    <row r="1300" spans="1:11" x14ac:dyDescent="0.25">
      <c r="A1300" s="27"/>
      <c r="H1300" s="43"/>
      <c r="I1300" s="28"/>
      <c r="K1300" s="28"/>
    </row>
    <row r="1301" spans="1:11" x14ac:dyDescent="0.25">
      <c r="A1301" s="27"/>
      <c r="H1301" s="43"/>
      <c r="I1301" s="28"/>
      <c r="K1301" s="28"/>
    </row>
    <row r="1302" spans="1:11" x14ac:dyDescent="0.25">
      <c r="A1302" s="27"/>
      <c r="H1302" s="43"/>
      <c r="I1302" s="28"/>
      <c r="K1302" s="28"/>
    </row>
    <row r="1303" spans="1:11" x14ac:dyDescent="0.25">
      <c r="A1303" s="27"/>
      <c r="H1303" s="43"/>
      <c r="I1303" s="28"/>
      <c r="K1303" s="28"/>
    </row>
    <row r="1304" spans="1:11" x14ac:dyDescent="0.25">
      <c r="A1304" s="27"/>
      <c r="H1304" s="43"/>
      <c r="I1304" s="28"/>
      <c r="K1304" s="28"/>
    </row>
    <row r="1305" spans="1:11" x14ac:dyDescent="0.25">
      <c r="A1305" s="27"/>
      <c r="H1305" s="43"/>
      <c r="I1305" s="28"/>
      <c r="K1305" s="28"/>
    </row>
    <row r="1306" spans="1:11" x14ac:dyDescent="0.25">
      <c r="A1306" s="27"/>
      <c r="H1306" s="43"/>
      <c r="I1306" s="28"/>
      <c r="K1306" s="28"/>
    </row>
    <row r="1307" spans="1:11" x14ac:dyDescent="0.25">
      <c r="A1307" s="27"/>
      <c r="H1307" s="43"/>
      <c r="I1307" s="28"/>
      <c r="K1307" s="28"/>
    </row>
    <row r="1308" spans="1:11" x14ac:dyDescent="0.25">
      <c r="A1308" s="27"/>
      <c r="H1308" s="43"/>
      <c r="I1308" s="28"/>
      <c r="K1308" s="28"/>
    </row>
    <row r="1309" spans="1:11" x14ac:dyDescent="0.25">
      <c r="A1309" s="27"/>
      <c r="H1309" s="43"/>
      <c r="I1309" s="28"/>
      <c r="K1309" s="28"/>
    </row>
    <row r="1310" spans="1:11" x14ac:dyDescent="0.25">
      <c r="A1310" s="27"/>
      <c r="H1310" s="43"/>
      <c r="I1310" s="28"/>
      <c r="K1310" s="28"/>
    </row>
    <row r="1311" spans="1:11" x14ac:dyDescent="0.25">
      <c r="A1311" s="27"/>
      <c r="H1311" s="43"/>
      <c r="I1311" s="28"/>
      <c r="K1311" s="28"/>
    </row>
    <row r="1312" spans="1:11" x14ac:dyDescent="0.25">
      <c r="A1312" s="27"/>
      <c r="H1312" s="43"/>
      <c r="I1312" s="28"/>
      <c r="K1312" s="28"/>
    </row>
    <row r="1313" spans="1:11" x14ac:dyDescent="0.25">
      <c r="A1313" s="27"/>
      <c r="H1313" s="43"/>
      <c r="I1313" s="28"/>
      <c r="K1313" s="28"/>
    </row>
    <row r="1314" spans="1:11" x14ac:dyDescent="0.25">
      <c r="A1314" s="27"/>
      <c r="H1314" s="43"/>
      <c r="I1314" s="28"/>
      <c r="K1314" s="28"/>
    </row>
    <row r="1315" spans="1:11" x14ac:dyDescent="0.25">
      <c r="A1315" s="27"/>
      <c r="H1315" s="43"/>
      <c r="I1315" s="28"/>
      <c r="K1315" s="28"/>
    </row>
    <row r="1316" spans="1:11" x14ac:dyDescent="0.25">
      <c r="A1316" s="27"/>
      <c r="H1316" s="43"/>
      <c r="I1316" s="28"/>
      <c r="K1316" s="28"/>
    </row>
    <row r="1317" spans="1:11" x14ac:dyDescent="0.25">
      <c r="A1317" s="27"/>
      <c r="H1317" s="43"/>
      <c r="I1317" s="28"/>
      <c r="K1317" s="28"/>
    </row>
    <row r="1318" spans="1:11" x14ac:dyDescent="0.25">
      <c r="A1318" s="27"/>
      <c r="H1318" s="43"/>
      <c r="I1318" s="28"/>
      <c r="K1318" s="28"/>
    </row>
    <row r="1319" spans="1:11" x14ac:dyDescent="0.25">
      <c r="A1319" s="27"/>
      <c r="H1319" s="43"/>
      <c r="I1319" s="28"/>
      <c r="K1319" s="28"/>
    </row>
    <row r="1320" spans="1:11" x14ac:dyDescent="0.25">
      <c r="A1320" s="27"/>
      <c r="H1320" s="43"/>
      <c r="I1320" s="28"/>
      <c r="K1320" s="28"/>
    </row>
    <row r="1321" spans="1:11" x14ac:dyDescent="0.25">
      <c r="A1321" s="27"/>
      <c r="H1321" s="43"/>
      <c r="I1321" s="28"/>
      <c r="K1321" s="28"/>
    </row>
    <row r="1322" spans="1:11" x14ac:dyDescent="0.25">
      <c r="A1322" s="27"/>
      <c r="H1322" s="43"/>
      <c r="I1322" s="28"/>
      <c r="K1322" s="28"/>
    </row>
    <row r="1323" spans="1:11" x14ac:dyDescent="0.25">
      <c r="A1323" s="27"/>
      <c r="H1323" s="43"/>
      <c r="I1323" s="28"/>
      <c r="K1323" s="28"/>
    </row>
    <row r="1324" spans="1:11" x14ac:dyDescent="0.25">
      <c r="A1324" s="27"/>
      <c r="H1324" s="43"/>
      <c r="I1324" s="28"/>
      <c r="K1324" s="28"/>
    </row>
    <row r="1325" spans="1:11" x14ac:dyDescent="0.25">
      <c r="A1325" s="27"/>
      <c r="H1325" s="43"/>
      <c r="I1325" s="28"/>
      <c r="K1325" s="28"/>
    </row>
    <row r="1326" spans="1:11" x14ac:dyDescent="0.25">
      <c r="A1326" s="27"/>
      <c r="H1326" s="43"/>
      <c r="I1326" s="28"/>
      <c r="K1326" s="28"/>
    </row>
    <row r="1327" spans="1:11" x14ac:dyDescent="0.25">
      <c r="A1327" s="27"/>
      <c r="H1327" s="43"/>
      <c r="I1327" s="28"/>
      <c r="K1327" s="28"/>
    </row>
    <row r="1328" spans="1:11" x14ac:dyDescent="0.25">
      <c r="A1328" s="27"/>
      <c r="H1328" s="43"/>
      <c r="I1328" s="28"/>
      <c r="K1328" s="28"/>
    </row>
    <row r="1329" spans="1:11" x14ac:dyDescent="0.25">
      <c r="A1329" s="27"/>
      <c r="H1329" s="43"/>
      <c r="I1329" s="28"/>
      <c r="K1329" s="28"/>
    </row>
    <row r="1330" spans="1:11" x14ac:dyDescent="0.25">
      <c r="A1330" s="27"/>
      <c r="H1330" s="43"/>
      <c r="I1330" s="28"/>
      <c r="K1330" s="28"/>
    </row>
    <row r="1331" spans="1:11" x14ac:dyDescent="0.25">
      <c r="A1331" s="27"/>
      <c r="H1331" s="43"/>
      <c r="I1331" s="28"/>
      <c r="K1331" s="28"/>
    </row>
    <row r="1332" spans="1:11" x14ac:dyDescent="0.25">
      <c r="A1332" s="27"/>
      <c r="H1332" s="43"/>
      <c r="I1332" s="28"/>
      <c r="K1332" s="28"/>
    </row>
    <row r="1333" spans="1:11" x14ac:dyDescent="0.25">
      <c r="A1333" s="27"/>
      <c r="H1333" s="43"/>
      <c r="I1333" s="28"/>
      <c r="K1333" s="28"/>
    </row>
    <row r="1334" spans="1:11" x14ac:dyDescent="0.25">
      <c r="A1334" s="27"/>
      <c r="H1334" s="43"/>
      <c r="I1334" s="28"/>
      <c r="K1334" s="28"/>
    </row>
    <row r="1335" spans="1:11" x14ac:dyDescent="0.25">
      <c r="A1335" s="27"/>
      <c r="H1335" s="43"/>
      <c r="I1335" s="28"/>
      <c r="K1335" s="28"/>
    </row>
    <row r="1336" spans="1:11" x14ac:dyDescent="0.25">
      <c r="A1336" s="27"/>
      <c r="H1336" s="43"/>
      <c r="I1336" s="28"/>
      <c r="K1336" s="28"/>
    </row>
    <row r="1337" spans="1:11" x14ac:dyDescent="0.25">
      <c r="A1337" s="27"/>
      <c r="H1337" s="43"/>
      <c r="I1337" s="28"/>
      <c r="K1337" s="28"/>
    </row>
    <row r="1338" spans="1:11" x14ac:dyDescent="0.25">
      <c r="A1338" s="27"/>
      <c r="H1338" s="43"/>
      <c r="I1338" s="28"/>
      <c r="K1338" s="28"/>
    </row>
    <row r="1339" spans="1:11" x14ac:dyDescent="0.25">
      <c r="A1339" s="27"/>
      <c r="H1339" s="43"/>
      <c r="I1339" s="28"/>
      <c r="K1339" s="28"/>
    </row>
    <row r="1340" spans="1:11" x14ac:dyDescent="0.25">
      <c r="A1340" s="27"/>
      <c r="H1340" s="43"/>
      <c r="I1340" s="28"/>
      <c r="K1340" s="28"/>
    </row>
    <row r="1341" spans="1:11" x14ac:dyDescent="0.25">
      <c r="A1341" s="27"/>
      <c r="H1341" s="43"/>
      <c r="I1341" s="28"/>
      <c r="K1341" s="28"/>
    </row>
    <row r="1342" spans="1:11" x14ac:dyDescent="0.25">
      <c r="A1342" s="27"/>
      <c r="H1342" s="43"/>
      <c r="I1342" s="28"/>
      <c r="K1342" s="28"/>
    </row>
    <row r="1343" spans="1:11" x14ac:dyDescent="0.25">
      <c r="A1343" s="27"/>
      <c r="H1343" s="43"/>
      <c r="I1343" s="28"/>
      <c r="K1343" s="28"/>
    </row>
    <row r="1344" spans="1:11" x14ac:dyDescent="0.25">
      <c r="A1344" s="27"/>
      <c r="H1344" s="43"/>
      <c r="I1344" s="28"/>
      <c r="K1344" s="28"/>
    </row>
    <row r="1345" spans="1:11" x14ac:dyDescent="0.25">
      <c r="A1345" s="27"/>
      <c r="H1345" s="43"/>
      <c r="I1345" s="28"/>
      <c r="K1345" s="28"/>
    </row>
    <row r="1346" spans="1:11" x14ac:dyDescent="0.25">
      <c r="A1346" s="27"/>
      <c r="H1346" s="43"/>
      <c r="I1346" s="28"/>
      <c r="K1346" s="28"/>
    </row>
    <row r="1347" spans="1:11" x14ac:dyDescent="0.25">
      <c r="A1347" s="27"/>
      <c r="H1347" s="43"/>
      <c r="I1347" s="28"/>
      <c r="K1347" s="28"/>
    </row>
    <row r="1348" spans="1:11" x14ac:dyDescent="0.25">
      <c r="A1348" s="27"/>
      <c r="H1348" s="43"/>
      <c r="I1348" s="28"/>
      <c r="K1348" s="28"/>
    </row>
    <row r="1349" spans="1:11" x14ac:dyDescent="0.25">
      <c r="A1349" s="27"/>
      <c r="H1349" s="43"/>
      <c r="I1349" s="28"/>
      <c r="K1349" s="28"/>
    </row>
    <row r="1350" spans="1:11" x14ac:dyDescent="0.25">
      <c r="A1350" s="27"/>
      <c r="H1350" s="43"/>
      <c r="I1350" s="28"/>
      <c r="K1350" s="28"/>
    </row>
    <row r="1351" spans="1:11" x14ac:dyDescent="0.25">
      <c r="A1351" s="27"/>
      <c r="H1351" s="43"/>
      <c r="I1351" s="28"/>
      <c r="K1351" s="28"/>
    </row>
    <row r="1352" spans="1:11" x14ac:dyDescent="0.25">
      <c r="A1352" s="27"/>
      <c r="H1352" s="43"/>
      <c r="I1352" s="28"/>
      <c r="K1352" s="28"/>
    </row>
    <row r="1353" spans="1:11" x14ac:dyDescent="0.25">
      <c r="A1353" s="27"/>
      <c r="H1353" s="43"/>
      <c r="I1353" s="28"/>
      <c r="K1353" s="28"/>
    </row>
    <row r="1354" spans="1:11" x14ac:dyDescent="0.25">
      <c r="A1354" s="27"/>
      <c r="H1354" s="43"/>
      <c r="I1354" s="28"/>
      <c r="K1354" s="28"/>
    </row>
    <row r="1355" spans="1:11" x14ac:dyDescent="0.25">
      <c r="A1355" s="27"/>
      <c r="H1355" s="43"/>
      <c r="I1355" s="28"/>
      <c r="K1355" s="28"/>
    </row>
    <row r="1356" spans="1:11" x14ac:dyDescent="0.25">
      <c r="A1356" s="27"/>
      <c r="H1356" s="43"/>
      <c r="I1356" s="28"/>
      <c r="K1356" s="28"/>
    </row>
    <row r="1357" spans="1:11" x14ac:dyDescent="0.25">
      <c r="A1357" s="27"/>
      <c r="H1357" s="43"/>
      <c r="I1357" s="28"/>
      <c r="K1357" s="28"/>
    </row>
    <row r="1358" spans="1:11" x14ac:dyDescent="0.25">
      <c r="A1358" s="27"/>
      <c r="H1358" s="43"/>
      <c r="I1358" s="28"/>
      <c r="K1358" s="28"/>
    </row>
    <row r="1359" spans="1:11" x14ac:dyDescent="0.25">
      <c r="A1359" s="27"/>
      <c r="H1359" s="43"/>
      <c r="I1359" s="28"/>
      <c r="K1359" s="28"/>
    </row>
    <row r="1360" spans="1:11" x14ac:dyDescent="0.25">
      <c r="A1360" s="27"/>
      <c r="H1360" s="43"/>
      <c r="I1360" s="28"/>
      <c r="K1360" s="28"/>
    </row>
    <row r="1361" spans="1:11" x14ac:dyDescent="0.25">
      <c r="A1361" s="27"/>
      <c r="H1361" s="43"/>
      <c r="I1361" s="28"/>
      <c r="K1361" s="28"/>
    </row>
    <row r="1362" spans="1:11" x14ac:dyDescent="0.25">
      <c r="A1362" s="27"/>
      <c r="H1362" s="43"/>
      <c r="I1362" s="28"/>
      <c r="K1362" s="28"/>
    </row>
    <row r="1363" spans="1:11" x14ac:dyDescent="0.25">
      <c r="A1363" s="27"/>
      <c r="H1363" s="43"/>
      <c r="I1363" s="28"/>
      <c r="K1363" s="28"/>
    </row>
    <row r="1364" spans="1:11" x14ac:dyDescent="0.25">
      <c r="A1364" s="27"/>
      <c r="H1364" s="43"/>
      <c r="I1364" s="28"/>
      <c r="K1364" s="28"/>
    </row>
    <row r="1365" spans="1:11" x14ac:dyDescent="0.25">
      <c r="A1365" s="27"/>
      <c r="H1365" s="43"/>
      <c r="I1365" s="28"/>
      <c r="K1365" s="28"/>
    </row>
    <row r="1366" spans="1:11" x14ac:dyDescent="0.25">
      <c r="A1366" s="27"/>
      <c r="H1366" s="43"/>
      <c r="I1366" s="28"/>
      <c r="K1366" s="28"/>
    </row>
    <row r="1367" spans="1:11" x14ac:dyDescent="0.25">
      <c r="A1367" s="27"/>
      <c r="H1367" s="43"/>
      <c r="I1367" s="28"/>
      <c r="K1367" s="28"/>
    </row>
    <row r="1368" spans="1:11" x14ac:dyDescent="0.25">
      <c r="A1368" s="27"/>
      <c r="H1368" s="43"/>
      <c r="I1368" s="28"/>
      <c r="K1368" s="28"/>
    </row>
    <row r="1369" spans="1:11" x14ac:dyDescent="0.25">
      <c r="A1369" s="27"/>
      <c r="H1369" s="43"/>
      <c r="I1369" s="28"/>
      <c r="K1369" s="28"/>
    </row>
    <row r="1370" spans="1:11" x14ac:dyDescent="0.25">
      <c r="A1370" s="27"/>
      <c r="H1370" s="43"/>
      <c r="I1370" s="28"/>
      <c r="K1370" s="28"/>
    </row>
    <row r="1371" spans="1:11" x14ac:dyDescent="0.25">
      <c r="A1371" s="27"/>
      <c r="H1371" s="43"/>
      <c r="I1371" s="28"/>
      <c r="K1371" s="28"/>
    </row>
    <row r="1372" spans="1:11" x14ac:dyDescent="0.25">
      <c r="A1372" s="27"/>
      <c r="H1372" s="43"/>
      <c r="I1372" s="28"/>
      <c r="K1372" s="28"/>
    </row>
    <row r="1373" spans="1:11" x14ac:dyDescent="0.25">
      <c r="A1373" s="27"/>
      <c r="H1373" s="43"/>
      <c r="I1373" s="28"/>
      <c r="K1373" s="28"/>
    </row>
    <row r="1374" spans="1:11" x14ac:dyDescent="0.25">
      <c r="A1374" s="27"/>
      <c r="H1374" s="43"/>
      <c r="I1374" s="28"/>
      <c r="K1374" s="28"/>
    </row>
    <row r="1375" spans="1:11" x14ac:dyDescent="0.25">
      <c r="A1375" s="27"/>
      <c r="H1375" s="43"/>
      <c r="I1375" s="28"/>
      <c r="K1375" s="28"/>
    </row>
    <row r="1376" spans="1:11" x14ac:dyDescent="0.25">
      <c r="A1376" s="27"/>
      <c r="H1376" s="43"/>
      <c r="I1376" s="28"/>
      <c r="K1376" s="28"/>
    </row>
    <row r="1377" spans="1:11" x14ac:dyDescent="0.25">
      <c r="A1377" s="27"/>
      <c r="H1377" s="43"/>
      <c r="I1377" s="28"/>
      <c r="K1377" s="28"/>
    </row>
    <row r="1378" spans="1:11" x14ac:dyDescent="0.25">
      <c r="A1378" s="27"/>
      <c r="H1378" s="43"/>
      <c r="I1378" s="28"/>
      <c r="K1378" s="28"/>
    </row>
    <row r="1379" spans="1:11" x14ac:dyDescent="0.25">
      <c r="A1379" s="27"/>
      <c r="H1379" s="43"/>
      <c r="I1379" s="28"/>
      <c r="K1379" s="28"/>
    </row>
    <row r="1380" spans="1:11" x14ac:dyDescent="0.25">
      <c r="A1380" s="27"/>
      <c r="H1380" s="43"/>
      <c r="I1380" s="28"/>
      <c r="K1380" s="28"/>
    </row>
    <row r="1381" spans="1:11" x14ac:dyDescent="0.25">
      <c r="A1381" s="27"/>
      <c r="H1381" s="43"/>
      <c r="I1381" s="28"/>
      <c r="K1381" s="28"/>
    </row>
    <row r="1382" spans="1:11" x14ac:dyDescent="0.25">
      <c r="A1382" s="27"/>
      <c r="H1382" s="43"/>
      <c r="I1382" s="28"/>
      <c r="K1382" s="28"/>
    </row>
    <row r="1383" spans="1:11" x14ac:dyDescent="0.25">
      <c r="A1383" s="27"/>
      <c r="H1383" s="43"/>
      <c r="I1383" s="28"/>
      <c r="K1383" s="28"/>
    </row>
    <row r="1384" spans="1:11" x14ac:dyDescent="0.25">
      <c r="A1384" s="27"/>
      <c r="H1384" s="43"/>
      <c r="I1384" s="28"/>
      <c r="K1384" s="28"/>
    </row>
    <row r="1385" spans="1:11" x14ac:dyDescent="0.25">
      <c r="A1385" s="27"/>
      <c r="H1385" s="43"/>
      <c r="I1385" s="28"/>
      <c r="K1385" s="28"/>
    </row>
    <row r="1386" spans="1:11" x14ac:dyDescent="0.25">
      <c r="A1386" s="27"/>
      <c r="H1386" s="43"/>
      <c r="I1386" s="28"/>
      <c r="K1386" s="28"/>
    </row>
    <row r="1387" spans="1:11" x14ac:dyDescent="0.25">
      <c r="A1387" s="27"/>
      <c r="H1387" s="43"/>
      <c r="I1387" s="28"/>
      <c r="K1387" s="28"/>
    </row>
    <row r="1388" spans="1:11" x14ac:dyDescent="0.25">
      <c r="A1388" s="27"/>
      <c r="H1388" s="43"/>
      <c r="I1388" s="28"/>
      <c r="K1388" s="28"/>
    </row>
    <row r="1389" spans="1:11" x14ac:dyDescent="0.25">
      <c r="A1389" s="27"/>
      <c r="H1389" s="43"/>
      <c r="I1389" s="28"/>
      <c r="K1389" s="28"/>
    </row>
    <row r="1390" spans="1:11" x14ac:dyDescent="0.25">
      <c r="A1390" s="27"/>
      <c r="H1390" s="43"/>
      <c r="I1390" s="28"/>
      <c r="K1390" s="28"/>
    </row>
    <row r="1391" spans="1:11" x14ac:dyDescent="0.25">
      <c r="A1391" s="27"/>
      <c r="H1391" s="43"/>
      <c r="I1391" s="28"/>
      <c r="K1391" s="28"/>
    </row>
    <row r="1392" spans="1:11" x14ac:dyDescent="0.25">
      <c r="A1392" s="27"/>
      <c r="H1392" s="43"/>
      <c r="I1392" s="28"/>
      <c r="K1392" s="28"/>
    </row>
    <row r="1393" spans="1:11" x14ac:dyDescent="0.25">
      <c r="A1393" s="27"/>
      <c r="H1393" s="43"/>
      <c r="I1393" s="28"/>
      <c r="K1393" s="28"/>
    </row>
    <row r="1394" spans="1:11" x14ac:dyDescent="0.25">
      <c r="A1394" s="27"/>
      <c r="H1394" s="43"/>
      <c r="I1394" s="28"/>
      <c r="K1394" s="28"/>
    </row>
    <row r="1395" spans="1:11" x14ac:dyDescent="0.25">
      <c r="A1395" s="27"/>
      <c r="H1395" s="43"/>
      <c r="I1395" s="28"/>
      <c r="K1395" s="28"/>
    </row>
    <row r="1396" spans="1:11" x14ac:dyDescent="0.25">
      <c r="A1396" s="27"/>
      <c r="H1396" s="43"/>
      <c r="I1396" s="28"/>
      <c r="K1396" s="28"/>
    </row>
    <row r="1397" spans="1:11" x14ac:dyDescent="0.25">
      <c r="A1397" s="27"/>
      <c r="H1397" s="43"/>
      <c r="I1397" s="28"/>
      <c r="K1397" s="28"/>
    </row>
    <row r="1398" spans="1:11" x14ac:dyDescent="0.25">
      <c r="A1398" s="27"/>
      <c r="H1398" s="43"/>
      <c r="I1398" s="28"/>
      <c r="K1398" s="28"/>
    </row>
    <row r="1399" spans="1:11" x14ac:dyDescent="0.25">
      <c r="A1399" s="27"/>
      <c r="H1399" s="43"/>
      <c r="I1399" s="28"/>
      <c r="K1399" s="28"/>
    </row>
    <row r="1400" spans="1:11" x14ac:dyDescent="0.25">
      <c r="A1400" s="27"/>
      <c r="H1400" s="43"/>
      <c r="I1400" s="28"/>
      <c r="K1400" s="28"/>
    </row>
    <row r="1401" spans="1:11" x14ac:dyDescent="0.25">
      <c r="A1401" s="27"/>
      <c r="H1401" s="43"/>
      <c r="I1401" s="28"/>
      <c r="K1401" s="28"/>
    </row>
    <row r="1402" spans="1:11" x14ac:dyDescent="0.25">
      <c r="A1402" s="27"/>
      <c r="H1402" s="43"/>
      <c r="I1402" s="28"/>
      <c r="K1402" s="28"/>
    </row>
    <row r="1403" spans="1:11" x14ac:dyDescent="0.25">
      <c r="A1403" s="27"/>
      <c r="H1403" s="43"/>
      <c r="I1403" s="28"/>
      <c r="K1403" s="28"/>
    </row>
    <row r="1404" spans="1:11" x14ac:dyDescent="0.25">
      <c r="A1404" s="27"/>
      <c r="H1404" s="43"/>
      <c r="I1404" s="28"/>
      <c r="K1404" s="28"/>
    </row>
    <row r="1405" spans="1:11" x14ac:dyDescent="0.25">
      <c r="A1405" s="27"/>
      <c r="H1405" s="43"/>
      <c r="I1405" s="28"/>
      <c r="K1405" s="28"/>
    </row>
    <row r="1406" spans="1:11" x14ac:dyDescent="0.25">
      <c r="A1406" s="27"/>
      <c r="H1406" s="43"/>
      <c r="I1406" s="28"/>
      <c r="K1406" s="28"/>
    </row>
    <row r="1407" spans="1:11" x14ac:dyDescent="0.25">
      <c r="A1407" s="27"/>
      <c r="H1407" s="43"/>
      <c r="I1407" s="28"/>
      <c r="K1407" s="28"/>
    </row>
    <row r="1408" spans="1:11" x14ac:dyDescent="0.25">
      <c r="A1408" s="27"/>
      <c r="H1408" s="43"/>
      <c r="I1408" s="28"/>
      <c r="K1408" s="28"/>
    </row>
    <row r="1409" spans="1:11" x14ac:dyDescent="0.25">
      <c r="A1409" s="27"/>
      <c r="H1409" s="43"/>
      <c r="I1409" s="28"/>
      <c r="K1409" s="28"/>
    </row>
    <row r="1410" spans="1:11" x14ac:dyDescent="0.25">
      <c r="A1410" s="27"/>
      <c r="H1410" s="43"/>
      <c r="I1410" s="28"/>
      <c r="K1410" s="28"/>
    </row>
    <row r="1411" spans="1:11" x14ac:dyDescent="0.25">
      <c r="A1411" s="27"/>
      <c r="H1411" s="43"/>
      <c r="I1411" s="28"/>
      <c r="K1411" s="28"/>
    </row>
    <row r="1412" spans="1:11" x14ac:dyDescent="0.25">
      <c r="A1412" s="27"/>
      <c r="H1412" s="43"/>
      <c r="I1412" s="28"/>
      <c r="K1412" s="28"/>
    </row>
    <row r="1413" spans="1:11" x14ac:dyDescent="0.25">
      <c r="A1413" s="27"/>
      <c r="H1413" s="43"/>
      <c r="I1413" s="28"/>
      <c r="K1413" s="28"/>
    </row>
    <row r="1414" spans="1:11" x14ac:dyDescent="0.25">
      <c r="A1414" s="27"/>
      <c r="H1414" s="43"/>
      <c r="I1414" s="28"/>
      <c r="K1414" s="28"/>
    </row>
    <row r="1415" spans="1:11" x14ac:dyDescent="0.25">
      <c r="A1415" s="27"/>
      <c r="H1415" s="43"/>
      <c r="I1415" s="28"/>
      <c r="K1415" s="28"/>
    </row>
    <row r="1416" spans="1:11" x14ac:dyDescent="0.25">
      <c r="A1416" s="27"/>
      <c r="H1416" s="43"/>
      <c r="I1416" s="28"/>
      <c r="K1416" s="28"/>
    </row>
    <row r="1417" spans="1:11" x14ac:dyDescent="0.25">
      <c r="A1417" s="27"/>
      <c r="H1417" s="43"/>
      <c r="I1417" s="28"/>
      <c r="K1417" s="28"/>
    </row>
    <row r="1418" spans="1:11" x14ac:dyDescent="0.25">
      <c r="A1418" s="27"/>
      <c r="H1418" s="43"/>
      <c r="I1418" s="28"/>
      <c r="K1418" s="28"/>
    </row>
    <row r="1419" spans="1:11" x14ac:dyDescent="0.25">
      <c r="A1419" s="27"/>
      <c r="H1419" s="43"/>
      <c r="I1419" s="28"/>
      <c r="K1419" s="28"/>
    </row>
    <row r="1420" spans="1:11" x14ac:dyDescent="0.25">
      <c r="A1420" s="27"/>
      <c r="H1420" s="43"/>
      <c r="I1420" s="28"/>
      <c r="K1420" s="28"/>
    </row>
    <row r="1421" spans="1:11" x14ac:dyDescent="0.25">
      <c r="A1421" s="27"/>
      <c r="H1421" s="43"/>
      <c r="I1421" s="28"/>
      <c r="K1421" s="28"/>
    </row>
    <row r="1422" spans="1:11" x14ac:dyDescent="0.25">
      <c r="A1422" s="27"/>
      <c r="H1422" s="43"/>
      <c r="I1422" s="28"/>
      <c r="K1422" s="28"/>
    </row>
    <row r="1423" spans="1:11" x14ac:dyDescent="0.25">
      <c r="A1423" s="27"/>
      <c r="H1423" s="43"/>
      <c r="I1423" s="28"/>
      <c r="K1423" s="28"/>
    </row>
    <row r="1424" spans="1:11" x14ac:dyDescent="0.25">
      <c r="A1424" s="27"/>
      <c r="H1424" s="43"/>
      <c r="I1424" s="28"/>
      <c r="K1424" s="28"/>
    </row>
    <row r="1425" spans="1:11" x14ac:dyDescent="0.25">
      <c r="A1425" s="27"/>
      <c r="H1425" s="43"/>
      <c r="I1425" s="28"/>
      <c r="K1425" s="28"/>
    </row>
    <row r="1426" spans="1:11" x14ac:dyDescent="0.25">
      <c r="A1426" s="27"/>
      <c r="H1426" s="43"/>
      <c r="I1426" s="28"/>
      <c r="K1426" s="28"/>
    </row>
    <row r="1427" spans="1:11" x14ac:dyDescent="0.25">
      <c r="A1427" s="27"/>
      <c r="H1427" s="43"/>
      <c r="I1427" s="28"/>
      <c r="K1427" s="28"/>
    </row>
    <row r="1428" spans="1:11" x14ac:dyDescent="0.25">
      <c r="A1428" s="27"/>
      <c r="H1428" s="43"/>
      <c r="I1428" s="28"/>
      <c r="K1428" s="28"/>
    </row>
    <row r="1429" spans="1:11" x14ac:dyDescent="0.25">
      <c r="A1429" s="27"/>
      <c r="H1429" s="43"/>
      <c r="I1429" s="28"/>
      <c r="K1429" s="28"/>
    </row>
    <row r="1430" spans="1:11" x14ac:dyDescent="0.25">
      <c r="A1430" s="27"/>
      <c r="H1430" s="43"/>
      <c r="I1430" s="28"/>
      <c r="K1430" s="28"/>
    </row>
    <row r="1431" spans="1:11" x14ac:dyDescent="0.25">
      <c r="A1431" s="27"/>
      <c r="H1431" s="43"/>
      <c r="I1431" s="28"/>
      <c r="K1431" s="28"/>
    </row>
    <row r="1432" spans="1:11" x14ac:dyDescent="0.25">
      <c r="A1432" s="27"/>
      <c r="H1432" s="43"/>
      <c r="I1432" s="28"/>
      <c r="K1432" s="28"/>
    </row>
    <row r="1433" spans="1:11" x14ac:dyDescent="0.25">
      <c r="A1433" s="27"/>
      <c r="H1433" s="43"/>
      <c r="I1433" s="28"/>
      <c r="K1433" s="28"/>
    </row>
    <row r="1434" spans="1:11" x14ac:dyDescent="0.25">
      <c r="A1434" s="27"/>
      <c r="H1434" s="43"/>
      <c r="I1434" s="28"/>
      <c r="K1434" s="28"/>
    </row>
    <row r="1435" spans="1:11" x14ac:dyDescent="0.25">
      <c r="A1435" s="27"/>
      <c r="H1435" s="43"/>
      <c r="I1435" s="28"/>
      <c r="K1435" s="28"/>
    </row>
    <row r="1436" spans="1:11" x14ac:dyDescent="0.25">
      <c r="A1436" s="27"/>
      <c r="H1436" s="43"/>
      <c r="I1436" s="28"/>
      <c r="K1436" s="28"/>
    </row>
    <row r="1437" spans="1:11" x14ac:dyDescent="0.25">
      <c r="A1437" s="27"/>
      <c r="H1437" s="43"/>
      <c r="I1437" s="28"/>
      <c r="K1437" s="28"/>
    </row>
    <row r="1438" spans="1:11" x14ac:dyDescent="0.25">
      <c r="A1438" s="27"/>
      <c r="H1438" s="43"/>
      <c r="I1438" s="28"/>
      <c r="K1438" s="28"/>
    </row>
    <row r="1439" spans="1:11" x14ac:dyDescent="0.25">
      <c r="A1439" s="27"/>
      <c r="H1439" s="43"/>
      <c r="I1439" s="28"/>
      <c r="K1439" s="28"/>
    </row>
    <row r="1440" spans="1:11" x14ac:dyDescent="0.25">
      <c r="A1440" s="27"/>
      <c r="H1440" s="43"/>
      <c r="I1440" s="28"/>
      <c r="K1440" s="28"/>
    </row>
    <row r="1441" spans="1:11" x14ac:dyDescent="0.25">
      <c r="A1441" s="27"/>
      <c r="H1441" s="43"/>
      <c r="I1441" s="28"/>
      <c r="K1441" s="28"/>
    </row>
    <row r="1442" spans="1:11" x14ac:dyDescent="0.25">
      <c r="A1442" s="27"/>
      <c r="H1442" s="43"/>
      <c r="I1442" s="28"/>
      <c r="K1442" s="28"/>
    </row>
    <row r="1443" spans="1:11" x14ac:dyDescent="0.25">
      <c r="A1443" s="27"/>
      <c r="H1443" s="43"/>
      <c r="I1443" s="28"/>
      <c r="K1443" s="28"/>
    </row>
    <row r="1444" spans="1:11" x14ac:dyDescent="0.25">
      <c r="A1444" s="27"/>
      <c r="H1444" s="43"/>
      <c r="I1444" s="28"/>
      <c r="K1444" s="28"/>
    </row>
    <row r="1445" spans="1:11" x14ac:dyDescent="0.25">
      <c r="A1445" s="27"/>
      <c r="H1445" s="43"/>
      <c r="I1445" s="28"/>
      <c r="K1445" s="28"/>
    </row>
    <row r="1446" spans="1:11" x14ac:dyDescent="0.25">
      <c r="A1446" s="27"/>
      <c r="H1446" s="43"/>
      <c r="I1446" s="28"/>
      <c r="K1446" s="28"/>
    </row>
    <row r="1447" spans="1:11" x14ac:dyDescent="0.25">
      <c r="A1447" s="27"/>
      <c r="H1447" s="43"/>
      <c r="I1447" s="28"/>
      <c r="K1447" s="28"/>
    </row>
    <row r="1448" spans="1:11" x14ac:dyDescent="0.25">
      <c r="A1448" s="27"/>
      <c r="H1448" s="43"/>
      <c r="I1448" s="28"/>
      <c r="K1448" s="28"/>
    </row>
    <row r="1449" spans="1:11" x14ac:dyDescent="0.25">
      <c r="A1449" s="27"/>
      <c r="H1449" s="43"/>
      <c r="I1449" s="28"/>
      <c r="K1449" s="28"/>
    </row>
    <row r="1450" spans="1:11" x14ac:dyDescent="0.25">
      <c r="A1450" s="27"/>
      <c r="H1450" s="43"/>
      <c r="I1450" s="28"/>
      <c r="K1450" s="28"/>
    </row>
    <row r="1451" spans="1:11" x14ac:dyDescent="0.25">
      <c r="A1451" s="27"/>
      <c r="H1451" s="43"/>
      <c r="I1451" s="28"/>
      <c r="K1451" s="28"/>
    </row>
    <row r="1452" spans="1:11" x14ac:dyDescent="0.25">
      <c r="A1452" s="27"/>
      <c r="H1452" s="43"/>
      <c r="I1452" s="28"/>
      <c r="K1452" s="28"/>
    </row>
    <row r="1453" spans="1:11" x14ac:dyDescent="0.25">
      <c r="A1453" s="27"/>
      <c r="H1453" s="43"/>
      <c r="I1453" s="28"/>
      <c r="K1453" s="28"/>
    </row>
    <row r="1454" spans="1:11" x14ac:dyDescent="0.25">
      <c r="A1454" s="27"/>
      <c r="H1454" s="43"/>
      <c r="I1454" s="28"/>
      <c r="K1454" s="28"/>
    </row>
    <row r="1455" spans="1:11" x14ac:dyDescent="0.25">
      <c r="A1455" s="27"/>
      <c r="H1455" s="43"/>
      <c r="I1455" s="28"/>
      <c r="K1455" s="28"/>
    </row>
    <row r="1456" spans="1:11" x14ac:dyDescent="0.25">
      <c r="A1456" s="27"/>
      <c r="H1456" s="43"/>
      <c r="I1456" s="28"/>
      <c r="K1456" s="28"/>
    </row>
    <row r="1457" spans="1:11" x14ac:dyDescent="0.25">
      <c r="A1457" s="27"/>
      <c r="H1457" s="43"/>
      <c r="I1457" s="28"/>
      <c r="K1457" s="28"/>
    </row>
    <row r="1458" spans="1:11" x14ac:dyDescent="0.25">
      <c r="A1458" s="27"/>
      <c r="H1458" s="43"/>
      <c r="I1458" s="28"/>
      <c r="K1458" s="28"/>
    </row>
    <row r="1459" spans="1:11" x14ac:dyDescent="0.25">
      <c r="A1459" s="27"/>
      <c r="H1459" s="43"/>
      <c r="I1459" s="28"/>
      <c r="K1459" s="28"/>
    </row>
    <row r="1460" spans="1:11" x14ac:dyDescent="0.25">
      <c r="A1460" s="27"/>
      <c r="H1460" s="43"/>
      <c r="I1460" s="28"/>
      <c r="K1460" s="28"/>
    </row>
    <row r="1461" spans="1:11" x14ac:dyDescent="0.25">
      <c r="A1461" s="27"/>
      <c r="H1461" s="43"/>
      <c r="I1461" s="28"/>
      <c r="K1461" s="28"/>
    </row>
    <row r="1462" spans="1:11" x14ac:dyDescent="0.25">
      <c r="A1462" s="27"/>
      <c r="H1462" s="43"/>
      <c r="I1462" s="28"/>
      <c r="K1462" s="28"/>
    </row>
    <row r="1463" spans="1:11" x14ac:dyDescent="0.25">
      <c r="A1463" s="27"/>
      <c r="H1463" s="43"/>
      <c r="I1463" s="28"/>
      <c r="K1463" s="28"/>
    </row>
    <row r="1464" spans="1:11" x14ac:dyDescent="0.25">
      <c r="A1464" s="27"/>
      <c r="H1464" s="43"/>
      <c r="I1464" s="28"/>
      <c r="K1464" s="28"/>
    </row>
    <row r="1465" spans="1:11" x14ac:dyDescent="0.25">
      <c r="A1465" s="27"/>
      <c r="H1465" s="43"/>
      <c r="I1465" s="28"/>
      <c r="K1465" s="28"/>
    </row>
    <row r="1466" spans="1:11" x14ac:dyDescent="0.25">
      <c r="A1466" s="27"/>
      <c r="H1466" s="43"/>
      <c r="I1466" s="28"/>
      <c r="K1466" s="28"/>
    </row>
    <row r="1467" spans="1:11" x14ac:dyDescent="0.25">
      <c r="A1467" s="27"/>
      <c r="H1467" s="43"/>
      <c r="I1467" s="28"/>
      <c r="K1467" s="28"/>
    </row>
    <row r="1468" spans="1:11" x14ac:dyDescent="0.25">
      <c r="A1468" s="27"/>
      <c r="H1468" s="43"/>
      <c r="I1468" s="28"/>
      <c r="K1468" s="28"/>
    </row>
    <row r="1469" spans="1:11" x14ac:dyDescent="0.25">
      <c r="A1469" s="27"/>
      <c r="H1469" s="43"/>
      <c r="I1469" s="28"/>
      <c r="K1469" s="28"/>
    </row>
    <row r="1470" spans="1:11" x14ac:dyDescent="0.25">
      <c r="A1470" s="27"/>
      <c r="H1470" s="43"/>
      <c r="I1470" s="28"/>
      <c r="K1470" s="28"/>
    </row>
    <row r="1471" spans="1:11" x14ac:dyDescent="0.25">
      <c r="A1471" s="27"/>
      <c r="H1471" s="43"/>
      <c r="I1471" s="28"/>
      <c r="K1471" s="28"/>
    </row>
    <row r="1472" spans="1:11" x14ac:dyDescent="0.25">
      <c r="A1472" s="27"/>
      <c r="H1472" s="43"/>
      <c r="I1472" s="28"/>
      <c r="K1472" s="28"/>
    </row>
    <row r="1473" spans="1:11" x14ac:dyDescent="0.25">
      <c r="A1473" s="27"/>
      <c r="H1473" s="43"/>
      <c r="I1473" s="28"/>
      <c r="K1473" s="28"/>
    </row>
    <row r="1474" spans="1:11" x14ac:dyDescent="0.25">
      <c r="A1474" s="27"/>
      <c r="H1474" s="43"/>
      <c r="I1474" s="28"/>
      <c r="K1474" s="28"/>
    </row>
    <row r="1475" spans="1:11" x14ac:dyDescent="0.25">
      <c r="A1475" s="27"/>
      <c r="H1475" s="43"/>
      <c r="I1475" s="28"/>
      <c r="K1475" s="28"/>
    </row>
    <row r="1476" spans="1:11" x14ac:dyDescent="0.25">
      <c r="A1476" s="27"/>
      <c r="H1476" s="43"/>
      <c r="I1476" s="28"/>
      <c r="K1476" s="28"/>
    </row>
    <row r="1477" spans="1:11" x14ac:dyDescent="0.25">
      <c r="A1477" s="27"/>
      <c r="H1477" s="43"/>
      <c r="I1477" s="28"/>
      <c r="K1477" s="28"/>
    </row>
    <row r="1478" spans="1:11" x14ac:dyDescent="0.25">
      <c r="A1478" s="27"/>
      <c r="H1478" s="43"/>
      <c r="I1478" s="28"/>
      <c r="K1478" s="28"/>
    </row>
    <row r="1479" spans="1:11" x14ac:dyDescent="0.25">
      <c r="A1479" s="27"/>
      <c r="H1479" s="43"/>
      <c r="I1479" s="28"/>
      <c r="K1479" s="28"/>
    </row>
    <row r="1480" spans="1:11" x14ac:dyDescent="0.25">
      <c r="A1480" s="27"/>
      <c r="H1480" s="43"/>
      <c r="I1480" s="28"/>
      <c r="K1480" s="28"/>
    </row>
    <row r="1481" spans="1:11" x14ac:dyDescent="0.25">
      <c r="A1481" s="27"/>
      <c r="H1481" s="43"/>
      <c r="I1481" s="28"/>
      <c r="K1481" s="28"/>
    </row>
    <row r="1482" spans="1:11" x14ac:dyDescent="0.25">
      <c r="A1482" s="27"/>
      <c r="H1482" s="43"/>
      <c r="I1482" s="28"/>
      <c r="K1482" s="28"/>
    </row>
    <row r="1483" spans="1:11" x14ac:dyDescent="0.25">
      <c r="A1483" s="27"/>
      <c r="H1483" s="43"/>
      <c r="I1483" s="28"/>
      <c r="K1483" s="28"/>
    </row>
    <row r="1484" spans="1:11" x14ac:dyDescent="0.25">
      <c r="A1484" s="27"/>
      <c r="H1484" s="43"/>
      <c r="I1484" s="28"/>
      <c r="K1484" s="28"/>
    </row>
    <row r="1485" spans="1:11" x14ac:dyDescent="0.25">
      <c r="A1485" s="27"/>
      <c r="H1485" s="43"/>
      <c r="I1485" s="28"/>
      <c r="K1485" s="28"/>
    </row>
    <row r="1486" spans="1:11" x14ac:dyDescent="0.25">
      <c r="A1486" s="27"/>
      <c r="H1486" s="43"/>
      <c r="I1486" s="28"/>
      <c r="K1486" s="28"/>
    </row>
    <row r="1487" spans="1:11" x14ac:dyDescent="0.25">
      <c r="A1487" s="27"/>
      <c r="H1487" s="43"/>
      <c r="I1487" s="28"/>
      <c r="K1487" s="28"/>
    </row>
    <row r="1488" spans="1:11" x14ac:dyDescent="0.25">
      <c r="A1488" s="27"/>
      <c r="H1488" s="43"/>
      <c r="I1488" s="28"/>
      <c r="K1488" s="28"/>
    </row>
    <row r="1489" spans="1:11" x14ac:dyDescent="0.25">
      <c r="A1489" s="27"/>
      <c r="H1489" s="43"/>
      <c r="I1489" s="28"/>
      <c r="K1489" s="28"/>
    </row>
    <row r="1490" spans="1:11" x14ac:dyDescent="0.25">
      <c r="A1490" s="27"/>
      <c r="H1490" s="43"/>
      <c r="I1490" s="28"/>
      <c r="K1490" s="28"/>
    </row>
    <row r="1491" spans="1:11" x14ac:dyDescent="0.25">
      <c r="A1491" s="27"/>
      <c r="H1491" s="43"/>
      <c r="I1491" s="28"/>
      <c r="K1491" s="28"/>
    </row>
    <row r="1492" spans="1:11" x14ac:dyDescent="0.25">
      <c r="A1492" s="27"/>
      <c r="H1492" s="43"/>
      <c r="I1492" s="28"/>
      <c r="K1492" s="28"/>
    </row>
    <row r="1493" spans="1:11" x14ac:dyDescent="0.25">
      <c r="A1493" s="27"/>
      <c r="H1493" s="43"/>
      <c r="I1493" s="28"/>
      <c r="K1493" s="28"/>
    </row>
    <row r="1494" spans="1:11" x14ac:dyDescent="0.25">
      <c r="A1494" s="27"/>
      <c r="H1494" s="43"/>
      <c r="I1494" s="28"/>
      <c r="K1494" s="28"/>
    </row>
    <row r="1495" spans="1:11" x14ac:dyDescent="0.25">
      <c r="A1495" s="27"/>
      <c r="H1495" s="43"/>
      <c r="I1495" s="28"/>
      <c r="K1495" s="28"/>
    </row>
    <row r="1496" spans="1:11" x14ac:dyDescent="0.25">
      <c r="A1496" s="27"/>
      <c r="H1496" s="43"/>
      <c r="I1496" s="28"/>
      <c r="K1496" s="28"/>
    </row>
    <row r="1497" spans="1:11" x14ac:dyDescent="0.25">
      <c r="A1497" s="27"/>
      <c r="H1497" s="43"/>
      <c r="I1497" s="28"/>
      <c r="K1497" s="28"/>
    </row>
    <row r="1498" spans="1:11" x14ac:dyDescent="0.25">
      <c r="A1498" s="27"/>
      <c r="H1498" s="43"/>
      <c r="I1498" s="28"/>
      <c r="K1498" s="28"/>
    </row>
    <row r="1499" spans="1:11" x14ac:dyDescent="0.25">
      <c r="A1499" s="27"/>
      <c r="H1499" s="43"/>
      <c r="I1499" s="28"/>
      <c r="K1499" s="28"/>
    </row>
    <row r="1500" spans="1:11" x14ac:dyDescent="0.25">
      <c r="A1500" s="27"/>
      <c r="H1500" s="43"/>
      <c r="I1500" s="28"/>
      <c r="K1500" s="28"/>
    </row>
    <row r="1501" spans="1:11" x14ac:dyDescent="0.25">
      <c r="A1501" s="27"/>
      <c r="H1501" s="43"/>
      <c r="I1501" s="28"/>
      <c r="K1501" s="28"/>
    </row>
    <row r="1502" spans="1:11" x14ac:dyDescent="0.25">
      <c r="A1502" s="27"/>
      <c r="H1502" s="43"/>
      <c r="I1502" s="28"/>
      <c r="K1502" s="28"/>
    </row>
    <row r="1503" spans="1:11" x14ac:dyDescent="0.25">
      <c r="A1503" s="27"/>
      <c r="H1503" s="43"/>
      <c r="I1503" s="28"/>
      <c r="K1503" s="28"/>
    </row>
    <row r="1504" spans="1:11" x14ac:dyDescent="0.25">
      <c r="A1504" s="27"/>
      <c r="H1504" s="43"/>
      <c r="I1504" s="28"/>
      <c r="K1504" s="28"/>
    </row>
    <row r="1505" spans="1:11" x14ac:dyDescent="0.25">
      <c r="A1505" s="27"/>
      <c r="H1505" s="43"/>
      <c r="I1505" s="28"/>
      <c r="K1505" s="28"/>
    </row>
    <row r="1506" spans="1:11" x14ac:dyDescent="0.25">
      <c r="A1506" s="27"/>
      <c r="H1506" s="43"/>
      <c r="I1506" s="28"/>
      <c r="K1506" s="28"/>
    </row>
    <row r="1507" spans="1:11" x14ac:dyDescent="0.25">
      <c r="A1507" s="27"/>
      <c r="H1507" s="43"/>
      <c r="I1507" s="28"/>
      <c r="K1507" s="28"/>
    </row>
    <row r="1508" spans="1:11" x14ac:dyDescent="0.25">
      <c r="A1508" s="27"/>
      <c r="H1508" s="43"/>
      <c r="I1508" s="28"/>
      <c r="K1508" s="28"/>
    </row>
    <row r="1509" spans="1:11" x14ac:dyDescent="0.25">
      <c r="A1509" s="27"/>
      <c r="H1509" s="43"/>
      <c r="I1509" s="28"/>
      <c r="K1509" s="28"/>
    </row>
    <row r="1510" spans="1:11" x14ac:dyDescent="0.25">
      <c r="A1510" s="27"/>
      <c r="H1510" s="43"/>
      <c r="I1510" s="28"/>
      <c r="K1510" s="28"/>
    </row>
    <row r="1511" spans="1:11" x14ac:dyDescent="0.25">
      <c r="A1511" s="27"/>
      <c r="H1511" s="43"/>
      <c r="I1511" s="28"/>
      <c r="K1511" s="28"/>
    </row>
    <row r="1512" spans="1:11" x14ac:dyDescent="0.25">
      <c r="A1512" s="27"/>
      <c r="H1512" s="43"/>
      <c r="I1512" s="28"/>
      <c r="K1512" s="28"/>
    </row>
    <row r="1513" spans="1:11" x14ac:dyDescent="0.25">
      <c r="A1513" s="27"/>
      <c r="H1513" s="43"/>
      <c r="I1513" s="28"/>
      <c r="K1513" s="28"/>
    </row>
    <row r="1514" spans="1:11" x14ac:dyDescent="0.25">
      <c r="A1514" s="27"/>
      <c r="H1514" s="43"/>
      <c r="I1514" s="28"/>
      <c r="K1514" s="28"/>
    </row>
    <row r="1515" spans="1:11" x14ac:dyDescent="0.25">
      <c r="A1515" s="27"/>
      <c r="H1515" s="43"/>
      <c r="I1515" s="28"/>
      <c r="K1515" s="28"/>
    </row>
    <row r="1516" spans="1:11" x14ac:dyDescent="0.25">
      <c r="A1516" s="27"/>
      <c r="H1516" s="43"/>
      <c r="I1516" s="28"/>
      <c r="K1516" s="28"/>
    </row>
    <row r="1517" spans="1:11" x14ac:dyDescent="0.25">
      <c r="A1517" s="27"/>
      <c r="H1517" s="43"/>
      <c r="I1517" s="28"/>
      <c r="K1517" s="28"/>
    </row>
    <row r="1518" spans="1:11" x14ac:dyDescent="0.25">
      <c r="A1518" s="27"/>
      <c r="H1518" s="43"/>
      <c r="I1518" s="28"/>
      <c r="K1518" s="28"/>
    </row>
    <row r="1519" spans="1:11" x14ac:dyDescent="0.25">
      <c r="A1519" s="27"/>
      <c r="H1519" s="43"/>
      <c r="I1519" s="28"/>
      <c r="K1519" s="28"/>
    </row>
    <row r="1520" spans="1:11" x14ac:dyDescent="0.25">
      <c r="A1520" s="27"/>
      <c r="H1520" s="43"/>
      <c r="I1520" s="28"/>
      <c r="K1520" s="28"/>
    </row>
    <row r="1521" spans="1:11" x14ac:dyDescent="0.25">
      <c r="A1521" s="27"/>
      <c r="H1521" s="43"/>
      <c r="I1521" s="28"/>
      <c r="K1521" s="28"/>
    </row>
    <row r="1522" spans="1:11" x14ac:dyDescent="0.25">
      <c r="A1522" s="27"/>
      <c r="H1522" s="43"/>
      <c r="I1522" s="28"/>
      <c r="K1522" s="28"/>
    </row>
    <row r="1523" spans="1:11" x14ac:dyDescent="0.25">
      <c r="A1523" s="27"/>
      <c r="H1523" s="43"/>
      <c r="I1523" s="28"/>
      <c r="K1523" s="28"/>
    </row>
    <row r="1524" spans="1:11" x14ac:dyDescent="0.25">
      <c r="A1524" s="27"/>
      <c r="H1524" s="43"/>
      <c r="I1524" s="28"/>
      <c r="K1524" s="28"/>
    </row>
    <row r="1525" spans="1:11" x14ac:dyDescent="0.25">
      <c r="A1525" s="27"/>
      <c r="H1525" s="43"/>
      <c r="I1525" s="28"/>
      <c r="K1525" s="28"/>
    </row>
    <row r="1526" spans="1:11" x14ac:dyDescent="0.25">
      <c r="A1526" s="27"/>
      <c r="H1526" s="43"/>
      <c r="I1526" s="28"/>
      <c r="K1526" s="28"/>
    </row>
    <row r="1527" spans="1:11" x14ac:dyDescent="0.25">
      <c r="A1527" s="27"/>
      <c r="H1527" s="43"/>
      <c r="I1527" s="28"/>
      <c r="K1527" s="28"/>
    </row>
    <row r="1528" spans="1:11" x14ac:dyDescent="0.25">
      <c r="A1528" s="27"/>
      <c r="H1528" s="43"/>
      <c r="I1528" s="28"/>
      <c r="K1528" s="28"/>
    </row>
    <row r="1529" spans="1:11" x14ac:dyDescent="0.25">
      <c r="A1529" s="27"/>
      <c r="H1529" s="43"/>
      <c r="I1529" s="28"/>
      <c r="K1529" s="28"/>
    </row>
    <row r="1530" spans="1:11" x14ac:dyDescent="0.25">
      <c r="A1530" s="27"/>
      <c r="H1530" s="43"/>
      <c r="I1530" s="28"/>
      <c r="K1530" s="28"/>
    </row>
    <row r="1531" spans="1:11" x14ac:dyDescent="0.25">
      <c r="A1531" s="27"/>
      <c r="H1531" s="43"/>
      <c r="I1531" s="28"/>
      <c r="K1531" s="28"/>
    </row>
    <row r="1532" spans="1:11" x14ac:dyDescent="0.25">
      <c r="A1532" s="27"/>
      <c r="H1532" s="43"/>
      <c r="I1532" s="28"/>
      <c r="K1532" s="28"/>
    </row>
    <row r="1533" spans="1:11" x14ac:dyDescent="0.25">
      <c r="A1533" s="27"/>
      <c r="H1533" s="43"/>
      <c r="I1533" s="28"/>
      <c r="K1533" s="28"/>
    </row>
    <row r="1534" spans="1:11" x14ac:dyDescent="0.25">
      <c r="A1534" s="27"/>
      <c r="H1534" s="43"/>
      <c r="I1534" s="28"/>
      <c r="K1534" s="28"/>
    </row>
    <row r="1535" spans="1:11" x14ac:dyDescent="0.25">
      <c r="A1535" s="27"/>
      <c r="H1535" s="43"/>
      <c r="I1535" s="28"/>
      <c r="K1535" s="28"/>
    </row>
    <row r="1536" spans="1:11" x14ac:dyDescent="0.25">
      <c r="A1536" s="27"/>
      <c r="H1536" s="43"/>
      <c r="I1536" s="28"/>
      <c r="K1536" s="28"/>
    </row>
    <row r="1537" spans="1:11" x14ac:dyDescent="0.25">
      <c r="A1537" s="27"/>
      <c r="H1537" s="43"/>
      <c r="I1537" s="28"/>
      <c r="K1537" s="28"/>
    </row>
    <row r="1538" spans="1:11" x14ac:dyDescent="0.25">
      <c r="A1538" s="27"/>
      <c r="H1538" s="43"/>
      <c r="I1538" s="28"/>
      <c r="K1538" s="28"/>
    </row>
    <row r="1539" spans="1:11" x14ac:dyDescent="0.25">
      <c r="A1539" s="27"/>
      <c r="H1539" s="43"/>
      <c r="I1539" s="28"/>
      <c r="K1539" s="28"/>
    </row>
    <row r="1540" spans="1:11" x14ac:dyDescent="0.25">
      <c r="A1540" s="27"/>
      <c r="H1540" s="43"/>
      <c r="I1540" s="28"/>
      <c r="K1540" s="28"/>
    </row>
    <row r="1541" spans="1:11" x14ac:dyDescent="0.25">
      <c r="A1541" s="27"/>
      <c r="H1541" s="43"/>
      <c r="I1541" s="28"/>
      <c r="K1541" s="28"/>
    </row>
    <row r="1542" spans="1:11" x14ac:dyDescent="0.25">
      <c r="A1542" s="27"/>
      <c r="H1542" s="43"/>
      <c r="I1542" s="28"/>
      <c r="K1542" s="28"/>
    </row>
    <row r="1543" spans="1:11" x14ac:dyDescent="0.25">
      <c r="A1543" s="27"/>
      <c r="H1543" s="43"/>
      <c r="I1543" s="28"/>
      <c r="K1543" s="28"/>
    </row>
    <row r="1544" spans="1:11" x14ac:dyDescent="0.25">
      <c r="A1544" s="27"/>
      <c r="H1544" s="43"/>
      <c r="I1544" s="28"/>
      <c r="K1544" s="28"/>
    </row>
    <row r="1545" spans="1:11" x14ac:dyDescent="0.25">
      <c r="A1545" s="27"/>
      <c r="H1545" s="43"/>
      <c r="I1545" s="28"/>
      <c r="K1545" s="28"/>
    </row>
    <row r="1546" spans="1:11" x14ac:dyDescent="0.25">
      <c r="A1546" s="27"/>
      <c r="H1546" s="43"/>
      <c r="I1546" s="28"/>
      <c r="K1546" s="28"/>
    </row>
    <row r="1547" spans="1:11" x14ac:dyDescent="0.25">
      <c r="A1547" s="27"/>
      <c r="H1547" s="43"/>
      <c r="I1547" s="28"/>
      <c r="K1547" s="28"/>
    </row>
    <row r="1548" spans="1:11" x14ac:dyDescent="0.25">
      <c r="A1548" s="27"/>
      <c r="H1548" s="43"/>
      <c r="I1548" s="28"/>
      <c r="K1548" s="28"/>
    </row>
    <row r="1549" spans="1:11" x14ac:dyDescent="0.25">
      <c r="A1549" s="27"/>
      <c r="H1549" s="43"/>
      <c r="I1549" s="28"/>
      <c r="K1549" s="28"/>
    </row>
    <row r="1550" spans="1:11" x14ac:dyDescent="0.25">
      <c r="A1550" s="27"/>
      <c r="H1550" s="43"/>
      <c r="I1550" s="28"/>
      <c r="K1550" s="28"/>
    </row>
    <row r="1551" spans="1:11" x14ac:dyDescent="0.25">
      <c r="A1551" s="27"/>
      <c r="H1551" s="43"/>
      <c r="I1551" s="28"/>
      <c r="K1551" s="28"/>
    </row>
    <row r="1552" spans="1:11" x14ac:dyDescent="0.25">
      <c r="A1552" s="27"/>
      <c r="H1552" s="43"/>
      <c r="I1552" s="28"/>
      <c r="K1552" s="28"/>
    </row>
    <row r="1553" spans="1:11" x14ac:dyDescent="0.25">
      <c r="A1553" s="27"/>
      <c r="H1553" s="43"/>
      <c r="I1553" s="28"/>
      <c r="K1553" s="28"/>
    </row>
    <row r="1554" spans="1:11" x14ac:dyDescent="0.25">
      <c r="A1554" s="27"/>
      <c r="H1554" s="43"/>
      <c r="I1554" s="28"/>
      <c r="K1554" s="28"/>
    </row>
    <row r="1555" spans="1:11" x14ac:dyDescent="0.25">
      <c r="A1555" s="27"/>
      <c r="H1555" s="43"/>
      <c r="I1555" s="28"/>
      <c r="K1555" s="28"/>
    </row>
    <row r="1556" spans="1:11" x14ac:dyDescent="0.25">
      <c r="A1556" s="27"/>
      <c r="H1556" s="43"/>
      <c r="I1556" s="28"/>
      <c r="K1556" s="28"/>
    </row>
    <row r="1557" spans="1:11" x14ac:dyDescent="0.25">
      <c r="A1557" s="27"/>
      <c r="H1557" s="43"/>
      <c r="I1557" s="28"/>
      <c r="K1557" s="28"/>
    </row>
    <row r="1558" spans="1:11" x14ac:dyDescent="0.25">
      <c r="A1558" s="27"/>
      <c r="H1558" s="43"/>
      <c r="I1558" s="28"/>
      <c r="K1558" s="28"/>
    </row>
    <row r="1559" spans="1:11" x14ac:dyDescent="0.25">
      <c r="A1559" s="27"/>
      <c r="H1559" s="43"/>
      <c r="I1559" s="28"/>
      <c r="K1559" s="28"/>
    </row>
    <row r="1560" spans="1:11" x14ac:dyDescent="0.25">
      <c r="A1560" s="27"/>
      <c r="H1560" s="43"/>
      <c r="I1560" s="28"/>
      <c r="K1560" s="28"/>
    </row>
    <row r="1561" spans="1:11" x14ac:dyDescent="0.25">
      <c r="A1561" s="27"/>
      <c r="H1561" s="43"/>
      <c r="I1561" s="28"/>
      <c r="K1561" s="28"/>
    </row>
    <row r="1562" spans="1:11" x14ac:dyDescent="0.25">
      <c r="A1562" s="27"/>
      <c r="H1562" s="43"/>
      <c r="I1562" s="28"/>
      <c r="K1562" s="28"/>
    </row>
    <row r="1563" spans="1:11" x14ac:dyDescent="0.25">
      <c r="A1563" s="27"/>
      <c r="H1563" s="43"/>
      <c r="I1563" s="28"/>
      <c r="K1563" s="28"/>
    </row>
    <row r="1564" spans="1:11" x14ac:dyDescent="0.25">
      <c r="A1564" s="27"/>
      <c r="H1564" s="43"/>
      <c r="I1564" s="28"/>
      <c r="K1564" s="28"/>
    </row>
    <row r="1565" spans="1:11" x14ac:dyDescent="0.25">
      <c r="A1565" s="27"/>
      <c r="H1565" s="43"/>
      <c r="I1565" s="28"/>
      <c r="K1565" s="28"/>
    </row>
    <row r="1566" spans="1:11" x14ac:dyDescent="0.25">
      <c r="A1566" s="27"/>
      <c r="H1566" s="43"/>
      <c r="I1566" s="28"/>
      <c r="K1566" s="28"/>
    </row>
    <row r="1567" spans="1:11" x14ac:dyDescent="0.25">
      <c r="A1567" s="27"/>
      <c r="H1567" s="43"/>
      <c r="I1567" s="28"/>
      <c r="K1567" s="28"/>
    </row>
    <row r="1568" spans="1:11" x14ac:dyDescent="0.25">
      <c r="A1568" s="27"/>
      <c r="H1568" s="43"/>
      <c r="I1568" s="28"/>
      <c r="K1568" s="28"/>
    </row>
    <row r="1569" spans="1:11" x14ac:dyDescent="0.25">
      <c r="A1569" s="27"/>
      <c r="H1569" s="43"/>
      <c r="I1569" s="28"/>
      <c r="K1569" s="28"/>
    </row>
    <row r="1570" spans="1:11" x14ac:dyDescent="0.25">
      <c r="A1570" s="27"/>
      <c r="H1570" s="43"/>
      <c r="I1570" s="28"/>
      <c r="K1570" s="28"/>
    </row>
    <row r="1571" spans="1:11" x14ac:dyDescent="0.25">
      <c r="A1571" s="27"/>
      <c r="H1571" s="43"/>
      <c r="I1571" s="28"/>
      <c r="K1571" s="28"/>
    </row>
    <row r="1572" spans="1:11" x14ac:dyDescent="0.25">
      <c r="A1572" s="27"/>
      <c r="H1572" s="43"/>
      <c r="I1572" s="28"/>
      <c r="K1572" s="28"/>
    </row>
    <row r="1573" spans="1:11" x14ac:dyDescent="0.25">
      <c r="A1573" s="27"/>
      <c r="H1573" s="43"/>
      <c r="I1573" s="28"/>
      <c r="K1573" s="28"/>
    </row>
    <row r="1574" spans="1:11" x14ac:dyDescent="0.25">
      <c r="A1574" s="27"/>
      <c r="H1574" s="43"/>
      <c r="I1574" s="28"/>
      <c r="K1574" s="28"/>
    </row>
    <row r="1575" spans="1:11" x14ac:dyDescent="0.25">
      <c r="A1575" s="27"/>
      <c r="H1575" s="43"/>
      <c r="I1575" s="28"/>
      <c r="K1575" s="28"/>
    </row>
    <row r="1576" spans="1:11" x14ac:dyDescent="0.25">
      <c r="A1576" s="27"/>
      <c r="H1576" s="43"/>
      <c r="I1576" s="28"/>
      <c r="K1576" s="28"/>
    </row>
    <row r="1577" spans="1:11" x14ac:dyDescent="0.25">
      <c r="A1577" s="27"/>
      <c r="H1577" s="43"/>
      <c r="I1577" s="28"/>
      <c r="K1577" s="28"/>
    </row>
    <row r="1578" spans="1:11" x14ac:dyDescent="0.25">
      <c r="A1578" s="27"/>
      <c r="H1578" s="43"/>
      <c r="I1578" s="28"/>
      <c r="K1578" s="28"/>
    </row>
    <row r="1579" spans="1:11" x14ac:dyDescent="0.25">
      <c r="A1579" s="27"/>
      <c r="H1579" s="43"/>
      <c r="I1579" s="28"/>
      <c r="K1579" s="28"/>
    </row>
    <row r="1580" spans="1:11" x14ac:dyDescent="0.25">
      <c r="A1580" s="27"/>
      <c r="H1580" s="43"/>
      <c r="I1580" s="28"/>
      <c r="K1580" s="28"/>
    </row>
    <row r="1581" spans="1:11" x14ac:dyDescent="0.25">
      <c r="A1581" s="27"/>
      <c r="H1581" s="43"/>
      <c r="I1581" s="28"/>
      <c r="K1581" s="28"/>
    </row>
    <row r="1582" spans="1:11" x14ac:dyDescent="0.25">
      <c r="A1582" s="27"/>
      <c r="H1582" s="43"/>
      <c r="I1582" s="28"/>
      <c r="K1582" s="28"/>
    </row>
    <row r="1583" spans="1:11" x14ac:dyDescent="0.25">
      <c r="A1583" s="27"/>
      <c r="H1583" s="43"/>
      <c r="I1583" s="28"/>
      <c r="K1583" s="28"/>
    </row>
    <row r="1584" spans="1:11" x14ac:dyDescent="0.25">
      <c r="A1584" s="27"/>
      <c r="H1584" s="43"/>
      <c r="I1584" s="28"/>
      <c r="K1584" s="28"/>
    </row>
  </sheetData>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27572-716D-4DA1-9116-9E0287AEEF19}">
  <dimension ref="A1:S1832"/>
  <sheetViews>
    <sheetView view="pageBreakPreview" topLeftCell="E13" zoomScaleNormal="180" zoomScaleSheetLayoutView="100" workbookViewId="0">
      <selection activeCell="Q38" sqref="Q38"/>
    </sheetView>
  </sheetViews>
  <sheetFormatPr defaultRowHeight="14.5" x14ac:dyDescent="0.35"/>
  <cols>
    <col min="1" max="1" width="9.6328125" bestFit="1" customWidth="1"/>
    <col min="2" max="2" width="13.453125" style="1" bestFit="1" customWidth="1"/>
    <col min="3" max="4" width="24.6328125" bestFit="1" customWidth="1"/>
    <col min="6" max="6" width="2.7265625" customWidth="1"/>
    <col min="9" max="9" width="25.7265625" bestFit="1" customWidth="1"/>
    <col min="10" max="12" width="9.6328125" bestFit="1" customWidth="1"/>
    <col min="14" max="14" width="9.6328125" bestFit="1" customWidth="1"/>
  </cols>
  <sheetData>
    <row r="1" spans="1:19" ht="26.5" customHeight="1" thickBot="1" x14ac:dyDescent="0.4">
      <c r="C1" t="s">
        <v>158</v>
      </c>
      <c r="D1" t="s">
        <v>158</v>
      </c>
      <c r="E1">
        <f>MAX(E4:E1832)</f>
        <v>79.650000000000006</v>
      </c>
      <c r="I1" s="96" t="s">
        <v>157</v>
      </c>
      <c r="J1" s="95">
        <v>2011</v>
      </c>
      <c r="K1" s="95">
        <v>2012</v>
      </c>
      <c r="L1" s="95">
        <v>2013</v>
      </c>
      <c r="M1" s="95">
        <v>2014</v>
      </c>
      <c r="N1" s="95">
        <v>2015</v>
      </c>
      <c r="O1" s="95">
        <v>2016</v>
      </c>
      <c r="P1" s="95">
        <v>2017</v>
      </c>
      <c r="Q1" s="95">
        <v>2018</v>
      </c>
      <c r="R1" s="95">
        <v>2019</v>
      </c>
      <c r="S1" s="94">
        <v>2020</v>
      </c>
    </row>
    <row r="2" spans="1:19" ht="14.5" customHeight="1" thickBot="1" x14ac:dyDescent="0.4">
      <c r="C2" t="s">
        <v>0</v>
      </c>
      <c r="D2" t="s">
        <v>0</v>
      </c>
      <c r="I2" s="93" t="s">
        <v>156</v>
      </c>
      <c r="J2" s="92">
        <f>SUM(E4:E186)/1000</f>
        <v>8.7734600000000036</v>
      </c>
      <c r="K2" s="92">
        <f>SUM(E187:E368)/1000</f>
        <v>6.0259200000000019</v>
      </c>
      <c r="L2" s="92">
        <f>SUM(E369:E551)/1000</f>
        <v>5.22858</v>
      </c>
      <c r="M2" s="92">
        <f>SUM(E552:E734)/1000</f>
        <v>7.1101799999999988</v>
      </c>
      <c r="N2" s="92">
        <f>SUM(E735:E917)/1000</f>
        <v>6.1461000000000006</v>
      </c>
      <c r="O2" s="92">
        <f>SUM(E918:E1100)/1000</f>
        <v>5.3153599999999974</v>
      </c>
      <c r="P2" s="92">
        <f>SUM(E1101:E1283)/1000</f>
        <v>3.2498500000000017</v>
      </c>
      <c r="Q2" s="92">
        <f>SUM(E1284:E1466)/1000</f>
        <v>1.204719999999996</v>
      </c>
      <c r="R2" s="92">
        <f>SUM(E1467:E1649)/1000</f>
        <v>5.1519699999999977</v>
      </c>
      <c r="S2" s="91">
        <f>SUM(E1650:E1832)/1000</f>
        <v>6.8034499999999989</v>
      </c>
    </row>
    <row r="3" spans="1:19" ht="15" thickBot="1" x14ac:dyDescent="0.4">
      <c r="A3" t="s">
        <v>155</v>
      </c>
      <c r="B3" s="1" t="s">
        <v>154</v>
      </c>
      <c r="C3" t="s">
        <v>153</v>
      </c>
      <c r="D3" t="s">
        <v>152</v>
      </c>
      <c r="E3" t="s">
        <v>7</v>
      </c>
      <c r="I3" s="90" t="s">
        <v>151</v>
      </c>
      <c r="J3" s="89"/>
      <c r="K3" s="89"/>
      <c r="L3" s="89"/>
      <c r="M3" s="89"/>
      <c r="N3" s="89"/>
      <c r="O3" s="89" t="e">
        <f>#REF!</f>
        <v>#REF!</v>
      </c>
      <c r="P3" s="89" t="e">
        <f>#REF!</f>
        <v>#REF!</v>
      </c>
      <c r="Q3" s="89" t="e">
        <f>#REF!</f>
        <v>#REF!</v>
      </c>
      <c r="R3" s="89" t="e">
        <f>#REF!</f>
        <v>#REF!</v>
      </c>
      <c r="S3" s="88" t="e">
        <f>#REF!</f>
        <v>#REF!</v>
      </c>
    </row>
    <row r="4" spans="1:19" ht="15" thickBot="1" x14ac:dyDescent="0.4">
      <c r="A4" t="s">
        <v>140</v>
      </c>
      <c r="B4" s="1">
        <v>40634</v>
      </c>
      <c r="C4">
        <v>20.98</v>
      </c>
      <c r="D4">
        <v>50.06</v>
      </c>
      <c r="E4">
        <f t="shared" ref="E4:E67" si="0">C4+D4</f>
        <v>71.040000000000006</v>
      </c>
    </row>
    <row r="5" spans="1:19" ht="15" thickBot="1" x14ac:dyDescent="0.4">
      <c r="A5" t="s">
        <v>140</v>
      </c>
      <c r="B5" s="1">
        <v>40635</v>
      </c>
      <c r="C5">
        <v>14.29</v>
      </c>
      <c r="D5">
        <v>51.37</v>
      </c>
      <c r="E5">
        <f t="shared" si="0"/>
        <v>65.66</v>
      </c>
      <c r="G5" s="87" t="s">
        <v>150</v>
      </c>
      <c r="H5" s="86" t="s">
        <v>149</v>
      </c>
      <c r="I5" s="85"/>
      <c r="J5" s="86">
        <v>2011</v>
      </c>
      <c r="K5" s="86">
        <v>2012</v>
      </c>
      <c r="L5" s="86">
        <v>2013</v>
      </c>
      <c r="M5" s="86">
        <v>2014</v>
      </c>
      <c r="N5" s="86">
        <v>2015</v>
      </c>
      <c r="O5" s="86">
        <v>2016</v>
      </c>
      <c r="P5" s="86">
        <v>2017</v>
      </c>
      <c r="Q5" s="86">
        <v>2018</v>
      </c>
      <c r="R5" s="86">
        <v>2019</v>
      </c>
      <c r="S5" s="85">
        <v>2020</v>
      </c>
    </row>
    <row r="6" spans="1:19" x14ac:dyDescent="0.35">
      <c r="A6" t="s">
        <v>140</v>
      </c>
      <c r="B6" s="1">
        <v>40636</v>
      </c>
      <c r="C6">
        <v>14.44</v>
      </c>
      <c r="D6">
        <v>55.32</v>
      </c>
      <c r="E6">
        <f t="shared" si="0"/>
        <v>69.760000000000005</v>
      </c>
      <c r="G6" s="84">
        <v>0</v>
      </c>
      <c r="H6" s="83">
        <v>10</v>
      </c>
      <c r="I6" s="82" t="s">
        <v>148</v>
      </c>
      <c r="J6" s="83">
        <f>COUNTIFS($E$4:$E$186,"&gt;=0", $E$4:$E$186,"&lt;=10")</f>
        <v>0</v>
      </c>
      <c r="K6" s="83">
        <f>COUNTIFS(E187:E368,"&gt;=0", E187:E368,"&lt;=10")</f>
        <v>10</v>
      </c>
      <c r="L6" s="83">
        <f>COUNTIFS(E369:E551,"&gt;=0", E369:E551,"&lt;=10")</f>
        <v>9</v>
      </c>
      <c r="M6" s="83">
        <f>COUNTIFS(E552:E734,"&gt;=0", E552:E734,"&lt;=10")</f>
        <v>0</v>
      </c>
      <c r="N6" s="83">
        <f>COUNTIFS(E735:E917,"&gt;=0", E735:E917,"&lt;=10")</f>
        <v>0</v>
      </c>
      <c r="O6" s="83">
        <f>COUNTIFS(E918:E1100,"&gt;=0", E918:E1100,"&lt;=10")</f>
        <v>5</v>
      </c>
      <c r="P6" s="83">
        <f>COUNTIFS(E1101:E1283,"&gt;=0", E1101:E1283,"&lt;=10")</f>
        <v>39</v>
      </c>
      <c r="Q6" s="83">
        <f>COUNTIFS(E1284:E1466,"&gt;=0", E1284:E1466,"&lt;=10")</f>
        <v>167</v>
      </c>
      <c r="R6" s="83">
        <f>COUNTIFS(E1467:E1649,"&gt;=0", E1467:E1649,"&lt;=10")</f>
        <v>38</v>
      </c>
      <c r="S6" s="82">
        <f>COUNTIFS(E1650:E1832,"&gt;=0", E1650:E1832,"&lt;=10")</f>
        <v>0</v>
      </c>
    </row>
    <row r="7" spans="1:19" x14ac:dyDescent="0.35">
      <c r="A7" t="s">
        <v>140</v>
      </c>
      <c r="B7" s="1">
        <v>40637</v>
      </c>
      <c r="C7">
        <v>17.510000000000002</v>
      </c>
      <c r="D7">
        <v>55.83</v>
      </c>
      <c r="E7">
        <f t="shared" si="0"/>
        <v>73.34</v>
      </c>
      <c r="G7" s="84">
        <v>11</v>
      </c>
      <c r="H7" s="83">
        <v>20</v>
      </c>
      <c r="I7" s="82" t="s">
        <v>147</v>
      </c>
      <c r="J7" s="83">
        <f>COUNTIFS($E$4:$E$186,"&gt;=11", $E$4:$E$186,"&lt;=20")</f>
        <v>0</v>
      </c>
      <c r="K7" s="83">
        <f>COUNTIFS(E187:E368,"&gt;=11",E187:E368,"&lt;=20")</f>
        <v>31</v>
      </c>
      <c r="L7" s="83">
        <f>COUNTIFS(E369:E551,"&gt;=11", E369:E551,"&lt;=20")</f>
        <v>54</v>
      </c>
      <c r="M7" s="83">
        <f>COUNTIFS(E552:E734,"&gt;=11", E552:E734,"&lt;=20")</f>
        <v>5</v>
      </c>
      <c r="N7" s="83">
        <f>COUNTIFS(E735:E917,"&gt;=11",E735:E917,"&lt;=20")</f>
        <v>12</v>
      </c>
      <c r="O7" s="83">
        <f>COUNTIFS(E918:E1100,"&gt;=11", E918:E1100,"&lt;=20")</f>
        <v>45</v>
      </c>
      <c r="P7" s="83">
        <f>COUNTIFS(E1101:E1283,"&gt;=11",E1101:E1283,"&lt;=20")</f>
        <v>76</v>
      </c>
      <c r="Q7" s="83">
        <f>COUNTIFS(E1284:E1466,"&gt;=11",E1284:E1466,"&lt;=20")</f>
        <v>14</v>
      </c>
      <c r="R7" s="83">
        <f>COUNTIFS(E1467:E1649,"&gt;=11", E1467:E1649,"&lt;=20")</f>
        <v>36</v>
      </c>
      <c r="S7" s="82">
        <f>COUNTIFS(E1650:E1832,"&gt;=11", E1650:E1832,"&lt;=20")</f>
        <v>15</v>
      </c>
    </row>
    <row r="8" spans="1:19" x14ac:dyDescent="0.35">
      <c r="A8" t="s">
        <v>140</v>
      </c>
      <c r="B8" s="1">
        <v>40638</v>
      </c>
      <c r="C8">
        <v>16.84</v>
      </c>
      <c r="D8">
        <v>54.9</v>
      </c>
      <c r="E8">
        <f t="shared" si="0"/>
        <v>71.739999999999995</v>
      </c>
      <c r="G8" s="84">
        <v>21</v>
      </c>
      <c r="H8" s="83">
        <v>30</v>
      </c>
      <c r="I8" s="82" t="s">
        <v>146</v>
      </c>
      <c r="J8" s="83">
        <f>COUNTIFS($E$4:$E$186,"&gt;=21", $E$4:$E$186,"&lt;=30")</f>
        <v>18</v>
      </c>
      <c r="K8" s="83">
        <f>COUNTIFS(E187:E368,"&gt;=21", E187:E368,"&lt;=30")</f>
        <v>17</v>
      </c>
      <c r="L8" s="83">
        <f>COUNTIFS(E369:E551,"&gt;=21", E369:E551,"&lt;=30")</f>
        <v>34</v>
      </c>
      <c r="M8" s="83">
        <f>COUNTIFS(E552:E734,"&gt;=21", E552:E734,"&lt;=30")</f>
        <v>25</v>
      </c>
      <c r="N8" s="83">
        <f>COUNTIFS(E735:E917,"&gt;=21", E735:E917,"&lt;=30")</f>
        <v>58</v>
      </c>
      <c r="O8" s="83">
        <f>COUNTIFS(E918:E1100,"&gt;=21", E918:E1100,"&lt;=30")</f>
        <v>51</v>
      </c>
      <c r="P8" s="83">
        <f>COUNTIFS(E1101:E1283,"&gt;=21", E1101:E1283,"&lt;=30")</f>
        <v>31</v>
      </c>
      <c r="Q8" s="83">
        <f>COUNTIFS(E1284:E1466,"&gt;=21",E1284:E1466,"&lt;=30")</f>
        <v>1</v>
      </c>
      <c r="R8" s="83">
        <f>COUNTIFS(E1467:E1649,"&gt;=21", E1467:E1649,"&lt;=30")</f>
        <v>29</v>
      </c>
      <c r="S8" s="82">
        <f>COUNTIFS(E1650:E1832,"&gt;=21", E1650:E1832,"&lt;=30")</f>
        <v>64</v>
      </c>
    </row>
    <row r="9" spans="1:19" x14ac:dyDescent="0.35">
      <c r="A9" t="s">
        <v>140</v>
      </c>
      <c r="B9" s="1">
        <v>40639</v>
      </c>
      <c r="C9">
        <v>19.27</v>
      </c>
      <c r="D9">
        <v>52.18</v>
      </c>
      <c r="E9">
        <f t="shared" si="0"/>
        <v>71.45</v>
      </c>
      <c r="G9" s="84">
        <v>31</v>
      </c>
      <c r="H9" s="83">
        <v>40</v>
      </c>
      <c r="I9" s="82" t="s">
        <v>145</v>
      </c>
      <c r="J9" s="83">
        <f>COUNTIFS($E$4:$E$186,"&gt;=31", $E$4:$E$186,"&lt;=40")</f>
        <v>35</v>
      </c>
      <c r="K9" s="83">
        <f>COUNTIFS(E187:E368,"&gt;=31",E187:E368,"&lt;=40")</f>
        <v>42</v>
      </c>
      <c r="L9" s="83">
        <f>COUNTIFS(E369:E551,"&gt;=31", E369:E551,"&lt;=40")</f>
        <v>28</v>
      </c>
      <c r="M9" s="83">
        <f>COUNTIFS(E552:E734,"&gt;=31", E552:E734,"&lt;=40")</f>
        <v>61</v>
      </c>
      <c r="N9" s="83">
        <f>COUNTIFS(E735:E917,"&gt;=31", E735:E917,"&lt;=40")</f>
        <v>52</v>
      </c>
      <c r="O9" s="83">
        <f>COUNTIFS(E918:E1100,"&gt;=31",E918:E1100,"&lt;=40")</f>
        <v>38</v>
      </c>
      <c r="P9" s="83">
        <f>COUNTIFS(E1101:E1283,"&gt;=31", E1101:E1283,"&lt;=40")</f>
        <v>19</v>
      </c>
      <c r="Q9" s="83">
        <f>COUNTIFS(E1284:E1466,"&gt;=31", E1284:E1466,"&lt;=40")</f>
        <v>0</v>
      </c>
      <c r="R9" s="83">
        <f>COUNTIFS(E1467:E1649,"&gt;=31", E1467:E1649,"&lt;=40")</f>
        <v>4</v>
      </c>
      <c r="S9" s="82">
        <f>COUNTIFS(E1650:E1832,"&gt;=31", E1650:E1832,"&lt;=40")</f>
        <v>23</v>
      </c>
    </row>
    <row r="10" spans="1:19" x14ac:dyDescent="0.35">
      <c r="A10" t="s">
        <v>140</v>
      </c>
      <c r="B10" s="1">
        <v>40640</v>
      </c>
      <c r="C10">
        <v>20.92</v>
      </c>
      <c r="D10">
        <v>48.11</v>
      </c>
      <c r="E10">
        <f t="shared" si="0"/>
        <v>69.03</v>
      </c>
      <c r="G10" s="84">
        <v>41</v>
      </c>
      <c r="H10" s="83">
        <v>50</v>
      </c>
      <c r="I10" s="82" t="s">
        <v>144</v>
      </c>
      <c r="J10" s="83">
        <f>COUNTIFS($E$4:$E$186,"&gt;=41", $E$4:$E$186,"&lt;=50")</f>
        <v>49</v>
      </c>
      <c r="K10" s="83">
        <f>COUNTIFS(E187:E368,"&gt;=41", E187:E368,"&lt;=50")</f>
        <v>50</v>
      </c>
      <c r="L10" s="83">
        <f>COUNTIFS(E369:E551,"&gt;=41", E369:E551,"&lt;=50")</f>
        <v>37</v>
      </c>
      <c r="M10" s="83">
        <f>COUNTIFS(E552:E734,"&gt;=41", E552:E734,"&lt;=50")</f>
        <v>57</v>
      </c>
      <c r="N10" s="83">
        <f>COUNTIFS(E735:E917,"&gt;=41", E735:E917,"&lt;=50")</f>
        <v>19</v>
      </c>
      <c r="O10" s="83">
        <f>COUNTIFS(E918:E1100,"&gt;=41", E918:E1100,"&lt;=50")</f>
        <v>24</v>
      </c>
      <c r="P10" s="83">
        <f>COUNTIFS(E1101:E1283,"&gt;=41", E1101:E1283,"&lt;=50")</f>
        <v>2</v>
      </c>
      <c r="Q10" s="83">
        <f>COUNTIFS(E1284:E1466,"&gt;=41", E1284:E1466,"&lt;=50")</f>
        <v>0</v>
      </c>
      <c r="R10" s="83">
        <f>COUNTIFS(E1467:E1649,"&gt;=41", E1467:E1649,"&lt;=50")</f>
        <v>14</v>
      </c>
      <c r="S10" s="82">
        <f>COUNTIFS(E1650:E1832,"&gt;=41", E1650:E1832,"&lt;=50")</f>
        <v>15</v>
      </c>
    </row>
    <row r="11" spans="1:19" x14ac:dyDescent="0.35">
      <c r="A11" t="s">
        <v>140</v>
      </c>
      <c r="B11" s="1">
        <v>40641</v>
      </c>
      <c r="C11">
        <v>17.25</v>
      </c>
      <c r="D11">
        <v>52.93</v>
      </c>
      <c r="E11">
        <f t="shared" si="0"/>
        <v>70.180000000000007</v>
      </c>
      <c r="G11" s="84">
        <v>51</v>
      </c>
      <c r="H11" s="83">
        <v>60</v>
      </c>
      <c r="I11" s="82" t="s">
        <v>143</v>
      </c>
      <c r="J11" s="83">
        <f>COUNTIFS($E$4:$E$186,"&gt;=51", $E$4:$E$186,"&lt;=60")</f>
        <v>28</v>
      </c>
      <c r="K11" s="83">
        <f>COUNTIFS(E187:E368,"&gt;=51", E187:E368,"&lt;=60")</f>
        <v>13</v>
      </c>
      <c r="L11" s="83">
        <f>COUNTIFS(E369:E551,"&gt;=51", E369:E551,"&lt;=60")</f>
        <v>5</v>
      </c>
      <c r="M11" s="83">
        <f>COUNTIFS(E552:E734,"&gt;=51", E552:E734,"&lt;=60")</f>
        <v>17</v>
      </c>
      <c r="N11" s="83">
        <f>COUNTIFS(E735:E917,"&gt;=51", E735:E917,"&lt;=60")</f>
        <v>19</v>
      </c>
      <c r="O11" s="83">
        <f>COUNTIFS(E918:E1100,"&gt;=51", E918:E1100,"&lt;=60")</f>
        <v>6</v>
      </c>
      <c r="P11" s="83">
        <f>COUNTIFS(E1101:E1283,"&gt;=51", E1101:E1283,"&lt;=60")</f>
        <v>0</v>
      </c>
      <c r="Q11" s="83">
        <f>COUNTIFS(E1284:E1466,"&gt;=51", E1284:E1466,"&lt;=60")</f>
        <v>0</v>
      </c>
      <c r="R11" s="83">
        <f>COUNTIFS(E1467:E1649,"&gt;=51", E1467:E1649,"&lt;=60")</f>
        <v>24</v>
      </c>
      <c r="S11" s="82">
        <f>COUNTIFS(E1650:E1832,"&gt;=51",E1650:E1832,"&lt;=60")</f>
        <v>15</v>
      </c>
    </row>
    <row r="12" spans="1:19" x14ac:dyDescent="0.35">
      <c r="A12" t="s">
        <v>140</v>
      </c>
      <c r="B12" s="1">
        <v>40642</v>
      </c>
      <c r="C12">
        <v>16.45</v>
      </c>
      <c r="D12">
        <v>48.9</v>
      </c>
      <c r="E12">
        <f t="shared" si="0"/>
        <v>65.349999999999994</v>
      </c>
      <c r="G12" s="84">
        <v>61</v>
      </c>
      <c r="H12" s="83">
        <v>70</v>
      </c>
      <c r="I12" s="82" t="s">
        <v>142</v>
      </c>
      <c r="J12" s="83">
        <f>COUNTIFS($E$4:$E$186,"&gt;=61", $E$4:$E$186,"&lt;=70")</f>
        <v>29</v>
      </c>
      <c r="K12" s="83">
        <f>COUNTIFS(E187:E368,"&gt;=61",E187:E368,"&lt;=70")</f>
        <v>0</v>
      </c>
      <c r="L12" s="83">
        <f>COUNTIFS(E369:E551,"&gt;=61", E369:E551,"&lt;=70")</f>
        <v>0</v>
      </c>
      <c r="M12" s="83">
        <f>COUNTIFS(E552:E734,"&gt;=61", E552:E734,"&lt;=70")</f>
        <v>0</v>
      </c>
      <c r="N12" s="83">
        <f>COUNTIFS(E735:E917,"&gt;=61", E735:E917,"&lt;=70")</f>
        <v>0</v>
      </c>
      <c r="O12" s="83">
        <f>COUNTIFS(E918:E1100,"&gt;=61", E918:E1100,"&lt;=70")</f>
        <v>1</v>
      </c>
      <c r="P12" s="83">
        <f>COUNTIFS(E1101:E1283,"&gt;=61", E1101:E1283,"&lt;=70")</f>
        <v>0</v>
      </c>
      <c r="Q12" s="83">
        <f>COUNTIFS(E1284:E1466,"&gt;=61",E1284:E1466,"&lt;=70")</f>
        <v>0</v>
      </c>
      <c r="R12" s="83">
        <f>COUNTIFS(E1467:E1649,"&gt;=61", E1467:E1649,"&lt;=70")</f>
        <v>14</v>
      </c>
      <c r="S12" s="82">
        <f>COUNTIFS(E1650:E1832,"&gt;=61", E1650:E1832,"&lt;=70")</f>
        <v>23</v>
      </c>
    </row>
    <row r="13" spans="1:19" ht="15" thickBot="1" x14ac:dyDescent="0.4">
      <c r="A13" t="s">
        <v>140</v>
      </c>
      <c r="B13" s="1">
        <v>40643</v>
      </c>
      <c r="C13">
        <v>16.34</v>
      </c>
      <c r="D13">
        <v>44.22</v>
      </c>
      <c r="E13">
        <f t="shared" si="0"/>
        <v>60.56</v>
      </c>
      <c r="G13" s="81">
        <v>71</v>
      </c>
      <c r="H13" s="80">
        <v>80</v>
      </c>
      <c r="I13" s="79" t="s">
        <v>141</v>
      </c>
      <c r="J13" s="80">
        <f>COUNTIFS($E$4:$E$186,"&gt;=71", $E$4:$E$186,"&lt;=80")</f>
        <v>5</v>
      </c>
      <c r="K13" s="80">
        <f>COUNTIFS(E187:E368,"&gt;=71", E187:E368,"&lt;=80")</f>
        <v>0</v>
      </c>
      <c r="L13" s="80">
        <f>COUNTIFS(E369:E551,"&gt;=71", E369:E551,"&lt;=80")</f>
        <v>0</v>
      </c>
      <c r="M13" s="80">
        <f>COUNTIFS(E552:E734,"&gt;=71", E552:E734,"&lt;=80")</f>
        <v>0</v>
      </c>
      <c r="N13" s="80">
        <f>COUNTIFS(E735:E917,"&gt;=71", E735:E917,"&lt;=80")</f>
        <v>0</v>
      </c>
      <c r="O13" s="80">
        <f>COUNTIFS(E918:E1100,"&gt;=71", E918:E1100,"&lt;=80")</f>
        <v>0</v>
      </c>
      <c r="P13" s="80">
        <f>COUNTIFS(E1101:E1283,"&gt;=71", E1101:E1283,"&lt;=80")</f>
        <v>0</v>
      </c>
      <c r="Q13" s="80">
        <f>COUNTIFS(E1284:E1466,"&gt;=71", E1284:E1466,"&lt;=80")</f>
        <v>0</v>
      </c>
      <c r="R13" s="80">
        <f>COUNTIFS(E1467:E1649,"&gt;=71", E1467:E1649,"&lt;=80")</f>
        <v>6</v>
      </c>
      <c r="S13" s="79">
        <f>COUNTIFS(E1650:E1832,"&gt;=71", E1650:E1832,"&lt;=80")</f>
        <v>4</v>
      </c>
    </row>
    <row r="14" spans="1:19" x14ac:dyDescent="0.35">
      <c r="A14" t="s">
        <v>140</v>
      </c>
      <c r="B14" s="1">
        <v>40644</v>
      </c>
      <c r="C14">
        <v>16.89</v>
      </c>
      <c r="D14">
        <v>48.59</v>
      </c>
      <c r="E14">
        <f t="shared" si="0"/>
        <v>65.48</v>
      </c>
    </row>
    <row r="15" spans="1:19" x14ac:dyDescent="0.35">
      <c r="A15" t="s">
        <v>140</v>
      </c>
      <c r="B15" s="1">
        <v>40645</v>
      </c>
      <c r="C15">
        <v>21.6</v>
      </c>
      <c r="D15">
        <v>49.88</v>
      </c>
      <c r="E15">
        <f t="shared" si="0"/>
        <v>71.48</v>
      </c>
    </row>
    <row r="16" spans="1:19" x14ac:dyDescent="0.35">
      <c r="A16" t="s">
        <v>140</v>
      </c>
      <c r="B16" s="1">
        <v>40646</v>
      </c>
      <c r="C16">
        <v>20.32</v>
      </c>
      <c r="D16">
        <v>49.35</v>
      </c>
      <c r="E16">
        <f t="shared" si="0"/>
        <v>69.67</v>
      </c>
    </row>
    <row r="17" spans="1:5" x14ac:dyDescent="0.35">
      <c r="A17" t="s">
        <v>140</v>
      </c>
      <c r="B17" s="1">
        <v>40647</v>
      </c>
      <c r="C17">
        <v>24.32</v>
      </c>
      <c r="D17">
        <v>45.33</v>
      </c>
      <c r="E17">
        <f t="shared" si="0"/>
        <v>69.650000000000006</v>
      </c>
    </row>
    <row r="18" spans="1:5" x14ac:dyDescent="0.35">
      <c r="A18" t="s">
        <v>140</v>
      </c>
      <c r="B18" s="1">
        <v>40648</v>
      </c>
      <c r="C18">
        <v>22.38</v>
      </c>
      <c r="D18">
        <v>46.78</v>
      </c>
      <c r="E18">
        <f t="shared" si="0"/>
        <v>69.16</v>
      </c>
    </row>
    <row r="19" spans="1:5" x14ac:dyDescent="0.35">
      <c r="A19" t="s">
        <v>140</v>
      </c>
      <c r="B19" s="1">
        <v>40649</v>
      </c>
      <c r="C19">
        <v>20.51</v>
      </c>
      <c r="D19">
        <v>48.12</v>
      </c>
      <c r="E19">
        <f t="shared" si="0"/>
        <v>68.63</v>
      </c>
    </row>
    <row r="20" spans="1:5" x14ac:dyDescent="0.35">
      <c r="A20" t="s">
        <v>140</v>
      </c>
      <c r="B20" s="1">
        <v>40650</v>
      </c>
      <c r="C20">
        <v>19.59</v>
      </c>
      <c r="D20">
        <v>48.56</v>
      </c>
      <c r="E20">
        <f t="shared" si="0"/>
        <v>68.150000000000006</v>
      </c>
    </row>
    <row r="21" spans="1:5" x14ac:dyDescent="0.35">
      <c r="A21" t="s">
        <v>140</v>
      </c>
      <c r="B21" s="1">
        <v>40651</v>
      </c>
      <c r="C21">
        <v>15.4</v>
      </c>
      <c r="D21">
        <v>52.11</v>
      </c>
      <c r="E21">
        <f t="shared" si="0"/>
        <v>67.510000000000005</v>
      </c>
    </row>
    <row r="22" spans="1:5" x14ac:dyDescent="0.35">
      <c r="A22" t="s">
        <v>140</v>
      </c>
      <c r="B22" s="1">
        <v>40652</v>
      </c>
      <c r="C22">
        <v>16.850000000000001</v>
      </c>
      <c r="D22">
        <v>45.76</v>
      </c>
      <c r="E22">
        <f t="shared" si="0"/>
        <v>62.61</v>
      </c>
    </row>
    <row r="23" spans="1:5" x14ac:dyDescent="0.35">
      <c r="A23" t="s">
        <v>140</v>
      </c>
      <c r="B23" s="1">
        <v>40653</v>
      </c>
      <c r="C23">
        <v>16.5</v>
      </c>
      <c r="D23">
        <v>53.15</v>
      </c>
      <c r="E23">
        <f t="shared" si="0"/>
        <v>69.650000000000006</v>
      </c>
    </row>
    <row r="24" spans="1:5" x14ac:dyDescent="0.35">
      <c r="A24" t="s">
        <v>140</v>
      </c>
      <c r="B24" s="1">
        <v>40654</v>
      </c>
      <c r="C24">
        <v>16.079999999999998</v>
      </c>
      <c r="D24">
        <v>50.95</v>
      </c>
      <c r="E24">
        <f t="shared" si="0"/>
        <v>67.03</v>
      </c>
    </row>
    <row r="25" spans="1:5" x14ac:dyDescent="0.35">
      <c r="A25" t="s">
        <v>140</v>
      </c>
      <c r="B25" s="1">
        <v>40655</v>
      </c>
      <c r="C25">
        <v>8.4499999999999993</v>
      </c>
      <c r="D25">
        <v>57.2</v>
      </c>
      <c r="E25">
        <f t="shared" si="0"/>
        <v>65.650000000000006</v>
      </c>
    </row>
    <row r="26" spans="1:5" x14ac:dyDescent="0.35">
      <c r="A26" t="s">
        <v>140</v>
      </c>
      <c r="B26" s="1">
        <v>40656</v>
      </c>
      <c r="C26">
        <v>8.4499999999999993</v>
      </c>
      <c r="D26">
        <v>56.47</v>
      </c>
      <c r="E26">
        <f t="shared" si="0"/>
        <v>64.92</v>
      </c>
    </row>
    <row r="27" spans="1:5" x14ac:dyDescent="0.35">
      <c r="A27" t="s">
        <v>140</v>
      </c>
      <c r="B27" s="1">
        <v>40657</v>
      </c>
      <c r="C27">
        <v>8.4499999999999993</v>
      </c>
      <c r="D27">
        <v>54.81</v>
      </c>
      <c r="E27">
        <f t="shared" si="0"/>
        <v>63.260000000000005</v>
      </c>
    </row>
    <row r="28" spans="1:5" x14ac:dyDescent="0.35">
      <c r="A28" t="s">
        <v>140</v>
      </c>
      <c r="B28" s="1">
        <v>40658</v>
      </c>
      <c r="C28">
        <v>8.64</v>
      </c>
      <c r="D28">
        <v>56.49</v>
      </c>
      <c r="E28">
        <f t="shared" si="0"/>
        <v>65.13</v>
      </c>
    </row>
    <row r="29" spans="1:5" x14ac:dyDescent="0.35">
      <c r="A29" t="s">
        <v>140</v>
      </c>
      <c r="B29" s="1">
        <v>40659</v>
      </c>
      <c r="C29">
        <v>0.92</v>
      </c>
      <c r="D29">
        <v>59.46</v>
      </c>
      <c r="E29">
        <f t="shared" si="0"/>
        <v>60.38</v>
      </c>
    </row>
    <row r="30" spans="1:5" x14ac:dyDescent="0.35">
      <c r="A30" t="s">
        <v>140</v>
      </c>
      <c r="B30" s="1">
        <v>40660</v>
      </c>
      <c r="C30">
        <v>2.77</v>
      </c>
      <c r="D30">
        <v>59.43</v>
      </c>
      <c r="E30">
        <f t="shared" si="0"/>
        <v>62.2</v>
      </c>
    </row>
    <row r="31" spans="1:5" x14ac:dyDescent="0.35">
      <c r="A31" t="s">
        <v>140</v>
      </c>
      <c r="B31" s="1">
        <v>40661</v>
      </c>
      <c r="C31">
        <v>5.99</v>
      </c>
      <c r="D31">
        <v>59.44</v>
      </c>
      <c r="E31">
        <f t="shared" si="0"/>
        <v>65.429999999999993</v>
      </c>
    </row>
    <row r="32" spans="1:5" x14ac:dyDescent="0.35">
      <c r="A32" t="s">
        <v>140</v>
      </c>
      <c r="B32" s="1">
        <v>40662</v>
      </c>
      <c r="C32">
        <v>17.14</v>
      </c>
      <c r="D32">
        <v>52.95</v>
      </c>
      <c r="E32">
        <f t="shared" si="0"/>
        <v>70.09</v>
      </c>
    </row>
    <row r="33" spans="1:5" x14ac:dyDescent="0.35">
      <c r="A33" t="s">
        <v>140</v>
      </c>
      <c r="B33" s="1">
        <v>40663</v>
      </c>
      <c r="C33">
        <v>7.84</v>
      </c>
      <c r="D33">
        <v>43.21</v>
      </c>
      <c r="E33">
        <f t="shared" si="0"/>
        <v>51.05</v>
      </c>
    </row>
    <row r="34" spans="1:5" x14ac:dyDescent="0.35">
      <c r="A34" t="s">
        <v>140</v>
      </c>
      <c r="B34" s="1">
        <v>40664</v>
      </c>
      <c r="C34">
        <v>6.65</v>
      </c>
      <c r="D34">
        <v>41.38</v>
      </c>
      <c r="E34">
        <f t="shared" si="0"/>
        <v>48.03</v>
      </c>
    </row>
    <row r="35" spans="1:5" x14ac:dyDescent="0.35">
      <c r="A35" t="s">
        <v>140</v>
      </c>
      <c r="B35" s="1">
        <v>40665</v>
      </c>
      <c r="C35">
        <v>6.64</v>
      </c>
      <c r="D35">
        <v>45.78</v>
      </c>
      <c r="E35">
        <f t="shared" si="0"/>
        <v>52.42</v>
      </c>
    </row>
    <row r="36" spans="1:5" x14ac:dyDescent="0.35">
      <c r="A36" t="s">
        <v>140</v>
      </c>
      <c r="B36" s="1">
        <v>40666</v>
      </c>
      <c r="C36">
        <v>4.13</v>
      </c>
      <c r="D36">
        <v>52.83</v>
      </c>
      <c r="E36">
        <f t="shared" si="0"/>
        <v>56.96</v>
      </c>
    </row>
    <row r="37" spans="1:5" x14ac:dyDescent="0.35">
      <c r="A37" t="s">
        <v>140</v>
      </c>
      <c r="B37" s="1">
        <v>40667</v>
      </c>
      <c r="C37">
        <v>14.81</v>
      </c>
      <c r="D37">
        <v>54.25</v>
      </c>
      <c r="E37">
        <f t="shared" si="0"/>
        <v>69.06</v>
      </c>
    </row>
    <row r="38" spans="1:5" x14ac:dyDescent="0.35">
      <c r="A38" t="s">
        <v>140</v>
      </c>
      <c r="B38" s="1">
        <v>40668</v>
      </c>
      <c r="C38">
        <v>13.95</v>
      </c>
      <c r="D38">
        <v>53.97</v>
      </c>
      <c r="E38">
        <f t="shared" si="0"/>
        <v>67.92</v>
      </c>
    </row>
    <row r="39" spans="1:5" x14ac:dyDescent="0.35">
      <c r="A39" t="s">
        <v>140</v>
      </c>
      <c r="B39" s="1">
        <v>40669</v>
      </c>
      <c r="C39">
        <v>6.84</v>
      </c>
      <c r="D39">
        <v>49.72</v>
      </c>
      <c r="E39">
        <f t="shared" si="0"/>
        <v>56.56</v>
      </c>
    </row>
    <row r="40" spans="1:5" x14ac:dyDescent="0.35">
      <c r="A40" t="s">
        <v>140</v>
      </c>
      <c r="B40" s="1">
        <v>40670</v>
      </c>
      <c r="C40">
        <v>0</v>
      </c>
      <c r="D40">
        <v>44.96</v>
      </c>
      <c r="E40">
        <f t="shared" si="0"/>
        <v>44.96</v>
      </c>
    </row>
    <row r="41" spans="1:5" x14ac:dyDescent="0.35">
      <c r="A41" t="s">
        <v>140</v>
      </c>
      <c r="B41" s="1">
        <v>40671</v>
      </c>
      <c r="C41">
        <v>1.41</v>
      </c>
      <c r="D41">
        <v>45.36</v>
      </c>
      <c r="E41">
        <f t="shared" si="0"/>
        <v>46.769999999999996</v>
      </c>
    </row>
    <row r="42" spans="1:5" x14ac:dyDescent="0.35">
      <c r="A42" t="s">
        <v>140</v>
      </c>
      <c r="B42" s="1">
        <v>40672</v>
      </c>
      <c r="C42">
        <v>3.45</v>
      </c>
      <c r="D42">
        <v>49.37</v>
      </c>
      <c r="E42">
        <f t="shared" si="0"/>
        <v>52.82</v>
      </c>
    </row>
    <row r="43" spans="1:5" x14ac:dyDescent="0.35">
      <c r="A43" t="s">
        <v>140</v>
      </c>
      <c r="B43" s="1">
        <v>40673</v>
      </c>
      <c r="C43">
        <v>2.82</v>
      </c>
      <c r="D43">
        <v>50.87</v>
      </c>
      <c r="E43">
        <f t="shared" si="0"/>
        <v>53.69</v>
      </c>
    </row>
    <row r="44" spans="1:5" x14ac:dyDescent="0.35">
      <c r="A44" t="s">
        <v>140</v>
      </c>
      <c r="B44" s="1">
        <v>40674</v>
      </c>
      <c r="C44">
        <v>1.49</v>
      </c>
      <c r="D44">
        <v>48.23</v>
      </c>
      <c r="E44">
        <f t="shared" si="0"/>
        <v>49.72</v>
      </c>
    </row>
    <row r="45" spans="1:5" x14ac:dyDescent="0.35">
      <c r="A45" t="s">
        <v>140</v>
      </c>
      <c r="B45" s="1">
        <v>40675</v>
      </c>
      <c r="C45">
        <v>3.13</v>
      </c>
      <c r="D45">
        <v>47.3</v>
      </c>
      <c r="E45">
        <f t="shared" si="0"/>
        <v>50.43</v>
      </c>
    </row>
    <row r="46" spans="1:5" x14ac:dyDescent="0.35">
      <c r="A46" t="s">
        <v>140</v>
      </c>
      <c r="B46" s="1">
        <v>40676</v>
      </c>
      <c r="C46">
        <v>2.56</v>
      </c>
      <c r="D46">
        <v>49.75</v>
      </c>
      <c r="E46">
        <f t="shared" si="0"/>
        <v>52.31</v>
      </c>
    </row>
    <row r="47" spans="1:5" x14ac:dyDescent="0.35">
      <c r="A47" t="s">
        <v>140</v>
      </c>
      <c r="B47" s="1">
        <v>40677</v>
      </c>
      <c r="C47">
        <v>7.4</v>
      </c>
      <c r="D47">
        <v>45.6</v>
      </c>
      <c r="E47">
        <f t="shared" si="0"/>
        <v>53</v>
      </c>
    </row>
    <row r="48" spans="1:5" x14ac:dyDescent="0.35">
      <c r="A48" t="s">
        <v>140</v>
      </c>
      <c r="B48" s="1">
        <v>40678</v>
      </c>
      <c r="C48">
        <v>7.4</v>
      </c>
      <c r="D48">
        <v>45.87</v>
      </c>
      <c r="E48">
        <f t="shared" si="0"/>
        <v>53.269999999999996</v>
      </c>
    </row>
    <row r="49" spans="1:5" x14ac:dyDescent="0.35">
      <c r="A49" t="s">
        <v>140</v>
      </c>
      <c r="B49" s="1">
        <v>40679</v>
      </c>
      <c r="C49">
        <v>4.8899999999999997</v>
      </c>
      <c r="D49">
        <v>46.67</v>
      </c>
      <c r="E49">
        <f t="shared" si="0"/>
        <v>51.56</v>
      </c>
    </row>
    <row r="50" spans="1:5" x14ac:dyDescent="0.35">
      <c r="A50" t="s">
        <v>140</v>
      </c>
      <c r="B50" s="1">
        <v>40680</v>
      </c>
      <c r="C50">
        <v>11.44</v>
      </c>
      <c r="D50">
        <v>49.01</v>
      </c>
      <c r="E50">
        <f t="shared" si="0"/>
        <v>60.449999999999996</v>
      </c>
    </row>
    <row r="51" spans="1:5" x14ac:dyDescent="0.35">
      <c r="A51" t="s">
        <v>140</v>
      </c>
      <c r="B51" s="1">
        <v>40681</v>
      </c>
      <c r="C51">
        <v>16.329999999999998</v>
      </c>
      <c r="D51">
        <v>44.65</v>
      </c>
      <c r="E51">
        <f t="shared" si="0"/>
        <v>60.98</v>
      </c>
    </row>
    <row r="52" spans="1:5" x14ac:dyDescent="0.35">
      <c r="A52" t="s">
        <v>140</v>
      </c>
      <c r="B52" s="1">
        <v>40682</v>
      </c>
      <c r="C52">
        <v>15.56</v>
      </c>
      <c r="D52">
        <v>46.45</v>
      </c>
      <c r="E52">
        <f t="shared" si="0"/>
        <v>62.010000000000005</v>
      </c>
    </row>
    <row r="53" spans="1:5" x14ac:dyDescent="0.35">
      <c r="A53" t="s">
        <v>140</v>
      </c>
      <c r="B53" s="1">
        <v>40683</v>
      </c>
      <c r="C53">
        <v>20.68</v>
      </c>
      <c r="D53">
        <v>45.72</v>
      </c>
      <c r="E53">
        <f t="shared" si="0"/>
        <v>66.400000000000006</v>
      </c>
    </row>
    <row r="54" spans="1:5" x14ac:dyDescent="0.35">
      <c r="A54" t="s">
        <v>140</v>
      </c>
      <c r="B54" s="1">
        <v>40684</v>
      </c>
      <c r="C54">
        <v>1.82</v>
      </c>
      <c r="D54">
        <v>42.73</v>
      </c>
      <c r="E54">
        <f t="shared" si="0"/>
        <v>44.55</v>
      </c>
    </row>
    <row r="55" spans="1:5" x14ac:dyDescent="0.35">
      <c r="A55" t="s">
        <v>140</v>
      </c>
      <c r="B55" s="1">
        <v>40685</v>
      </c>
      <c r="C55">
        <v>1.82</v>
      </c>
      <c r="D55">
        <v>42.3</v>
      </c>
      <c r="E55">
        <f t="shared" si="0"/>
        <v>44.12</v>
      </c>
    </row>
    <row r="56" spans="1:5" x14ac:dyDescent="0.35">
      <c r="A56" t="s">
        <v>140</v>
      </c>
      <c r="B56" s="1">
        <v>40686</v>
      </c>
      <c r="C56">
        <v>20.95</v>
      </c>
      <c r="D56">
        <v>37.659999999999997</v>
      </c>
      <c r="E56">
        <f t="shared" si="0"/>
        <v>58.61</v>
      </c>
    </row>
    <row r="57" spans="1:5" x14ac:dyDescent="0.35">
      <c r="A57" t="s">
        <v>140</v>
      </c>
      <c r="B57" s="1">
        <v>40687</v>
      </c>
      <c r="C57">
        <v>13.37</v>
      </c>
      <c r="D57">
        <v>34.61</v>
      </c>
      <c r="E57">
        <f t="shared" si="0"/>
        <v>47.98</v>
      </c>
    </row>
    <row r="58" spans="1:5" x14ac:dyDescent="0.35">
      <c r="A58" t="s">
        <v>140</v>
      </c>
      <c r="B58" s="1">
        <v>40688</v>
      </c>
      <c r="C58">
        <v>9.08</v>
      </c>
      <c r="D58">
        <v>47.2</v>
      </c>
      <c r="E58">
        <f t="shared" si="0"/>
        <v>56.28</v>
      </c>
    </row>
    <row r="59" spans="1:5" x14ac:dyDescent="0.35">
      <c r="A59" t="s">
        <v>140</v>
      </c>
      <c r="B59" s="1">
        <v>40689</v>
      </c>
      <c r="C59">
        <v>3.68</v>
      </c>
      <c r="D59">
        <v>53.28</v>
      </c>
      <c r="E59">
        <f t="shared" si="0"/>
        <v>56.96</v>
      </c>
    </row>
    <row r="60" spans="1:5" x14ac:dyDescent="0.35">
      <c r="A60" t="s">
        <v>140</v>
      </c>
      <c r="B60" s="1">
        <v>40690</v>
      </c>
      <c r="C60">
        <v>18.57</v>
      </c>
      <c r="D60">
        <v>48.79</v>
      </c>
      <c r="E60">
        <f t="shared" si="0"/>
        <v>67.36</v>
      </c>
    </row>
    <row r="61" spans="1:5" x14ac:dyDescent="0.35">
      <c r="A61" t="s">
        <v>140</v>
      </c>
      <c r="B61" s="1">
        <v>40691</v>
      </c>
      <c r="C61">
        <v>16.010000000000002</v>
      </c>
      <c r="D61">
        <v>45.62</v>
      </c>
      <c r="E61">
        <f t="shared" si="0"/>
        <v>61.629999999999995</v>
      </c>
    </row>
    <row r="62" spans="1:5" x14ac:dyDescent="0.35">
      <c r="A62" t="s">
        <v>140</v>
      </c>
      <c r="B62" s="1">
        <v>40692</v>
      </c>
      <c r="C62">
        <v>16.05</v>
      </c>
      <c r="D62">
        <v>41.77</v>
      </c>
      <c r="E62">
        <f t="shared" si="0"/>
        <v>57.820000000000007</v>
      </c>
    </row>
    <row r="63" spans="1:5" x14ac:dyDescent="0.35">
      <c r="A63" t="s">
        <v>140</v>
      </c>
      <c r="B63" s="1">
        <v>40693</v>
      </c>
      <c r="C63">
        <v>16.07</v>
      </c>
      <c r="D63">
        <v>44.74</v>
      </c>
      <c r="E63">
        <f t="shared" si="0"/>
        <v>60.81</v>
      </c>
    </row>
    <row r="64" spans="1:5" x14ac:dyDescent="0.35">
      <c r="A64" t="s">
        <v>140</v>
      </c>
      <c r="B64" s="1">
        <v>40694</v>
      </c>
      <c r="C64">
        <v>18.13</v>
      </c>
      <c r="D64">
        <v>45.69</v>
      </c>
      <c r="E64">
        <f t="shared" si="0"/>
        <v>63.819999999999993</v>
      </c>
    </row>
    <row r="65" spans="1:5" x14ac:dyDescent="0.35">
      <c r="A65" t="s">
        <v>140</v>
      </c>
      <c r="B65" s="1">
        <v>40695</v>
      </c>
      <c r="C65">
        <v>14.09</v>
      </c>
      <c r="D65">
        <v>49.72</v>
      </c>
      <c r="E65">
        <f t="shared" si="0"/>
        <v>63.81</v>
      </c>
    </row>
    <row r="66" spans="1:5" x14ac:dyDescent="0.35">
      <c r="A66" t="s">
        <v>140</v>
      </c>
      <c r="B66" s="1">
        <v>40696</v>
      </c>
      <c r="C66">
        <v>3.65</v>
      </c>
      <c r="D66">
        <v>39.58</v>
      </c>
      <c r="E66">
        <f t="shared" si="0"/>
        <v>43.23</v>
      </c>
    </row>
    <row r="67" spans="1:5" x14ac:dyDescent="0.35">
      <c r="A67" t="s">
        <v>140</v>
      </c>
      <c r="B67" s="1">
        <v>40697</v>
      </c>
      <c r="C67">
        <v>4.17</v>
      </c>
      <c r="D67">
        <v>40.32</v>
      </c>
      <c r="E67">
        <f t="shared" si="0"/>
        <v>44.49</v>
      </c>
    </row>
    <row r="68" spans="1:5" x14ac:dyDescent="0.35">
      <c r="A68" t="s">
        <v>140</v>
      </c>
      <c r="B68" s="1">
        <v>40698</v>
      </c>
      <c r="C68">
        <v>3.3</v>
      </c>
      <c r="D68">
        <v>39.450000000000003</v>
      </c>
      <c r="E68">
        <f t="shared" ref="E68:E131" si="1">C68+D68</f>
        <v>42.75</v>
      </c>
    </row>
    <row r="69" spans="1:5" x14ac:dyDescent="0.35">
      <c r="A69" t="s">
        <v>140</v>
      </c>
      <c r="B69" s="1">
        <v>40699</v>
      </c>
      <c r="C69">
        <v>3.28</v>
      </c>
      <c r="D69">
        <v>39.799999999999997</v>
      </c>
      <c r="E69">
        <f t="shared" si="1"/>
        <v>43.08</v>
      </c>
    </row>
    <row r="70" spans="1:5" x14ac:dyDescent="0.35">
      <c r="A70" t="s">
        <v>140</v>
      </c>
      <c r="B70" s="1">
        <v>40700</v>
      </c>
      <c r="C70">
        <v>10.89</v>
      </c>
      <c r="D70">
        <v>46.76</v>
      </c>
      <c r="E70">
        <f t="shared" si="1"/>
        <v>57.65</v>
      </c>
    </row>
    <row r="71" spans="1:5" x14ac:dyDescent="0.35">
      <c r="A71" t="s">
        <v>140</v>
      </c>
      <c r="B71" s="1">
        <v>40701</v>
      </c>
      <c r="C71">
        <v>19.61</v>
      </c>
      <c r="D71">
        <v>43.25</v>
      </c>
      <c r="E71">
        <f t="shared" si="1"/>
        <v>62.86</v>
      </c>
    </row>
    <row r="72" spans="1:5" x14ac:dyDescent="0.35">
      <c r="A72" t="s">
        <v>140</v>
      </c>
      <c r="B72" s="1">
        <v>40702</v>
      </c>
      <c r="C72">
        <v>16.41</v>
      </c>
      <c r="D72">
        <v>41.48</v>
      </c>
      <c r="E72">
        <f t="shared" si="1"/>
        <v>57.89</v>
      </c>
    </row>
    <row r="73" spans="1:5" x14ac:dyDescent="0.35">
      <c r="A73" t="s">
        <v>140</v>
      </c>
      <c r="B73" s="1">
        <v>40703</v>
      </c>
      <c r="C73">
        <v>16.39</v>
      </c>
      <c r="D73">
        <v>40.950000000000003</v>
      </c>
      <c r="E73">
        <f t="shared" si="1"/>
        <v>57.34</v>
      </c>
    </row>
    <row r="74" spans="1:5" x14ac:dyDescent="0.35">
      <c r="A74" t="s">
        <v>140</v>
      </c>
      <c r="B74" s="1">
        <v>40704</v>
      </c>
      <c r="C74">
        <v>17.5</v>
      </c>
      <c r="D74">
        <v>41.7</v>
      </c>
      <c r="E74">
        <f t="shared" si="1"/>
        <v>59.2</v>
      </c>
    </row>
    <row r="75" spans="1:5" x14ac:dyDescent="0.35">
      <c r="A75" t="s">
        <v>140</v>
      </c>
      <c r="B75" s="1">
        <v>40705</v>
      </c>
      <c r="C75">
        <v>6.85</v>
      </c>
      <c r="D75">
        <v>39.72</v>
      </c>
      <c r="E75">
        <f t="shared" si="1"/>
        <v>46.57</v>
      </c>
    </row>
    <row r="76" spans="1:5" x14ac:dyDescent="0.35">
      <c r="A76" t="s">
        <v>140</v>
      </c>
      <c r="B76" s="1">
        <v>40706</v>
      </c>
      <c r="C76">
        <v>6.07</v>
      </c>
      <c r="D76">
        <v>40.24</v>
      </c>
      <c r="E76">
        <f t="shared" si="1"/>
        <v>46.31</v>
      </c>
    </row>
    <row r="77" spans="1:5" x14ac:dyDescent="0.35">
      <c r="A77" t="s">
        <v>140</v>
      </c>
      <c r="B77" s="1">
        <v>40707</v>
      </c>
      <c r="C77">
        <v>5.7</v>
      </c>
      <c r="D77">
        <v>39.36</v>
      </c>
      <c r="E77">
        <f t="shared" si="1"/>
        <v>45.06</v>
      </c>
    </row>
    <row r="78" spans="1:5" x14ac:dyDescent="0.35">
      <c r="A78" t="s">
        <v>140</v>
      </c>
      <c r="B78" s="1">
        <v>40708</v>
      </c>
      <c r="C78">
        <v>7.59</v>
      </c>
      <c r="D78">
        <v>40.700000000000003</v>
      </c>
      <c r="E78">
        <f t="shared" si="1"/>
        <v>48.290000000000006</v>
      </c>
    </row>
    <row r="79" spans="1:5" x14ac:dyDescent="0.35">
      <c r="A79" t="s">
        <v>140</v>
      </c>
      <c r="B79" s="1">
        <v>40709</v>
      </c>
      <c r="C79">
        <v>3.94</v>
      </c>
      <c r="D79">
        <v>39.950000000000003</v>
      </c>
      <c r="E79">
        <f t="shared" si="1"/>
        <v>43.89</v>
      </c>
    </row>
    <row r="80" spans="1:5" x14ac:dyDescent="0.35">
      <c r="A80" t="s">
        <v>140</v>
      </c>
      <c r="B80" s="1">
        <v>40710</v>
      </c>
      <c r="C80">
        <v>6.03</v>
      </c>
      <c r="D80">
        <v>40.380000000000003</v>
      </c>
      <c r="E80">
        <f t="shared" si="1"/>
        <v>46.410000000000004</v>
      </c>
    </row>
    <row r="81" spans="1:5" x14ac:dyDescent="0.35">
      <c r="A81" t="s">
        <v>140</v>
      </c>
      <c r="B81" s="1">
        <v>40711</v>
      </c>
      <c r="C81">
        <v>2.14</v>
      </c>
      <c r="D81">
        <v>40.619999999999997</v>
      </c>
      <c r="E81">
        <f t="shared" si="1"/>
        <v>42.76</v>
      </c>
    </row>
    <row r="82" spans="1:5" x14ac:dyDescent="0.35">
      <c r="A82" t="s">
        <v>140</v>
      </c>
      <c r="B82" s="1">
        <v>40712</v>
      </c>
      <c r="C82">
        <v>0</v>
      </c>
      <c r="D82">
        <v>38.270000000000003</v>
      </c>
      <c r="E82">
        <f t="shared" si="1"/>
        <v>38.270000000000003</v>
      </c>
    </row>
    <row r="83" spans="1:5" x14ac:dyDescent="0.35">
      <c r="A83" t="s">
        <v>140</v>
      </c>
      <c r="B83" s="1">
        <v>40713</v>
      </c>
      <c r="C83">
        <v>0</v>
      </c>
      <c r="D83">
        <v>38.21</v>
      </c>
      <c r="E83">
        <f t="shared" si="1"/>
        <v>38.21</v>
      </c>
    </row>
    <row r="84" spans="1:5" x14ac:dyDescent="0.35">
      <c r="A84" t="s">
        <v>140</v>
      </c>
      <c r="B84" s="1">
        <v>40714</v>
      </c>
      <c r="C84">
        <v>0</v>
      </c>
      <c r="D84">
        <v>39.229999999999997</v>
      </c>
      <c r="E84">
        <f t="shared" si="1"/>
        <v>39.229999999999997</v>
      </c>
    </row>
    <row r="85" spans="1:5" x14ac:dyDescent="0.35">
      <c r="A85" t="s">
        <v>140</v>
      </c>
      <c r="B85" s="1">
        <v>40715</v>
      </c>
      <c r="C85">
        <v>0</v>
      </c>
      <c r="D85">
        <v>38.22</v>
      </c>
      <c r="E85">
        <f t="shared" si="1"/>
        <v>38.22</v>
      </c>
    </row>
    <row r="86" spans="1:5" x14ac:dyDescent="0.35">
      <c r="A86" t="s">
        <v>140</v>
      </c>
      <c r="B86" s="1">
        <v>40716</v>
      </c>
      <c r="C86">
        <v>5.03</v>
      </c>
      <c r="D86">
        <v>37.659999999999997</v>
      </c>
      <c r="E86">
        <f t="shared" si="1"/>
        <v>42.69</v>
      </c>
    </row>
    <row r="87" spans="1:5" x14ac:dyDescent="0.35">
      <c r="A87" t="s">
        <v>140</v>
      </c>
      <c r="B87" s="1">
        <v>40717</v>
      </c>
      <c r="C87">
        <v>3.36</v>
      </c>
      <c r="D87">
        <v>36.24</v>
      </c>
      <c r="E87">
        <f t="shared" si="1"/>
        <v>39.6</v>
      </c>
    </row>
    <row r="88" spans="1:5" x14ac:dyDescent="0.35">
      <c r="A88" t="s">
        <v>140</v>
      </c>
      <c r="B88" s="1">
        <v>40718</v>
      </c>
      <c r="C88">
        <v>7.21</v>
      </c>
      <c r="D88">
        <v>40.61</v>
      </c>
      <c r="E88">
        <f t="shared" si="1"/>
        <v>47.82</v>
      </c>
    </row>
    <row r="89" spans="1:5" x14ac:dyDescent="0.35">
      <c r="A89" t="s">
        <v>140</v>
      </c>
      <c r="B89" s="1">
        <v>40719</v>
      </c>
      <c r="C89">
        <v>0</v>
      </c>
      <c r="D89">
        <v>42.91</v>
      </c>
      <c r="E89">
        <f t="shared" si="1"/>
        <v>42.91</v>
      </c>
    </row>
    <row r="90" spans="1:5" x14ac:dyDescent="0.35">
      <c r="A90" t="s">
        <v>140</v>
      </c>
      <c r="B90" s="1">
        <v>40720</v>
      </c>
      <c r="C90">
        <v>0</v>
      </c>
      <c r="D90">
        <v>39.74</v>
      </c>
      <c r="E90">
        <f t="shared" si="1"/>
        <v>39.74</v>
      </c>
    </row>
    <row r="91" spans="1:5" x14ac:dyDescent="0.35">
      <c r="A91" t="s">
        <v>140</v>
      </c>
      <c r="B91" s="1">
        <v>40721</v>
      </c>
      <c r="C91">
        <v>0</v>
      </c>
      <c r="D91">
        <v>43.88</v>
      </c>
      <c r="E91">
        <f t="shared" si="1"/>
        <v>43.88</v>
      </c>
    </row>
    <row r="92" spans="1:5" x14ac:dyDescent="0.35">
      <c r="A92" t="s">
        <v>140</v>
      </c>
      <c r="B92" s="1">
        <v>40722</v>
      </c>
      <c r="C92">
        <v>4.97</v>
      </c>
      <c r="D92">
        <v>45.91</v>
      </c>
      <c r="E92">
        <f t="shared" si="1"/>
        <v>50.879999999999995</v>
      </c>
    </row>
    <row r="93" spans="1:5" x14ac:dyDescent="0.35">
      <c r="A93" t="s">
        <v>140</v>
      </c>
      <c r="B93" s="1">
        <v>40723</v>
      </c>
      <c r="C93">
        <v>5.36</v>
      </c>
      <c r="D93">
        <v>47.92</v>
      </c>
      <c r="E93">
        <f t="shared" si="1"/>
        <v>53.28</v>
      </c>
    </row>
    <row r="94" spans="1:5" x14ac:dyDescent="0.35">
      <c r="A94" t="s">
        <v>140</v>
      </c>
      <c r="B94" s="1">
        <v>40724</v>
      </c>
      <c r="C94">
        <v>1.8</v>
      </c>
      <c r="D94">
        <v>45.2</v>
      </c>
      <c r="E94">
        <f t="shared" si="1"/>
        <v>47</v>
      </c>
    </row>
    <row r="95" spans="1:5" x14ac:dyDescent="0.35">
      <c r="A95" t="s">
        <v>140</v>
      </c>
      <c r="B95" s="1">
        <v>40725</v>
      </c>
      <c r="C95">
        <v>4.54</v>
      </c>
      <c r="D95">
        <v>35.03</v>
      </c>
      <c r="E95">
        <f t="shared" si="1"/>
        <v>39.57</v>
      </c>
    </row>
    <row r="96" spans="1:5" x14ac:dyDescent="0.35">
      <c r="A96" t="s">
        <v>140</v>
      </c>
      <c r="B96" s="1">
        <v>40726</v>
      </c>
      <c r="C96">
        <v>2.77</v>
      </c>
      <c r="D96">
        <v>30.7</v>
      </c>
      <c r="E96">
        <f t="shared" si="1"/>
        <v>33.47</v>
      </c>
    </row>
    <row r="97" spans="1:5" x14ac:dyDescent="0.35">
      <c r="A97" t="s">
        <v>140</v>
      </c>
      <c r="B97" s="1">
        <v>40727</v>
      </c>
      <c r="C97">
        <v>4.03</v>
      </c>
      <c r="D97">
        <v>28.98</v>
      </c>
      <c r="E97">
        <f t="shared" si="1"/>
        <v>33.01</v>
      </c>
    </row>
    <row r="98" spans="1:5" x14ac:dyDescent="0.35">
      <c r="A98" t="s">
        <v>140</v>
      </c>
      <c r="B98" s="1">
        <v>40728</v>
      </c>
      <c r="C98">
        <v>10.3</v>
      </c>
      <c r="D98">
        <v>32.78</v>
      </c>
      <c r="E98">
        <f t="shared" si="1"/>
        <v>43.08</v>
      </c>
    </row>
    <row r="99" spans="1:5" x14ac:dyDescent="0.35">
      <c r="A99" t="s">
        <v>140</v>
      </c>
      <c r="B99" s="1">
        <v>40729</v>
      </c>
      <c r="C99">
        <v>3.34</v>
      </c>
      <c r="D99">
        <v>30.64</v>
      </c>
      <c r="E99">
        <f t="shared" si="1"/>
        <v>33.980000000000004</v>
      </c>
    </row>
    <row r="100" spans="1:5" x14ac:dyDescent="0.35">
      <c r="A100" t="s">
        <v>140</v>
      </c>
      <c r="B100" s="1">
        <v>40730</v>
      </c>
      <c r="C100">
        <v>12.18</v>
      </c>
      <c r="D100">
        <v>34.89</v>
      </c>
      <c r="E100">
        <f t="shared" si="1"/>
        <v>47.07</v>
      </c>
    </row>
    <row r="101" spans="1:5" x14ac:dyDescent="0.35">
      <c r="A101" t="s">
        <v>140</v>
      </c>
      <c r="B101" s="1">
        <v>40731</v>
      </c>
      <c r="C101">
        <v>7.42</v>
      </c>
      <c r="D101">
        <v>35.15</v>
      </c>
      <c r="E101">
        <f t="shared" si="1"/>
        <v>42.57</v>
      </c>
    </row>
    <row r="102" spans="1:5" x14ac:dyDescent="0.35">
      <c r="A102" t="s">
        <v>140</v>
      </c>
      <c r="B102" s="1">
        <v>40732</v>
      </c>
      <c r="C102">
        <v>9.27</v>
      </c>
      <c r="D102">
        <v>35.880000000000003</v>
      </c>
      <c r="E102">
        <f t="shared" si="1"/>
        <v>45.150000000000006</v>
      </c>
    </row>
    <row r="103" spans="1:5" x14ac:dyDescent="0.35">
      <c r="A103" t="s">
        <v>140</v>
      </c>
      <c r="B103" s="1">
        <v>40733</v>
      </c>
      <c r="C103">
        <v>0</v>
      </c>
      <c r="D103">
        <v>30.31</v>
      </c>
      <c r="E103">
        <f t="shared" si="1"/>
        <v>30.31</v>
      </c>
    </row>
    <row r="104" spans="1:5" x14ac:dyDescent="0.35">
      <c r="A104" t="s">
        <v>140</v>
      </c>
      <c r="B104" s="1">
        <v>40734</v>
      </c>
      <c r="C104">
        <v>0</v>
      </c>
      <c r="D104">
        <v>28.47</v>
      </c>
      <c r="E104">
        <f t="shared" si="1"/>
        <v>28.47</v>
      </c>
    </row>
    <row r="105" spans="1:5" x14ac:dyDescent="0.35">
      <c r="A105" t="s">
        <v>140</v>
      </c>
      <c r="B105" s="1">
        <v>40735</v>
      </c>
      <c r="C105">
        <v>8.35</v>
      </c>
      <c r="D105">
        <v>32.32</v>
      </c>
      <c r="E105">
        <f t="shared" si="1"/>
        <v>40.67</v>
      </c>
    </row>
    <row r="106" spans="1:5" x14ac:dyDescent="0.35">
      <c r="A106" t="s">
        <v>140</v>
      </c>
      <c r="B106" s="1">
        <v>40736</v>
      </c>
      <c r="C106">
        <v>12.44</v>
      </c>
      <c r="D106">
        <v>38.71</v>
      </c>
      <c r="E106">
        <f t="shared" si="1"/>
        <v>51.15</v>
      </c>
    </row>
    <row r="107" spans="1:5" x14ac:dyDescent="0.35">
      <c r="A107" t="s">
        <v>140</v>
      </c>
      <c r="B107" s="1">
        <v>40737</v>
      </c>
      <c r="C107">
        <v>12.42</v>
      </c>
      <c r="D107">
        <v>33.68</v>
      </c>
      <c r="E107">
        <f t="shared" si="1"/>
        <v>46.1</v>
      </c>
    </row>
    <row r="108" spans="1:5" x14ac:dyDescent="0.35">
      <c r="A108" t="s">
        <v>140</v>
      </c>
      <c r="B108" s="1">
        <v>40738</v>
      </c>
      <c r="C108">
        <v>11.63</v>
      </c>
      <c r="D108">
        <v>32.799999999999997</v>
      </c>
      <c r="E108">
        <f t="shared" si="1"/>
        <v>44.43</v>
      </c>
    </row>
    <row r="109" spans="1:5" x14ac:dyDescent="0.35">
      <c r="A109" t="s">
        <v>140</v>
      </c>
      <c r="B109" s="1">
        <v>40739</v>
      </c>
      <c r="C109">
        <v>21.08</v>
      </c>
      <c r="D109">
        <v>30.86</v>
      </c>
      <c r="E109">
        <f t="shared" si="1"/>
        <v>51.94</v>
      </c>
    </row>
    <row r="110" spans="1:5" x14ac:dyDescent="0.35">
      <c r="A110" t="s">
        <v>140</v>
      </c>
      <c r="B110" s="1">
        <v>40740</v>
      </c>
      <c r="C110">
        <v>0</v>
      </c>
      <c r="D110">
        <v>28.29</v>
      </c>
      <c r="E110">
        <f t="shared" si="1"/>
        <v>28.29</v>
      </c>
    </row>
    <row r="111" spans="1:5" x14ac:dyDescent="0.35">
      <c r="A111" t="s">
        <v>140</v>
      </c>
      <c r="B111" s="1">
        <v>40741</v>
      </c>
      <c r="C111">
        <v>0</v>
      </c>
      <c r="D111">
        <v>26.81</v>
      </c>
      <c r="E111">
        <f t="shared" si="1"/>
        <v>26.81</v>
      </c>
    </row>
    <row r="112" spans="1:5" x14ac:dyDescent="0.35">
      <c r="A112" t="s">
        <v>140</v>
      </c>
      <c r="B112" s="1">
        <v>40742</v>
      </c>
      <c r="C112">
        <v>6.89</v>
      </c>
      <c r="D112">
        <v>30.85</v>
      </c>
      <c r="E112">
        <f t="shared" si="1"/>
        <v>37.74</v>
      </c>
    </row>
    <row r="113" spans="1:5" x14ac:dyDescent="0.35">
      <c r="A113" t="s">
        <v>140</v>
      </c>
      <c r="B113" s="1">
        <v>40743</v>
      </c>
      <c r="C113">
        <v>6.05</v>
      </c>
      <c r="D113">
        <v>30.49</v>
      </c>
      <c r="E113">
        <f t="shared" si="1"/>
        <v>36.54</v>
      </c>
    </row>
    <row r="114" spans="1:5" x14ac:dyDescent="0.35">
      <c r="A114" t="s">
        <v>140</v>
      </c>
      <c r="B114" s="1">
        <v>40744</v>
      </c>
      <c r="C114">
        <v>6.31</v>
      </c>
      <c r="D114">
        <v>37.79</v>
      </c>
      <c r="E114">
        <f t="shared" si="1"/>
        <v>44.1</v>
      </c>
    </row>
    <row r="115" spans="1:5" x14ac:dyDescent="0.35">
      <c r="A115" t="s">
        <v>140</v>
      </c>
      <c r="B115" s="1">
        <v>40745</v>
      </c>
      <c r="C115">
        <v>9.7100000000000009</v>
      </c>
      <c r="D115">
        <v>36.54</v>
      </c>
      <c r="E115">
        <f t="shared" si="1"/>
        <v>46.25</v>
      </c>
    </row>
    <row r="116" spans="1:5" x14ac:dyDescent="0.35">
      <c r="A116" t="s">
        <v>140</v>
      </c>
      <c r="B116" s="1">
        <v>40746</v>
      </c>
      <c r="C116">
        <v>4.1900000000000004</v>
      </c>
      <c r="D116">
        <v>29.06</v>
      </c>
      <c r="E116">
        <f t="shared" si="1"/>
        <v>33.25</v>
      </c>
    </row>
    <row r="117" spans="1:5" x14ac:dyDescent="0.35">
      <c r="A117" t="s">
        <v>140</v>
      </c>
      <c r="B117" s="1">
        <v>40747</v>
      </c>
      <c r="C117">
        <v>0</v>
      </c>
      <c r="D117">
        <v>26.96</v>
      </c>
      <c r="E117">
        <f t="shared" si="1"/>
        <v>26.96</v>
      </c>
    </row>
    <row r="118" spans="1:5" x14ac:dyDescent="0.35">
      <c r="A118" t="s">
        <v>140</v>
      </c>
      <c r="B118" s="1">
        <v>40748</v>
      </c>
      <c r="C118">
        <v>0</v>
      </c>
      <c r="D118">
        <v>26.45</v>
      </c>
      <c r="E118">
        <f t="shared" si="1"/>
        <v>26.45</v>
      </c>
    </row>
    <row r="119" spans="1:5" x14ac:dyDescent="0.35">
      <c r="A119" t="s">
        <v>140</v>
      </c>
      <c r="B119" s="1">
        <v>40749</v>
      </c>
      <c r="C119">
        <v>0</v>
      </c>
      <c r="D119">
        <v>29.51</v>
      </c>
      <c r="E119">
        <f t="shared" si="1"/>
        <v>29.51</v>
      </c>
    </row>
    <row r="120" spans="1:5" x14ac:dyDescent="0.35">
      <c r="A120" t="s">
        <v>140</v>
      </c>
      <c r="B120" s="1">
        <v>40750</v>
      </c>
      <c r="C120">
        <v>0</v>
      </c>
      <c r="D120">
        <v>26.76</v>
      </c>
      <c r="E120">
        <f t="shared" si="1"/>
        <v>26.76</v>
      </c>
    </row>
    <row r="121" spans="1:5" x14ac:dyDescent="0.35">
      <c r="A121" t="s">
        <v>140</v>
      </c>
      <c r="B121" s="1">
        <v>40751</v>
      </c>
      <c r="C121">
        <v>3.26</v>
      </c>
      <c r="D121">
        <v>27.43</v>
      </c>
      <c r="E121">
        <f t="shared" si="1"/>
        <v>30.689999999999998</v>
      </c>
    </row>
    <row r="122" spans="1:5" x14ac:dyDescent="0.35">
      <c r="A122" t="s">
        <v>140</v>
      </c>
      <c r="B122" s="1">
        <v>40752</v>
      </c>
      <c r="C122">
        <v>1.72</v>
      </c>
      <c r="D122">
        <v>32.18</v>
      </c>
      <c r="E122">
        <f t="shared" si="1"/>
        <v>33.9</v>
      </c>
    </row>
    <row r="123" spans="1:5" x14ac:dyDescent="0.35">
      <c r="A123" t="s">
        <v>140</v>
      </c>
      <c r="B123" s="1">
        <v>40753</v>
      </c>
      <c r="C123">
        <v>1.54</v>
      </c>
      <c r="D123">
        <v>25.24</v>
      </c>
      <c r="E123">
        <f t="shared" si="1"/>
        <v>26.779999999999998</v>
      </c>
    </row>
    <row r="124" spans="1:5" x14ac:dyDescent="0.35">
      <c r="A124" t="s">
        <v>140</v>
      </c>
      <c r="B124" s="1">
        <v>40754</v>
      </c>
      <c r="C124">
        <v>0</v>
      </c>
      <c r="D124">
        <v>28</v>
      </c>
      <c r="E124">
        <f t="shared" si="1"/>
        <v>28</v>
      </c>
    </row>
    <row r="125" spans="1:5" x14ac:dyDescent="0.35">
      <c r="A125" t="s">
        <v>140</v>
      </c>
      <c r="B125" s="1">
        <v>40755</v>
      </c>
      <c r="C125">
        <v>0</v>
      </c>
      <c r="D125">
        <v>31.02</v>
      </c>
      <c r="E125">
        <f t="shared" si="1"/>
        <v>31.02</v>
      </c>
    </row>
    <row r="126" spans="1:5" x14ac:dyDescent="0.35">
      <c r="A126" t="s">
        <v>140</v>
      </c>
      <c r="B126" s="1">
        <v>40756</v>
      </c>
      <c r="C126">
        <v>0</v>
      </c>
      <c r="D126">
        <v>35.83</v>
      </c>
      <c r="E126">
        <f t="shared" si="1"/>
        <v>35.83</v>
      </c>
    </row>
    <row r="127" spans="1:5" x14ac:dyDescent="0.35">
      <c r="A127" t="s">
        <v>140</v>
      </c>
      <c r="B127" s="1">
        <v>40757</v>
      </c>
      <c r="C127">
        <v>0</v>
      </c>
      <c r="D127">
        <v>37.53</v>
      </c>
      <c r="E127">
        <f t="shared" si="1"/>
        <v>37.53</v>
      </c>
    </row>
    <row r="128" spans="1:5" x14ac:dyDescent="0.35">
      <c r="A128" t="s">
        <v>140</v>
      </c>
      <c r="B128" s="1">
        <v>40758</v>
      </c>
      <c r="C128">
        <v>0</v>
      </c>
      <c r="D128">
        <v>40.25</v>
      </c>
      <c r="E128">
        <f t="shared" si="1"/>
        <v>40.25</v>
      </c>
    </row>
    <row r="129" spans="1:5" x14ac:dyDescent="0.35">
      <c r="A129" t="s">
        <v>140</v>
      </c>
      <c r="B129" s="1">
        <v>40759</v>
      </c>
      <c r="C129">
        <v>0</v>
      </c>
      <c r="D129">
        <v>39.549999999999997</v>
      </c>
      <c r="E129">
        <f t="shared" si="1"/>
        <v>39.549999999999997</v>
      </c>
    </row>
    <row r="130" spans="1:5" x14ac:dyDescent="0.35">
      <c r="A130" t="s">
        <v>140</v>
      </c>
      <c r="B130" s="1">
        <v>40760</v>
      </c>
      <c r="C130">
        <v>0</v>
      </c>
      <c r="D130">
        <v>40.590000000000003</v>
      </c>
      <c r="E130">
        <f t="shared" si="1"/>
        <v>40.590000000000003</v>
      </c>
    </row>
    <row r="131" spans="1:5" x14ac:dyDescent="0.35">
      <c r="A131" t="s">
        <v>140</v>
      </c>
      <c r="B131" s="1">
        <v>40761</v>
      </c>
      <c r="C131">
        <v>0</v>
      </c>
      <c r="D131">
        <v>35.72</v>
      </c>
      <c r="E131">
        <f t="shared" si="1"/>
        <v>35.72</v>
      </c>
    </row>
    <row r="132" spans="1:5" x14ac:dyDescent="0.35">
      <c r="A132" t="s">
        <v>140</v>
      </c>
      <c r="B132" s="1">
        <v>40762</v>
      </c>
      <c r="C132">
        <v>0</v>
      </c>
      <c r="D132">
        <v>37.520000000000003</v>
      </c>
      <c r="E132">
        <f t="shared" ref="E132:E195" si="2">C132+D132</f>
        <v>37.520000000000003</v>
      </c>
    </row>
    <row r="133" spans="1:5" x14ac:dyDescent="0.35">
      <c r="A133" t="s">
        <v>140</v>
      </c>
      <c r="B133" s="1">
        <v>40763</v>
      </c>
      <c r="C133">
        <v>0</v>
      </c>
      <c r="D133">
        <v>47.31</v>
      </c>
      <c r="E133">
        <f t="shared" si="2"/>
        <v>47.31</v>
      </c>
    </row>
    <row r="134" spans="1:5" x14ac:dyDescent="0.35">
      <c r="A134" t="s">
        <v>140</v>
      </c>
      <c r="B134" s="1">
        <v>40764</v>
      </c>
      <c r="C134">
        <v>0</v>
      </c>
      <c r="D134">
        <v>40.28</v>
      </c>
      <c r="E134">
        <f t="shared" si="2"/>
        <v>40.28</v>
      </c>
    </row>
    <row r="135" spans="1:5" x14ac:dyDescent="0.35">
      <c r="A135" t="s">
        <v>140</v>
      </c>
      <c r="B135" s="1">
        <v>40765</v>
      </c>
      <c r="C135">
        <v>0</v>
      </c>
      <c r="D135">
        <v>45.62</v>
      </c>
      <c r="E135">
        <f t="shared" si="2"/>
        <v>45.62</v>
      </c>
    </row>
    <row r="136" spans="1:5" x14ac:dyDescent="0.35">
      <c r="A136" t="s">
        <v>140</v>
      </c>
      <c r="B136" s="1">
        <v>40766</v>
      </c>
      <c r="C136">
        <v>9.41</v>
      </c>
      <c r="D136">
        <v>41.42</v>
      </c>
      <c r="E136">
        <f t="shared" si="2"/>
        <v>50.83</v>
      </c>
    </row>
    <row r="137" spans="1:5" x14ac:dyDescent="0.35">
      <c r="A137" t="s">
        <v>140</v>
      </c>
      <c r="B137" s="1">
        <v>40767</v>
      </c>
      <c r="C137">
        <v>13.77</v>
      </c>
      <c r="D137">
        <v>40.54</v>
      </c>
      <c r="E137">
        <f t="shared" si="2"/>
        <v>54.31</v>
      </c>
    </row>
    <row r="138" spans="1:5" x14ac:dyDescent="0.35">
      <c r="A138" t="s">
        <v>140</v>
      </c>
      <c r="B138" s="1">
        <v>40768</v>
      </c>
      <c r="C138">
        <v>4.59</v>
      </c>
      <c r="D138">
        <v>37.619999999999997</v>
      </c>
      <c r="E138">
        <f t="shared" si="2"/>
        <v>42.209999999999994</v>
      </c>
    </row>
    <row r="139" spans="1:5" x14ac:dyDescent="0.35">
      <c r="A139" t="s">
        <v>140</v>
      </c>
      <c r="B139" s="1">
        <v>40769</v>
      </c>
      <c r="C139">
        <v>3.51</v>
      </c>
      <c r="D139">
        <v>38.08</v>
      </c>
      <c r="E139">
        <f t="shared" si="2"/>
        <v>41.589999999999996</v>
      </c>
    </row>
    <row r="140" spans="1:5" x14ac:dyDescent="0.35">
      <c r="A140" t="s">
        <v>140</v>
      </c>
      <c r="B140" s="1">
        <v>40770</v>
      </c>
      <c r="C140">
        <v>0</v>
      </c>
      <c r="D140">
        <v>40.770000000000003</v>
      </c>
      <c r="E140">
        <f t="shared" si="2"/>
        <v>40.770000000000003</v>
      </c>
    </row>
    <row r="141" spans="1:5" x14ac:dyDescent="0.35">
      <c r="A141" t="s">
        <v>140</v>
      </c>
      <c r="B141" s="1">
        <v>40771</v>
      </c>
      <c r="C141">
        <v>0</v>
      </c>
      <c r="D141">
        <v>38.04</v>
      </c>
      <c r="E141">
        <f t="shared" si="2"/>
        <v>38.04</v>
      </c>
    </row>
    <row r="142" spans="1:5" x14ac:dyDescent="0.35">
      <c r="A142" t="s">
        <v>140</v>
      </c>
      <c r="B142" s="1">
        <v>40772</v>
      </c>
      <c r="C142">
        <v>0</v>
      </c>
      <c r="D142">
        <v>35.25</v>
      </c>
      <c r="E142">
        <f t="shared" si="2"/>
        <v>35.25</v>
      </c>
    </row>
    <row r="143" spans="1:5" x14ac:dyDescent="0.35">
      <c r="A143" t="s">
        <v>140</v>
      </c>
      <c r="B143" s="1">
        <v>40773</v>
      </c>
      <c r="C143">
        <v>0</v>
      </c>
      <c r="D143">
        <v>36.99</v>
      </c>
      <c r="E143">
        <f t="shared" si="2"/>
        <v>36.99</v>
      </c>
    </row>
    <row r="144" spans="1:5" x14ac:dyDescent="0.35">
      <c r="A144" t="s">
        <v>140</v>
      </c>
      <c r="B144" s="1">
        <v>40774</v>
      </c>
      <c r="C144">
        <v>0</v>
      </c>
      <c r="D144">
        <v>29.18</v>
      </c>
      <c r="E144">
        <f t="shared" si="2"/>
        <v>29.18</v>
      </c>
    </row>
    <row r="145" spans="1:5" x14ac:dyDescent="0.35">
      <c r="A145" t="s">
        <v>140</v>
      </c>
      <c r="B145" s="1">
        <v>40775</v>
      </c>
      <c r="C145">
        <v>0</v>
      </c>
      <c r="D145">
        <v>27.55</v>
      </c>
      <c r="E145">
        <f t="shared" si="2"/>
        <v>27.55</v>
      </c>
    </row>
    <row r="146" spans="1:5" x14ac:dyDescent="0.35">
      <c r="A146" t="s">
        <v>140</v>
      </c>
      <c r="B146" s="1">
        <v>40776</v>
      </c>
      <c r="C146">
        <v>0</v>
      </c>
      <c r="D146">
        <v>29.58</v>
      </c>
      <c r="E146">
        <f t="shared" si="2"/>
        <v>29.58</v>
      </c>
    </row>
    <row r="147" spans="1:5" x14ac:dyDescent="0.35">
      <c r="A147" t="s">
        <v>140</v>
      </c>
      <c r="B147" s="1">
        <v>40777</v>
      </c>
      <c r="C147">
        <v>3.49</v>
      </c>
      <c r="D147">
        <v>34.18</v>
      </c>
      <c r="E147">
        <f t="shared" si="2"/>
        <v>37.67</v>
      </c>
    </row>
    <row r="148" spans="1:5" x14ac:dyDescent="0.35">
      <c r="A148" t="s">
        <v>140</v>
      </c>
      <c r="B148" s="1">
        <v>40778</v>
      </c>
      <c r="C148">
        <v>6.12</v>
      </c>
      <c r="D148">
        <v>31.93</v>
      </c>
      <c r="E148">
        <f t="shared" si="2"/>
        <v>38.049999999999997</v>
      </c>
    </row>
    <row r="149" spans="1:5" x14ac:dyDescent="0.35">
      <c r="A149" t="s">
        <v>140</v>
      </c>
      <c r="B149" s="1">
        <v>40779</v>
      </c>
      <c r="C149">
        <v>0</v>
      </c>
      <c r="D149">
        <v>29.75</v>
      </c>
      <c r="E149">
        <f t="shared" si="2"/>
        <v>29.75</v>
      </c>
    </row>
    <row r="150" spans="1:5" x14ac:dyDescent="0.35">
      <c r="A150" t="s">
        <v>140</v>
      </c>
      <c r="B150" s="1">
        <v>40780</v>
      </c>
      <c r="C150">
        <v>4.4400000000000004</v>
      </c>
      <c r="D150">
        <v>26.66</v>
      </c>
      <c r="E150">
        <f t="shared" si="2"/>
        <v>31.1</v>
      </c>
    </row>
    <row r="151" spans="1:5" x14ac:dyDescent="0.35">
      <c r="A151" t="s">
        <v>140</v>
      </c>
      <c r="B151" s="1">
        <v>40781</v>
      </c>
      <c r="C151">
        <v>5.29</v>
      </c>
      <c r="D151">
        <v>27.48</v>
      </c>
      <c r="E151">
        <f t="shared" si="2"/>
        <v>32.770000000000003</v>
      </c>
    </row>
    <row r="152" spans="1:5" x14ac:dyDescent="0.35">
      <c r="A152" t="s">
        <v>140</v>
      </c>
      <c r="B152" s="1">
        <v>40782</v>
      </c>
      <c r="C152">
        <v>0</v>
      </c>
      <c r="D152">
        <v>26.61</v>
      </c>
      <c r="E152">
        <f t="shared" si="2"/>
        <v>26.61</v>
      </c>
    </row>
    <row r="153" spans="1:5" x14ac:dyDescent="0.35">
      <c r="A153" t="s">
        <v>140</v>
      </c>
      <c r="B153" s="1">
        <v>40783</v>
      </c>
      <c r="C153">
        <v>0</v>
      </c>
      <c r="D153">
        <v>25.64</v>
      </c>
      <c r="E153">
        <f t="shared" si="2"/>
        <v>25.64</v>
      </c>
    </row>
    <row r="154" spans="1:5" x14ac:dyDescent="0.35">
      <c r="A154" t="s">
        <v>140</v>
      </c>
      <c r="B154" s="1">
        <v>40784</v>
      </c>
      <c r="C154">
        <v>0</v>
      </c>
      <c r="D154">
        <v>26.08</v>
      </c>
      <c r="E154">
        <f t="shared" si="2"/>
        <v>26.08</v>
      </c>
    </row>
    <row r="155" spans="1:5" x14ac:dyDescent="0.35">
      <c r="A155" t="s">
        <v>140</v>
      </c>
      <c r="B155" s="1">
        <v>40785</v>
      </c>
      <c r="C155">
        <v>4.3899999999999997</v>
      </c>
      <c r="D155">
        <v>32.64</v>
      </c>
      <c r="E155">
        <f t="shared" si="2"/>
        <v>37.03</v>
      </c>
    </row>
    <row r="156" spans="1:5" x14ac:dyDescent="0.35">
      <c r="A156" t="s">
        <v>140</v>
      </c>
      <c r="B156" s="1">
        <v>40786</v>
      </c>
      <c r="C156">
        <v>4.58</v>
      </c>
      <c r="D156">
        <v>32.83</v>
      </c>
      <c r="E156">
        <f t="shared" si="2"/>
        <v>37.409999999999997</v>
      </c>
    </row>
    <row r="157" spans="1:5" x14ac:dyDescent="0.35">
      <c r="A157" t="s">
        <v>140</v>
      </c>
      <c r="B157" s="1">
        <v>40787</v>
      </c>
      <c r="C157">
        <v>4.4400000000000004</v>
      </c>
      <c r="D157">
        <v>45.19</v>
      </c>
      <c r="E157">
        <f t="shared" si="2"/>
        <v>49.629999999999995</v>
      </c>
    </row>
    <row r="158" spans="1:5" x14ac:dyDescent="0.35">
      <c r="A158" t="s">
        <v>140</v>
      </c>
      <c r="B158" s="1">
        <v>40788</v>
      </c>
      <c r="C158">
        <v>8.3000000000000007</v>
      </c>
      <c r="D158">
        <v>46.61</v>
      </c>
      <c r="E158">
        <f t="shared" si="2"/>
        <v>54.91</v>
      </c>
    </row>
    <row r="159" spans="1:5" x14ac:dyDescent="0.35">
      <c r="A159" t="s">
        <v>140</v>
      </c>
      <c r="B159" s="1">
        <v>40789</v>
      </c>
      <c r="C159">
        <v>3.85</v>
      </c>
      <c r="D159">
        <v>41.02</v>
      </c>
      <c r="E159">
        <f t="shared" si="2"/>
        <v>44.870000000000005</v>
      </c>
    </row>
    <row r="160" spans="1:5" x14ac:dyDescent="0.35">
      <c r="A160" t="s">
        <v>140</v>
      </c>
      <c r="B160" s="1">
        <v>40790</v>
      </c>
      <c r="C160">
        <v>4.0199999999999996</v>
      </c>
      <c r="D160">
        <v>35.56</v>
      </c>
      <c r="E160">
        <f t="shared" si="2"/>
        <v>39.58</v>
      </c>
    </row>
    <row r="161" spans="1:5" x14ac:dyDescent="0.35">
      <c r="A161" t="s">
        <v>140</v>
      </c>
      <c r="B161" s="1">
        <v>40791</v>
      </c>
      <c r="C161">
        <v>4.3600000000000003</v>
      </c>
      <c r="D161">
        <v>41.85</v>
      </c>
      <c r="E161">
        <f t="shared" si="2"/>
        <v>46.21</v>
      </c>
    </row>
    <row r="162" spans="1:5" x14ac:dyDescent="0.35">
      <c r="A162" t="s">
        <v>140</v>
      </c>
      <c r="B162" s="1">
        <v>40792</v>
      </c>
      <c r="C162">
        <v>4.71</v>
      </c>
      <c r="D162">
        <v>49.76</v>
      </c>
      <c r="E162">
        <f t="shared" si="2"/>
        <v>54.47</v>
      </c>
    </row>
    <row r="163" spans="1:5" x14ac:dyDescent="0.35">
      <c r="A163" t="s">
        <v>140</v>
      </c>
      <c r="B163" s="1">
        <v>40793</v>
      </c>
      <c r="C163">
        <v>3.9</v>
      </c>
      <c r="D163">
        <v>47.29</v>
      </c>
      <c r="E163">
        <f t="shared" si="2"/>
        <v>51.19</v>
      </c>
    </row>
    <row r="164" spans="1:5" x14ac:dyDescent="0.35">
      <c r="A164" t="s">
        <v>140</v>
      </c>
      <c r="B164" s="1">
        <v>40794</v>
      </c>
      <c r="C164">
        <v>0</v>
      </c>
      <c r="D164">
        <v>46.99</v>
      </c>
      <c r="E164">
        <f t="shared" si="2"/>
        <v>46.99</v>
      </c>
    </row>
    <row r="165" spans="1:5" x14ac:dyDescent="0.35">
      <c r="A165" t="s">
        <v>140</v>
      </c>
      <c r="B165" s="1">
        <v>40795</v>
      </c>
      <c r="C165">
        <v>3.07</v>
      </c>
      <c r="D165">
        <v>45.93</v>
      </c>
      <c r="E165">
        <f t="shared" si="2"/>
        <v>49</v>
      </c>
    </row>
    <row r="166" spans="1:5" x14ac:dyDescent="0.35">
      <c r="A166" t="s">
        <v>140</v>
      </c>
      <c r="B166" s="1">
        <v>40796</v>
      </c>
      <c r="C166">
        <v>0</v>
      </c>
      <c r="D166">
        <v>21.86</v>
      </c>
      <c r="E166">
        <f t="shared" si="2"/>
        <v>21.86</v>
      </c>
    </row>
    <row r="167" spans="1:5" x14ac:dyDescent="0.35">
      <c r="A167" t="s">
        <v>140</v>
      </c>
      <c r="B167" s="1">
        <v>40797</v>
      </c>
      <c r="C167">
        <v>0</v>
      </c>
      <c r="D167">
        <v>21.24</v>
      </c>
      <c r="E167">
        <f t="shared" si="2"/>
        <v>21.24</v>
      </c>
    </row>
    <row r="168" spans="1:5" x14ac:dyDescent="0.35">
      <c r="A168" t="s">
        <v>140</v>
      </c>
      <c r="B168" s="1">
        <v>40798</v>
      </c>
      <c r="C168">
        <v>1.23</v>
      </c>
      <c r="D168">
        <v>36.15</v>
      </c>
      <c r="E168">
        <f t="shared" si="2"/>
        <v>37.379999999999995</v>
      </c>
    </row>
    <row r="169" spans="1:5" x14ac:dyDescent="0.35">
      <c r="A169" t="s">
        <v>140</v>
      </c>
      <c r="B169" s="1">
        <v>40799</v>
      </c>
      <c r="C169">
        <v>1.03</v>
      </c>
      <c r="D169">
        <v>45.54</v>
      </c>
      <c r="E169">
        <f t="shared" si="2"/>
        <v>46.57</v>
      </c>
    </row>
    <row r="170" spans="1:5" x14ac:dyDescent="0.35">
      <c r="A170" t="s">
        <v>140</v>
      </c>
      <c r="B170" s="1">
        <v>40800</v>
      </c>
      <c r="C170">
        <v>1.31</v>
      </c>
      <c r="D170">
        <v>42.99</v>
      </c>
      <c r="E170">
        <f t="shared" si="2"/>
        <v>44.300000000000004</v>
      </c>
    </row>
    <row r="171" spans="1:5" x14ac:dyDescent="0.35">
      <c r="A171" t="s">
        <v>140</v>
      </c>
      <c r="B171" s="1">
        <v>40801</v>
      </c>
      <c r="C171">
        <v>0</v>
      </c>
      <c r="D171">
        <v>42.41</v>
      </c>
      <c r="E171">
        <f t="shared" si="2"/>
        <v>42.41</v>
      </c>
    </row>
    <row r="172" spans="1:5" x14ac:dyDescent="0.35">
      <c r="A172" t="s">
        <v>140</v>
      </c>
      <c r="B172" s="1">
        <v>40802</v>
      </c>
      <c r="C172">
        <v>0</v>
      </c>
      <c r="D172">
        <v>35.64</v>
      </c>
      <c r="E172">
        <f t="shared" si="2"/>
        <v>35.64</v>
      </c>
    </row>
    <row r="173" spans="1:5" x14ac:dyDescent="0.35">
      <c r="A173" t="s">
        <v>140</v>
      </c>
      <c r="B173" s="1">
        <v>40803</v>
      </c>
      <c r="C173">
        <v>0</v>
      </c>
      <c r="D173">
        <v>38.19</v>
      </c>
      <c r="E173">
        <f t="shared" si="2"/>
        <v>38.19</v>
      </c>
    </row>
    <row r="174" spans="1:5" x14ac:dyDescent="0.35">
      <c r="A174" t="s">
        <v>140</v>
      </c>
      <c r="B174" s="1">
        <v>40804</v>
      </c>
      <c r="C174">
        <v>0</v>
      </c>
      <c r="D174">
        <v>39.68</v>
      </c>
      <c r="E174">
        <f t="shared" si="2"/>
        <v>39.68</v>
      </c>
    </row>
    <row r="175" spans="1:5" x14ac:dyDescent="0.35">
      <c r="A175" t="s">
        <v>140</v>
      </c>
      <c r="B175" s="1">
        <v>40805</v>
      </c>
      <c r="C175">
        <v>0.55000000000000004</v>
      </c>
      <c r="D175">
        <v>45.76</v>
      </c>
      <c r="E175">
        <f t="shared" si="2"/>
        <v>46.309999999999995</v>
      </c>
    </row>
    <row r="176" spans="1:5" x14ac:dyDescent="0.35">
      <c r="A176" t="s">
        <v>140</v>
      </c>
      <c r="B176" s="1">
        <v>40806</v>
      </c>
      <c r="C176">
        <v>0.56000000000000005</v>
      </c>
      <c r="D176">
        <v>42.07</v>
      </c>
      <c r="E176">
        <f t="shared" si="2"/>
        <v>42.63</v>
      </c>
    </row>
    <row r="177" spans="1:5" x14ac:dyDescent="0.35">
      <c r="A177" t="s">
        <v>140</v>
      </c>
      <c r="B177" s="1">
        <v>40807</v>
      </c>
      <c r="C177">
        <v>7.99</v>
      </c>
      <c r="D177">
        <v>42.8</v>
      </c>
      <c r="E177">
        <f t="shared" si="2"/>
        <v>50.79</v>
      </c>
    </row>
    <row r="178" spans="1:5" x14ac:dyDescent="0.35">
      <c r="A178" t="s">
        <v>140</v>
      </c>
      <c r="B178" s="1">
        <v>40808</v>
      </c>
      <c r="C178">
        <v>10.36</v>
      </c>
      <c r="D178">
        <v>45.21</v>
      </c>
      <c r="E178">
        <f t="shared" si="2"/>
        <v>55.57</v>
      </c>
    </row>
    <row r="179" spans="1:5" x14ac:dyDescent="0.35">
      <c r="A179" t="s">
        <v>140</v>
      </c>
      <c r="B179" s="1">
        <v>40809</v>
      </c>
      <c r="C179">
        <v>2.0499999999999998</v>
      </c>
      <c r="D179">
        <v>46.38</v>
      </c>
      <c r="E179">
        <f t="shared" si="2"/>
        <v>48.43</v>
      </c>
    </row>
    <row r="180" spans="1:5" x14ac:dyDescent="0.35">
      <c r="A180" t="s">
        <v>140</v>
      </c>
      <c r="B180" s="1">
        <v>40810</v>
      </c>
      <c r="C180">
        <v>6.62</v>
      </c>
      <c r="D180">
        <v>40.69</v>
      </c>
      <c r="E180">
        <f t="shared" si="2"/>
        <v>47.309999999999995</v>
      </c>
    </row>
    <row r="181" spans="1:5" x14ac:dyDescent="0.35">
      <c r="A181" t="s">
        <v>140</v>
      </c>
      <c r="B181" s="1">
        <v>40811</v>
      </c>
      <c r="C181">
        <v>2.76</v>
      </c>
      <c r="D181">
        <v>36.24</v>
      </c>
      <c r="E181">
        <f t="shared" si="2"/>
        <v>39</v>
      </c>
    </row>
    <row r="182" spans="1:5" x14ac:dyDescent="0.35">
      <c r="A182" t="s">
        <v>140</v>
      </c>
      <c r="B182" s="1">
        <v>40812</v>
      </c>
      <c r="C182">
        <v>1.1299999999999999</v>
      </c>
      <c r="D182">
        <v>41.56</v>
      </c>
      <c r="E182">
        <f t="shared" si="2"/>
        <v>42.690000000000005</v>
      </c>
    </row>
    <row r="183" spans="1:5" x14ac:dyDescent="0.35">
      <c r="A183" t="s">
        <v>140</v>
      </c>
      <c r="B183" s="1">
        <v>40813</v>
      </c>
      <c r="C183">
        <v>3.28</v>
      </c>
      <c r="D183">
        <v>44.54</v>
      </c>
      <c r="E183">
        <f t="shared" si="2"/>
        <v>47.82</v>
      </c>
    </row>
    <row r="184" spans="1:5" x14ac:dyDescent="0.35">
      <c r="A184" t="s">
        <v>140</v>
      </c>
      <c r="B184" s="1">
        <v>40814</v>
      </c>
      <c r="C184">
        <v>8.51</v>
      </c>
      <c r="D184">
        <v>44.01</v>
      </c>
      <c r="E184">
        <f t="shared" si="2"/>
        <v>52.519999999999996</v>
      </c>
    </row>
    <row r="185" spans="1:5" x14ac:dyDescent="0.35">
      <c r="A185" t="s">
        <v>140</v>
      </c>
      <c r="B185" s="1">
        <v>40815</v>
      </c>
      <c r="C185">
        <v>14.43</v>
      </c>
      <c r="D185">
        <v>46.42</v>
      </c>
      <c r="E185">
        <f t="shared" si="2"/>
        <v>60.85</v>
      </c>
    </row>
    <row r="186" spans="1:5" x14ac:dyDescent="0.35">
      <c r="A186" t="s">
        <v>140</v>
      </c>
      <c r="B186" s="1">
        <v>40816</v>
      </c>
      <c r="C186">
        <v>12.37</v>
      </c>
      <c r="D186">
        <v>42.6</v>
      </c>
      <c r="E186">
        <f t="shared" si="2"/>
        <v>54.97</v>
      </c>
    </row>
    <row r="187" spans="1:5" x14ac:dyDescent="0.35">
      <c r="A187" t="s">
        <v>139</v>
      </c>
      <c r="B187" s="1">
        <v>41000</v>
      </c>
      <c r="C187">
        <v>0</v>
      </c>
      <c r="D187">
        <v>30.65</v>
      </c>
      <c r="E187">
        <f t="shared" si="2"/>
        <v>30.65</v>
      </c>
    </row>
    <row r="188" spans="1:5" x14ac:dyDescent="0.35">
      <c r="A188" t="s">
        <v>139</v>
      </c>
      <c r="B188" s="1">
        <v>41001</v>
      </c>
      <c r="C188">
        <v>0</v>
      </c>
      <c r="D188">
        <v>33.81</v>
      </c>
      <c r="E188">
        <f t="shared" si="2"/>
        <v>33.81</v>
      </c>
    </row>
    <row r="189" spans="1:5" x14ac:dyDescent="0.35">
      <c r="A189" t="s">
        <v>139</v>
      </c>
      <c r="B189" s="1">
        <v>41002</v>
      </c>
      <c r="C189">
        <v>0</v>
      </c>
      <c r="D189">
        <v>35.380000000000003</v>
      </c>
      <c r="E189">
        <f t="shared" si="2"/>
        <v>35.380000000000003</v>
      </c>
    </row>
    <row r="190" spans="1:5" x14ac:dyDescent="0.35">
      <c r="A190" t="s">
        <v>139</v>
      </c>
      <c r="B190" s="1">
        <v>41003</v>
      </c>
      <c r="C190">
        <v>0</v>
      </c>
      <c r="D190">
        <v>38.9</v>
      </c>
      <c r="E190">
        <f t="shared" si="2"/>
        <v>38.9</v>
      </c>
    </row>
    <row r="191" spans="1:5" x14ac:dyDescent="0.35">
      <c r="A191" t="s">
        <v>139</v>
      </c>
      <c r="B191" s="1">
        <v>41004</v>
      </c>
      <c r="C191">
        <v>0</v>
      </c>
      <c r="D191">
        <v>43.32</v>
      </c>
      <c r="E191">
        <f t="shared" si="2"/>
        <v>43.32</v>
      </c>
    </row>
    <row r="192" spans="1:5" x14ac:dyDescent="0.35">
      <c r="A192" t="s">
        <v>139</v>
      </c>
      <c r="B192" s="1">
        <v>41005</v>
      </c>
      <c r="C192">
        <v>0</v>
      </c>
      <c r="D192">
        <v>43.23</v>
      </c>
      <c r="E192">
        <f t="shared" si="2"/>
        <v>43.23</v>
      </c>
    </row>
    <row r="193" spans="1:5" x14ac:dyDescent="0.35">
      <c r="A193" t="s">
        <v>139</v>
      </c>
      <c r="B193" s="1">
        <v>41006</v>
      </c>
      <c r="C193">
        <v>0</v>
      </c>
      <c r="D193">
        <v>43.32</v>
      </c>
      <c r="E193">
        <f t="shared" si="2"/>
        <v>43.32</v>
      </c>
    </row>
    <row r="194" spans="1:5" x14ac:dyDescent="0.35">
      <c r="A194" t="s">
        <v>139</v>
      </c>
      <c r="B194" s="1">
        <v>41007</v>
      </c>
      <c r="C194">
        <v>0</v>
      </c>
      <c r="D194">
        <v>44.06</v>
      </c>
      <c r="E194">
        <f t="shared" si="2"/>
        <v>44.06</v>
      </c>
    </row>
    <row r="195" spans="1:5" x14ac:dyDescent="0.35">
      <c r="A195" t="s">
        <v>139</v>
      </c>
      <c r="B195" s="1">
        <v>41008</v>
      </c>
      <c r="C195">
        <v>0</v>
      </c>
      <c r="D195">
        <v>43.18</v>
      </c>
      <c r="E195">
        <f t="shared" si="2"/>
        <v>43.18</v>
      </c>
    </row>
    <row r="196" spans="1:5" x14ac:dyDescent="0.35">
      <c r="A196" t="s">
        <v>139</v>
      </c>
      <c r="B196" s="1">
        <v>41009</v>
      </c>
      <c r="C196">
        <v>0</v>
      </c>
      <c r="D196">
        <v>45.36</v>
      </c>
      <c r="E196">
        <f t="shared" ref="E196:E259" si="3">C196+D196</f>
        <v>45.36</v>
      </c>
    </row>
    <row r="197" spans="1:5" x14ac:dyDescent="0.35">
      <c r="A197" t="s">
        <v>139</v>
      </c>
      <c r="B197" s="1">
        <v>41010</v>
      </c>
      <c r="C197">
        <v>0</v>
      </c>
      <c r="D197">
        <v>48.35</v>
      </c>
      <c r="E197">
        <f t="shared" si="3"/>
        <v>48.35</v>
      </c>
    </row>
    <row r="198" spans="1:5" x14ac:dyDescent="0.35">
      <c r="A198" t="s">
        <v>139</v>
      </c>
      <c r="B198" s="1">
        <v>41011</v>
      </c>
      <c r="C198">
        <v>0</v>
      </c>
      <c r="D198">
        <v>47.25</v>
      </c>
      <c r="E198">
        <f t="shared" si="3"/>
        <v>47.25</v>
      </c>
    </row>
    <row r="199" spans="1:5" x14ac:dyDescent="0.35">
      <c r="A199" t="s">
        <v>139</v>
      </c>
      <c r="B199" s="1">
        <v>41012</v>
      </c>
      <c r="C199">
        <v>0</v>
      </c>
      <c r="D199">
        <v>46.04</v>
      </c>
      <c r="E199">
        <f t="shared" si="3"/>
        <v>46.04</v>
      </c>
    </row>
    <row r="200" spans="1:5" x14ac:dyDescent="0.35">
      <c r="A200" t="s">
        <v>139</v>
      </c>
      <c r="B200" s="1">
        <v>41013</v>
      </c>
      <c r="C200">
        <v>0</v>
      </c>
      <c r="D200">
        <v>43.3</v>
      </c>
      <c r="E200">
        <f t="shared" si="3"/>
        <v>43.3</v>
      </c>
    </row>
    <row r="201" spans="1:5" x14ac:dyDescent="0.35">
      <c r="A201" t="s">
        <v>139</v>
      </c>
      <c r="B201" s="1">
        <v>41014</v>
      </c>
      <c r="C201">
        <v>0</v>
      </c>
      <c r="D201">
        <v>41.24</v>
      </c>
      <c r="E201">
        <f t="shared" si="3"/>
        <v>41.24</v>
      </c>
    </row>
    <row r="202" spans="1:5" x14ac:dyDescent="0.35">
      <c r="A202" t="s">
        <v>139</v>
      </c>
      <c r="B202" s="1">
        <v>41015</v>
      </c>
      <c r="C202">
        <v>0</v>
      </c>
      <c r="D202">
        <v>52.73</v>
      </c>
      <c r="E202">
        <f t="shared" si="3"/>
        <v>52.73</v>
      </c>
    </row>
    <row r="203" spans="1:5" x14ac:dyDescent="0.35">
      <c r="A203" t="s">
        <v>139</v>
      </c>
      <c r="B203" s="1">
        <v>41016</v>
      </c>
      <c r="C203">
        <v>0</v>
      </c>
      <c r="D203">
        <v>52.61</v>
      </c>
      <c r="E203">
        <f t="shared" si="3"/>
        <v>52.61</v>
      </c>
    </row>
    <row r="204" spans="1:5" x14ac:dyDescent="0.35">
      <c r="A204" t="s">
        <v>139</v>
      </c>
      <c r="B204" s="1">
        <v>41017</v>
      </c>
      <c r="C204">
        <v>0</v>
      </c>
      <c r="D204">
        <v>52.08</v>
      </c>
      <c r="E204">
        <f t="shared" si="3"/>
        <v>52.08</v>
      </c>
    </row>
    <row r="205" spans="1:5" x14ac:dyDescent="0.35">
      <c r="A205" t="s">
        <v>139</v>
      </c>
      <c r="B205" s="1">
        <v>41018</v>
      </c>
      <c r="C205">
        <v>0</v>
      </c>
      <c r="D205">
        <v>45.02</v>
      </c>
      <c r="E205">
        <f t="shared" si="3"/>
        <v>45.02</v>
      </c>
    </row>
    <row r="206" spans="1:5" x14ac:dyDescent="0.35">
      <c r="A206" t="s">
        <v>139</v>
      </c>
      <c r="B206" s="1">
        <v>41019</v>
      </c>
      <c r="C206">
        <v>0</v>
      </c>
      <c r="D206">
        <v>45.88</v>
      </c>
      <c r="E206">
        <f t="shared" si="3"/>
        <v>45.88</v>
      </c>
    </row>
    <row r="207" spans="1:5" x14ac:dyDescent="0.35">
      <c r="A207" t="s">
        <v>139</v>
      </c>
      <c r="B207" s="1">
        <v>41020</v>
      </c>
      <c r="C207">
        <v>0</v>
      </c>
      <c r="D207">
        <v>44.8</v>
      </c>
      <c r="E207">
        <f t="shared" si="3"/>
        <v>44.8</v>
      </c>
    </row>
    <row r="208" spans="1:5" x14ac:dyDescent="0.35">
      <c r="A208" t="s">
        <v>139</v>
      </c>
      <c r="B208" s="1">
        <v>41021</v>
      </c>
      <c r="C208">
        <v>0</v>
      </c>
      <c r="D208">
        <v>43.94</v>
      </c>
      <c r="E208">
        <f t="shared" si="3"/>
        <v>43.94</v>
      </c>
    </row>
    <row r="209" spans="1:5" x14ac:dyDescent="0.35">
      <c r="A209" t="s">
        <v>139</v>
      </c>
      <c r="B209" s="1">
        <v>41022</v>
      </c>
      <c r="C209">
        <v>0</v>
      </c>
      <c r="D209">
        <v>52.02</v>
      </c>
      <c r="E209">
        <f t="shared" si="3"/>
        <v>52.02</v>
      </c>
    </row>
    <row r="210" spans="1:5" x14ac:dyDescent="0.35">
      <c r="A210" t="s">
        <v>139</v>
      </c>
      <c r="B210" s="1">
        <v>41023</v>
      </c>
      <c r="C210">
        <v>0</v>
      </c>
      <c r="D210">
        <v>49.38</v>
      </c>
      <c r="E210">
        <f t="shared" si="3"/>
        <v>49.38</v>
      </c>
    </row>
    <row r="211" spans="1:5" x14ac:dyDescent="0.35">
      <c r="A211" t="s">
        <v>139</v>
      </c>
      <c r="B211" s="1">
        <v>41024</v>
      </c>
      <c r="C211">
        <v>0</v>
      </c>
      <c r="D211">
        <v>51.29</v>
      </c>
      <c r="E211">
        <f t="shared" si="3"/>
        <v>51.29</v>
      </c>
    </row>
    <row r="212" spans="1:5" x14ac:dyDescent="0.35">
      <c r="A212" t="s">
        <v>139</v>
      </c>
      <c r="B212" s="1">
        <v>41025</v>
      </c>
      <c r="C212">
        <v>0</v>
      </c>
      <c r="D212">
        <v>46.78</v>
      </c>
      <c r="E212">
        <f t="shared" si="3"/>
        <v>46.78</v>
      </c>
    </row>
    <row r="213" spans="1:5" x14ac:dyDescent="0.35">
      <c r="A213" t="s">
        <v>139</v>
      </c>
      <c r="B213" s="1">
        <v>41026</v>
      </c>
      <c r="C213">
        <v>0</v>
      </c>
      <c r="D213">
        <v>49.71</v>
      </c>
      <c r="E213">
        <f t="shared" si="3"/>
        <v>49.71</v>
      </c>
    </row>
    <row r="214" spans="1:5" x14ac:dyDescent="0.35">
      <c r="A214" t="s">
        <v>139</v>
      </c>
      <c r="B214" s="1">
        <v>41027</v>
      </c>
      <c r="C214">
        <v>0</v>
      </c>
      <c r="D214">
        <v>43.38</v>
      </c>
      <c r="E214">
        <f t="shared" si="3"/>
        <v>43.38</v>
      </c>
    </row>
    <row r="215" spans="1:5" x14ac:dyDescent="0.35">
      <c r="A215" t="s">
        <v>139</v>
      </c>
      <c r="B215" s="1">
        <v>41028</v>
      </c>
      <c r="C215">
        <v>0</v>
      </c>
      <c r="D215">
        <v>44.45</v>
      </c>
      <c r="E215">
        <f t="shared" si="3"/>
        <v>44.45</v>
      </c>
    </row>
    <row r="216" spans="1:5" x14ac:dyDescent="0.35">
      <c r="A216" t="s">
        <v>139</v>
      </c>
      <c r="B216" s="1">
        <v>41029</v>
      </c>
      <c r="C216">
        <v>0</v>
      </c>
      <c r="D216">
        <v>48.6</v>
      </c>
      <c r="E216">
        <f t="shared" si="3"/>
        <v>48.6</v>
      </c>
    </row>
    <row r="217" spans="1:5" x14ac:dyDescent="0.35">
      <c r="A217" t="s">
        <v>139</v>
      </c>
      <c r="B217" s="1">
        <v>41030</v>
      </c>
      <c r="C217">
        <v>0</v>
      </c>
      <c r="D217">
        <v>44.42</v>
      </c>
      <c r="E217">
        <f t="shared" si="3"/>
        <v>44.42</v>
      </c>
    </row>
    <row r="218" spans="1:5" x14ac:dyDescent="0.35">
      <c r="A218" t="s">
        <v>139</v>
      </c>
      <c r="B218" s="1">
        <v>41031</v>
      </c>
      <c r="C218">
        <v>0</v>
      </c>
      <c r="D218">
        <v>40.520000000000003</v>
      </c>
      <c r="E218">
        <f t="shared" si="3"/>
        <v>40.520000000000003</v>
      </c>
    </row>
    <row r="219" spans="1:5" x14ac:dyDescent="0.35">
      <c r="A219" t="s">
        <v>139</v>
      </c>
      <c r="B219" s="1">
        <v>41032</v>
      </c>
      <c r="C219">
        <v>0</v>
      </c>
      <c r="D219">
        <v>37.020000000000003</v>
      </c>
      <c r="E219">
        <f t="shared" si="3"/>
        <v>37.020000000000003</v>
      </c>
    </row>
    <row r="220" spans="1:5" x14ac:dyDescent="0.35">
      <c r="A220" t="s">
        <v>139</v>
      </c>
      <c r="B220" s="1">
        <v>41033</v>
      </c>
      <c r="C220">
        <v>0</v>
      </c>
      <c r="D220">
        <v>33.46</v>
      </c>
      <c r="E220">
        <f t="shared" si="3"/>
        <v>33.46</v>
      </c>
    </row>
    <row r="221" spans="1:5" x14ac:dyDescent="0.35">
      <c r="A221" t="s">
        <v>139</v>
      </c>
      <c r="B221" s="1">
        <v>41034</v>
      </c>
      <c r="C221">
        <v>0</v>
      </c>
      <c r="D221">
        <v>35.479999999999997</v>
      </c>
      <c r="E221">
        <f t="shared" si="3"/>
        <v>35.479999999999997</v>
      </c>
    </row>
    <row r="222" spans="1:5" x14ac:dyDescent="0.35">
      <c r="A222" t="s">
        <v>139</v>
      </c>
      <c r="B222" s="1">
        <v>41035</v>
      </c>
      <c r="C222">
        <v>0</v>
      </c>
      <c r="D222">
        <v>33.130000000000003</v>
      </c>
      <c r="E222">
        <f t="shared" si="3"/>
        <v>33.130000000000003</v>
      </c>
    </row>
    <row r="223" spans="1:5" x14ac:dyDescent="0.35">
      <c r="A223" t="s">
        <v>139</v>
      </c>
      <c r="B223" s="1">
        <v>41036</v>
      </c>
      <c r="C223">
        <v>0</v>
      </c>
      <c r="D223">
        <v>37.28</v>
      </c>
      <c r="E223">
        <f t="shared" si="3"/>
        <v>37.28</v>
      </c>
    </row>
    <row r="224" spans="1:5" x14ac:dyDescent="0.35">
      <c r="A224" t="s">
        <v>139</v>
      </c>
      <c r="B224" s="1">
        <v>41037</v>
      </c>
      <c r="C224">
        <v>0</v>
      </c>
      <c r="D224">
        <v>33.76</v>
      </c>
      <c r="E224">
        <f t="shared" si="3"/>
        <v>33.76</v>
      </c>
    </row>
    <row r="225" spans="1:5" x14ac:dyDescent="0.35">
      <c r="A225" t="s">
        <v>139</v>
      </c>
      <c r="B225" s="1">
        <v>41038</v>
      </c>
      <c r="C225">
        <v>0</v>
      </c>
      <c r="D225">
        <v>43.15</v>
      </c>
      <c r="E225">
        <f t="shared" si="3"/>
        <v>43.15</v>
      </c>
    </row>
    <row r="226" spans="1:5" x14ac:dyDescent="0.35">
      <c r="A226" t="s">
        <v>139</v>
      </c>
      <c r="B226" s="1">
        <v>41039</v>
      </c>
      <c r="C226">
        <v>0</v>
      </c>
      <c r="D226">
        <v>40.26</v>
      </c>
      <c r="E226">
        <f t="shared" si="3"/>
        <v>40.26</v>
      </c>
    </row>
    <row r="227" spans="1:5" x14ac:dyDescent="0.35">
      <c r="A227" t="s">
        <v>139</v>
      </c>
      <c r="B227" s="1">
        <v>41040</v>
      </c>
      <c r="C227">
        <v>0</v>
      </c>
      <c r="D227">
        <v>42.8</v>
      </c>
      <c r="E227">
        <f t="shared" si="3"/>
        <v>42.8</v>
      </c>
    </row>
    <row r="228" spans="1:5" x14ac:dyDescent="0.35">
      <c r="A228" t="s">
        <v>139</v>
      </c>
      <c r="B228" s="1">
        <v>41041</v>
      </c>
      <c r="C228">
        <v>0</v>
      </c>
      <c r="D228">
        <v>39.94</v>
      </c>
      <c r="E228">
        <f t="shared" si="3"/>
        <v>39.94</v>
      </c>
    </row>
    <row r="229" spans="1:5" x14ac:dyDescent="0.35">
      <c r="A229" t="s">
        <v>139</v>
      </c>
      <c r="B229" s="1">
        <v>41042</v>
      </c>
      <c r="C229">
        <v>0</v>
      </c>
      <c r="D229">
        <v>39.94</v>
      </c>
      <c r="E229">
        <f t="shared" si="3"/>
        <v>39.94</v>
      </c>
    </row>
    <row r="230" spans="1:5" x14ac:dyDescent="0.35">
      <c r="A230" t="s">
        <v>139</v>
      </c>
      <c r="B230" s="1">
        <v>41043</v>
      </c>
      <c r="C230">
        <v>0</v>
      </c>
      <c r="D230">
        <v>45.87</v>
      </c>
      <c r="E230">
        <f t="shared" si="3"/>
        <v>45.87</v>
      </c>
    </row>
    <row r="231" spans="1:5" x14ac:dyDescent="0.35">
      <c r="A231" t="s">
        <v>139</v>
      </c>
      <c r="B231" s="1">
        <v>41044</v>
      </c>
      <c r="C231">
        <v>0</v>
      </c>
      <c r="D231">
        <v>45.47</v>
      </c>
      <c r="E231">
        <f t="shared" si="3"/>
        <v>45.47</v>
      </c>
    </row>
    <row r="232" spans="1:5" x14ac:dyDescent="0.35">
      <c r="A232" t="s">
        <v>139</v>
      </c>
      <c r="B232" s="1">
        <v>41045</v>
      </c>
      <c r="C232">
        <v>0</v>
      </c>
      <c r="D232">
        <v>51.17</v>
      </c>
      <c r="E232">
        <f t="shared" si="3"/>
        <v>51.17</v>
      </c>
    </row>
    <row r="233" spans="1:5" x14ac:dyDescent="0.35">
      <c r="A233" t="s">
        <v>139</v>
      </c>
      <c r="B233" s="1">
        <v>41046</v>
      </c>
      <c r="C233">
        <v>0</v>
      </c>
      <c r="D233">
        <v>47.29</v>
      </c>
      <c r="E233">
        <f t="shared" si="3"/>
        <v>47.29</v>
      </c>
    </row>
    <row r="234" spans="1:5" x14ac:dyDescent="0.35">
      <c r="A234" t="s">
        <v>139</v>
      </c>
      <c r="B234" s="1">
        <v>41047</v>
      </c>
      <c r="C234">
        <v>0</v>
      </c>
      <c r="D234">
        <v>35.450000000000003</v>
      </c>
      <c r="E234">
        <f t="shared" si="3"/>
        <v>35.450000000000003</v>
      </c>
    </row>
    <row r="235" spans="1:5" x14ac:dyDescent="0.35">
      <c r="A235" t="s">
        <v>139</v>
      </c>
      <c r="B235" s="1">
        <v>41048</v>
      </c>
      <c r="C235">
        <v>0</v>
      </c>
      <c r="D235">
        <v>36.729999999999997</v>
      </c>
      <c r="E235">
        <f t="shared" si="3"/>
        <v>36.729999999999997</v>
      </c>
    </row>
    <row r="236" spans="1:5" x14ac:dyDescent="0.35">
      <c r="A236" t="s">
        <v>139</v>
      </c>
      <c r="B236" s="1">
        <v>41049</v>
      </c>
      <c r="C236">
        <v>0</v>
      </c>
      <c r="D236">
        <v>37.17</v>
      </c>
      <c r="E236">
        <f t="shared" si="3"/>
        <v>37.17</v>
      </c>
    </row>
    <row r="237" spans="1:5" x14ac:dyDescent="0.35">
      <c r="A237" t="s">
        <v>139</v>
      </c>
      <c r="B237" s="1">
        <v>41050</v>
      </c>
      <c r="C237">
        <v>0</v>
      </c>
      <c r="D237">
        <v>40.08</v>
      </c>
      <c r="E237">
        <f t="shared" si="3"/>
        <v>40.08</v>
      </c>
    </row>
    <row r="238" spans="1:5" x14ac:dyDescent="0.35">
      <c r="A238" t="s">
        <v>139</v>
      </c>
      <c r="B238" s="1">
        <v>41051</v>
      </c>
      <c r="C238">
        <v>0</v>
      </c>
      <c r="D238">
        <v>36.159999999999997</v>
      </c>
      <c r="E238">
        <f t="shared" si="3"/>
        <v>36.159999999999997</v>
      </c>
    </row>
    <row r="239" spans="1:5" x14ac:dyDescent="0.35">
      <c r="A239" t="s">
        <v>139</v>
      </c>
      <c r="B239" s="1">
        <v>41052</v>
      </c>
      <c r="C239">
        <v>0</v>
      </c>
      <c r="D239">
        <v>46.65</v>
      </c>
      <c r="E239">
        <f t="shared" si="3"/>
        <v>46.65</v>
      </c>
    </row>
    <row r="240" spans="1:5" x14ac:dyDescent="0.35">
      <c r="A240" t="s">
        <v>139</v>
      </c>
      <c r="B240" s="1">
        <v>41053</v>
      </c>
      <c r="C240">
        <v>2.64</v>
      </c>
      <c r="D240">
        <v>41.59</v>
      </c>
      <c r="E240">
        <f t="shared" si="3"/>
        <v>44.230000000000004</v>
      </c>
    </row>
    <row r="241" spans="1:5" x14ac:dyDescent="0.35">
      <c r="A241" t="s">
        <v>139</v>
      </c>
      <c r="B241" s="1">
        <v>41054</v>
      </c>
      <c r="C241">
        <v>1.41</v>
      </c>
      <c r="D241">
        <v>37.340000000000003</v>
      </c>
      <c r="E241">
        <f t="shared" si="3"/>
        <v>38.75</v>
      </c>
    </row>
    <row r="242" spans="1:5" x14ac:dyDescent="0.35">
      <c r="A242" t="s">
        <v>139</v>
      </c>
      <c r="B242" s="1">
        <v>41055</v>
      </c>
      <c r="C242">
        <v>0</v>
      </c>
      <c r="D242">
        <v>32.21</v>
      </c>
      <c r="E242">
        <f t="shared" si="3"/>
        <v>32.21</v>
      </c>
    </row>
    <row r="243" spans="1:5" x14ac:dyDescent="0.35">
      <c r="A243" t="s">
        <v>139</v>
      </c>
      <c r="B243" s="1">
        <v>41056</v>
      </c>
      <c r="C243">
        <v>0</v>
      </c>
      <c r="D243">
        <v>31.69</v>
      </c>
      <c r="E243">
        <f t="shared" si="3"/>
        <v>31.69</v>
      </c>
    </row>
    <row r="244" spans="1:5" x14ac:dyDescent="0.35">
      <c r="A244" t="s">
        <v>139</v>
      </c>
      <c r="B244" s="1">
        <v>41057</v>
      </c>
      <c r="C244">
        <v>0</v>
      </c>
      <c r="D244">
        <v>38.21</v>
      </c>
      <c r="E244">
        <f t="shared" si="3"/>
        <v>38.21</v>
      </c>
    </row>
    <row r="245" spans="1:5" x14ac:dyDescent="0.35">
      <c r="A245" t="s">
        <v>139</v>
      </c>
      <c r="B245" s="1">
        <v>41058</v>
      </c>
      <c r="C245">
        <v>0</v>
      </c>
      <c r="D245">
        <v>41.03</v>
      </c>
      <c r="E245">
        <f t="shared" si="3"/>
        <v>41.03</v>
      </c>
    </row>
    <row r="246" spans="1:5" x14ac:dyDescent="0.35">
      <c r="A246" t="s">
        <v>139</v>
      </c>
      <c r="B246" s="1">
        <v>41059</v>
      </c>
      <c r="C246">
        <v>0</v>
      </c>
      <c r="D246">
        <v>37.81</v>
      </c>
      <c r="E246">
        <f t="shared" si="3"/>
        <v>37.81</v>
      </c>
    </row>
    <row r="247" spans="1:5" x14ac:dyDescent="0.35">
      <c r="A247" t="s">
        <v>139</v>
      </c>
      <c r="B247" s="1">
        <v>41060</v>
      </c>
      <c r="C247">
        <v>0</v>
      </c>
      <c r="D247">
        <v>45.7</v>
      </c>
      <c r="E247">
        <f t="shared" si="3"/>
        <v>45.7</v>
      </c>
    </row>
    <row r="248" spans="1:5" x14ac:dyDescent="0.35">
      <c r="A248" t="s">
        <v>139</v>
      </c>
      <c r="B248" s="1">
        <v>41061</v>
      </c>
      <c r="C248">
        <v>0</v>
      </c>
      <c r="D248">
        <v>33</v>
      </c>
      <c r="E248">
        <f t="shared" si="3"/>
        <v>33</v>
      </c>
    </row>
    <row r="249" spans="1:5" x14ac:dyDescent="0.35">
      <c r="A249" t="s">
        <v>139</v>
      </c>
      <c r="B249" s="1">
        <v>41062</v>
      </c>
      <c r="C249">
        <v>0</v>
      </c>
      <c r="D249">
        <v>35.99</v>
      </c>
      <c r="E249">
        <f t="shared" si="3"/>
        <v>35.99</v>
      </c>
    </row>
    <row r="250" spans="1:5" x14ac:dyDescent="0.35">
      <c r="A250" t="s">
        <v>139</v>
      </c>
      <c r="B250" s="1">
        <v>41063</v>
      </c>
      <c r="C250">
        <v>0</v>
      </c>
      <c r="D250">
        <v>35.770000000000003</v>
      </c>
      <c r="E250">
        <f t="shared" si="3"/>
        <v>35.770000000000003</v>
      </c>
    </row>
    <row r="251" spans="1:5" x14ac:dyDescent="0.35">
      <c r="A251" t="s">
        <v>139</v>
      </c>
      <c r="B251" s="1">
        <v>41064</v>
      </c>
      <c r="C251">
        <v>0</v>
      </c>
      <c r="D251">
        <v>32.19</v>
      </c>
      <c r="E251">
        <f t="shared" si="3"/>
        <v>32.19</v>
      </c>
    </row>
    <row r="252" spans="1:5" x14ac:dyDescent="0.35">
      <c r="A252" t="s">
        <v>139</v>
      </c>
      <c r="B252" s="1">
        <v>41065</v>
      </c>
      <c r="C252">
        <v>0</v>
      </c>
      <c r="D252">
        <v>33.450000000000003</v>
      </c>
      <c r="E252">
        <f t="shared" si="3"/>
        <v>33.450000000000003</v>
      </c>
    </row>
    <row r="253" spans="1:5" x14ac:dyDescent="0.35">
      <c r="A253" t="s">
        <v>139</v>
      </c>
      <c r="B253" s="1">
        <v>41066</v>
      </c>
      <c r="C253">
        <v>0</v>
      </c>
      <c r="D253">
        <v>40.28</v>
      </c>
      <c r="E253">
        <f t="shared" si="3"/>
        <v>40.28</v>
      </c>
    </row>
    <row r="254" spans="1:5" x14ac:dyDescent="0.35">
      <c r="A254" t="s">
        <v>139</v>
      </c>
      <c r="B254" s="1">
        <v>41067</v>
      </c>
      <c r="C254">
        <v>0</v>
      </c>
      <c r="D254">
        <v>35.97</v>
      </c>
      <c r="E254">
        <f t="shared" si="3"/>
        <v>35.97</v>
      </c>
    </row>
    <row r="255" spans="1:5" x14ac:dyDescent="0.35">
      <c r="A255" t="s">
        <v>139</v>
      </c>
      <c r="B255" s="1">
        <v>41068</v>
      </c>
      <c r="C255">
        <v>0</v>
      </c>
      <c r="D255">
        <v>36.58</v>
      </c>
      <c r="E255">
        <f t="shared" si="3"/>
        <v>36.58</v>
      </c>
    </row>
    <row r="256" spans="1:5" x14ac:dyDescent="0.35">
      <c r="A256" t="s">
        <v>139</v>
      </c>
      <c r="B256" s="1">
        <v>41069</v>
      </c>
      <c r="C256">
        <v>0</v>
      </c>
      <c r="D256">
        <v>31.4</v>
      </c>
      <c r="E256">
        <f t="shared" si="3"/>
        <v>31.4</v>
      </c>
    </row>
    <row r="257" spans="1:5" x14ac:dyDescent="0.35">
      <c r="A257" t="s">
        <v>139</v>
      </c>
      <c r="B257" s="1">
        <v>41070</v>
      </c>
      <c r="C257">
        <v>0</v>
      </c>
      <c r="D257">
        <v>31.2</v>
      </c>
      <c r="E257">
        <f t="shared" si="3"/>
        <v>31.2</v>
      </c>
    </row>
    <row r="258" spans="1:5" x14ac:dyDescent="0.35">
      <c r="A258" t="s">
        <v>139</v>
      </c>
      <c r="B258" s="1">
        <v>41071</v>
      </c>
      <c r="C258">
        <v>0</v>
      </c>
      <c r="D258">
        <v>45.36</v>
      </c>
      <c r="E258">
        <f t="shared" si="3"/>
        <v>45.36</v>
      </c>
    </row>
    <row r="259" spans="1:5" x14ac:dyDescent="0.35">
      <c r="A259" t="s">
        <v>139</v>
      </c>
      <c r="B259" s="1">
        <v>41072</v>
      </c>
      <c r="C259">
        <v>0</v>
      </c>
      <c r="D259">
        <v>45.68</v>
      </c>
      <c r="E259">
        <f t="shared" si="3"/>
        <v>45.68</v>
      </c>
    </row>
    <row r="260" spans="1:5" x14ac:dyDescent="0.35">
      <c r="A260" t="s">
        <v>139</v>
      </c>
      <c r="B260" s="1">
        <v>41073</v>
      </c>
      <c r="C260">
        <v>0.67</v>
      </c>
      <c r="D260">
        <v>36.840000000000003</v>
      </c>
      <c r="E260">
        <f t="shared" ref="E260:E323" si="4">C260+D260</f>
        <v>37.510000000000005</v>
      </c>
    </row>
    <row r="261" spans="1:5" x14ac:dyDescent="0.35">
      <c r="A261" t="s">
        <v>139</v>
      </c>
      <c r="B261" s="1">
        <v>41074</v>
      </c>
      <c r="C261">
        <v>1.68</v>
      </c>
      <c r="D261">
        <v>30.55</v>
      </c>
      <c r="E261">
        <f t="shared" si="4"/>
        <v>32.230000000000004</v>
      </c>
    </row>
    <row r="262" spans="1:5" x14ac:dyDescent="0.35">
      <c r="A262" t="s">
        <v>139</v>
      </c>
      <c r="B262" s="1">
        <v>41075</v>
      </c>
      <c r="C262">
        <v>0</v>
      </c>
      <c r="D262">
        <v>28.14</v>
      </c>
      <c r="E262">
        <f t="shared" si="4"/>
        <v>28.14</v>
      </c>
    </row>
    <row r="263" spans="1:5" x14ac:dyDescent="0.35">
      <c r="A263" t="s">
        <v>139</v>
      </c>
      <c r="B263" s="1">
        <v>41076</v>
      </c>
      <c r="C263">
        <v>0</v>
      </c>
      <c r="D263">
        <v>27.66</v>
      </c>
      <c r="E263">
        <f t="shared" si="4"/>
        <v>27.66</v>
      </c>
    </row>
    <row r="264" spans="1:5" x14ac:dyDescent="0.35">
      <c r="A264" t="s">
        <v>139</v>
      </c>
      <c r="B264" s="1">
        <v>41077</v>
      </c>
      <c r="C264">
        <v>0</v>
      </c>
      <c r="D264">
        <v>28.63</v>
      </c>
      <c r="E264">
        <f t="shared" si="4"/>
        <v>28.63</v>
      </c>
    </row>
    <row r="265" spans="1:5" x14ac:dyDescent="0.35">
      <c r="A265" t="s">
        <v>139</v>
      </c>
      <c r="B265" s="1">
        <v>41078</v>
      </c>
      <c r="C265">
        <v>0</v>
      </c>
      <c r="D265">
        <v>37.49</v>
      </c>
      <c r="E265">
        <f t="shared" si="4"/>
        <v>37.49</v>
      </c>
    </row>
    <row r="266" spans="1:5" x14ac:dyDescent="0.35">
      <c r="A266" t="s">
        <v>139</v>
      </c>
      <c r="B266" s="1">
        <v>41079</v>
      </c>
      <c r="C266">
        <v>0</v>
      </c>
      <c r="D266">
        <v>31.36</v>
      </c>
      <c r="E266">
        <f t="shared" si="4"/>
        <v>31.36</v>
      </c>
    </row>
    <row r="267" spans="1:5" x14ac:dyDescent="0.35">
      <c r="A267" t="s">
        <v>139</v>
      </c>
      <c r="B267" s="1">
        <v>41080</v>
      </c>
      <c r="C267">
        <v>0</v>
      </c>
      <c r="D267">
        <v>33.17</v>
      </c>
      <c r="E267">
        <f t="shared" si="4"/>
        <v>33.17</v>
      </c>
    </row>
    <row r="268" spans="1:5" x14ac:dyDescent="0.35">
      <c r="A268" t="s">
        <v>139</v>
      </c>
      <c r="B268" s="1">
        <v>41081</v>
      </c>
      <c r="C268">
        <v>0</v>
      </c>
      <c r="D268">
        <v>34.71</v>
      </c>
      <c r="E268">
        <f t="shared" si="4"/>
        <v>34.71</v>
      </c>
    </row>
    <row r="269" spans="1:5" x14ac:dyDescent="0.35">
      <c r="A269" t="s">
        <v>139</v>
      </c>
      <c r="B269" s="1">
        <v>41082</v>
      </c>
      <c r="C269">
        <v>0</v>
      </c>
      <c r="D269">
        <v>30.35</v>
      </c>
      <c r="E269">
        <f t="shared" si="4"/>
        <v>30.35</v>
      </c>
    </row>
    <row r="270" spans="1:5" x14ac:dyDescent="0.35">
      <c r="A270" t="s">
        <v>139</v>
      </c>
      <c r="B270" s="1">
        <v>41083</v>
      </c>
      <c r="C270">
        <v>0</v>
      </c>
      <c r="D270">
        <v>28.92</v>
      </c>
      <c r="E270">
        <f t="shared" si="4"/>
        <v>28.92</v>
      </c>
    </row>
    <row r="271" spans="1:5" x14ac:dyDescent="0.35">
      <c r="A271" t="s">
        <v>139</v>
      </c>
      <c r="B271" s="1">
        <v>41084</v>
      </c>
      <c r="C271">
        <v>0</v>
      </c>
      <c r="D271">
        <v>28.63</v>
      </c>
      <c r="E271">
        <f t="shared" si="4"/>
        <v>28.63</v>
      </c>
    </row>
    <row r="272" spans="1:5" x14ac:dyDescent="0.35">
      <c r="A272" t="s">
        <v>139</v>
      </c>
      <c r="B272" s="1">
        <v>41085</v>
      </c>
      <c r="C272">
        <v>0.86</v>
      </c>
      <c r="D272">
        <v>32.08</v>
      </c>
      <c r="E272">
        <f t="shared" si="4"/>
        <v>32.94</v>
      </c>
    </row>
    <row r="273" spans="1:5" x14ac:dyDescent="0.35">
      <c r="A273" t="s">
        <v>139</v>
      </c>
      <c r="B273" s="1">
        <v>41086</v>
      </c>
      <c r="C273">
        <v>0</v>
      </c>
      <c r="D273">
        <v>31.3</v>
      </c>
      <c r="E273">
        <f t="shared" si="4"/>
        <v>31.3</v>
      </c>
    </row>
    <row r="274" spans="1:5" x14ac:dyDescent="0.35">
      <c r="A274" t="s">
        <v>139</v>
      </c>
      <c r="B274" s="1">
        <v>41087</v>
      </c>
      <c r="C274">
        <v>4.34</v>
      </c>
      <c r="D274">
        <v>29.91</v>
      </c>
      <c r="E274">
        <f t="shared" si="4"/>
        <v>34.25</v>
      </c>
    </row>
    <row r="275" spans="1:5" x14ac:dyDescent="0.35">
      <c r="A275" t="s">
        <v>139</v>
      </c>
      <c r="B275" s="1">
        <v>41088</v>
      </c>
      <c r="C275">
        <v>0</v>
      </c>
      <c r="D275">
        <v>34.479999999999997</v>
      </c>
      <c r="E275">
        <f t="shared" si="4"/>
        <v>34.479999999999997</v>
      </c>
    </row>
    <row r="276" spans="1:5" x14ac:dyDescent="0.35">
      <c r="A276" t="s">
        <v>139</v>
      </c>
      <c r="B276" s="1">
        <v>41089</v>
      </c>
      <c r="C276">
        <v>0</v>
      </c>
      <c r="D276">
        <v>35.549999999999997</v>
      </c>
      <c r="E276">
        <f t="shared" si="4"/>
        <v>35.549999999999997</v>
      </c>
    </row>
    <row r="277" spans="1:5" x14ac:dyDescent="0.35">
      <c r="A277" t="s">
        <v>139</v>
      </c>
      <c r="B277" s="1">
        <v>41090</v>
      </c>
      <c r="C277">
        <v>0</v>
      </c>
      <c r="D277">
        <v>31.2</v>
      </c>
      <c r="E277">
        <f t="shared" si="4"/>
        <v>31.2</v>
      </c>
    </row>
    <row r="278" spans="1:5" x14ac:dyDescent="0.35">
      <c r="A278" t="s">
        <v>139</v>
      </c>
      <c r="B278" s="1">
        <v>41091</v>
      </c>
      <c r="C278">
        <v>0</v>
      </c>
      <c r="D278">
        <v>18.239999999999998</v>
      </c>
      <c r="E278">
        <f t="shared" si="4"/>
        <v>18.239999999999998</v>
      </c>
    </row>
    <row r="279" spans="1:5" x14ac:dyDescent="0.35">
      <c r="A279" t="s">
        <v>139</v>
      </c>
      <c r="B279" s="1">
        <v>41092</v>
      </c>
      <c r="C279">
        <v>3.92</v>
      </c>
      <c r="D279">
        <v>22.02</v>
      </c>
      <c r="E279">
        <f t="shared" si="4"/>
        <v>25.939999999999998</v>
      </c>
    </row>
    <row r="280" spans="1:5" x14ac:dyDescent="0.35">
      <c r="A280" t="s">
        <v>139</v>
      </c>
      <c r="B280" s="1">
        <v>41093</v>
      </c>
      <c r="C280">
        <v>1.05</v>
      </c>
      <c r="D280">
        <v>20.9</v>
      </c>
      <c r="E280">
        <f t="shared" si="4"/>
        <v>21.95</v>
      </c>
    </row>
    <row r="281" spans="1:5" x14ac:dyDescent="0.35">
      <c r="A281" t="s">
        <v>139</v>
      </c>
      <c r="B281" s="1">
        <v>41094</v>
      </c>
      <c r="C281">
        <v>3.35</v>
      </c>
      <c r="D281">
        <v>21.35</v>
      </c>
      <c r="E281">
        <f t="shared" si="4"/>
        <v>24.700000000000003</v>
      </c>
    </row>
    <row r="282" spans="1:5" x14ac:dyDescent="0.35">
      <c r="A282" t="s">
        <v>139</v>
      </c>
      <c r="B282" s="1">
        <v>41095</v>
      </c>
      <c r="C282">
        <v>0</v>
      </c>
      <c r="D282">
        <v>20.07</v>
      </c>
      <c r="E282">
        <f t="shared" si="4"/>
        <v>20.07</v>
      </c>
    </row>
    <row r="283" spans="1:5" x14ac:dyDescent="0.35">
      <c r="A283" t="s">
        <v>139</v>
      </c>
      <c r="B283" s="1">
        <v>41096</v>
      </c>
      <c r="C283">
        <v>0</v>
      </c>
      <c r="D283">
        <v>21.75</v>
      </c>
      <c r="E283">
        <f t="shared" si="4"/>
        <v>21.75</v>
      </c>
    </row>
    <row r="284" spans="1:5" x14ac:dyDescent="0.35">
      <c r="A284" t="s">
        <v>139</v>
      </c>
      <c r="B284" s="1">
        <v>41097</v>
      </c>
      <c r="C284">
        <v>0</v>
      </c>
      <c r="D284">
        <v>17.48</v>
      </c>
      <c r="E284">
        <f t="shared" si="4"/>
        <v>17.48</v>
      </c>
    </row>
    <row r="285" spans="1:5" x14ac:dyDescent="0.35">
      <c r="A285" t="s">
        <v>139</v>
      </c>
      <c r="B285" s="1">
        <v>41098</v>
      </c>
      <c r="C285">
        <v>0</v>
      </c>
      <c r="D285">
        <v>16.420000000000002</v>
      </c>
      <c r="E285">
        <f t="shared" si="4"/>
        <v>16.420000000000002</v>
      </c>
    </row>
    <row r="286" spans="1:5" x14ac:dyDescent="0.35">
      <c r="A286" t="s">
        <v>139</v>
      </c>
      <c r="B286" s="1">
        <v>41099</v>
      </c>
      <c r="C286">
        <v>2.94</v>
      </c>
      <c r="D286">
        <v>21.88</v>
      </c>
      <c r="E286">
        <f t="shared" si="4"/>
        <v>24.82</v>
      </c>
    </row>
    <row r="287" spans="1:5" x14ac:dyDescent="0.35">
      <c r="A287" t="s">
        <v>139</v>
      </c>
      <c r="B287" s="1">
        <v>41100</v>
      </c>
      <c r="C287">
        <v>2.29</v>
      </c>
      <c r="D287">
        <v>18.850000000000001</v>
      </c>
      <c r="E287">
        <f t="shared" si="4"/>
        <v>21.14</v>
      </c>
    </row>
    <row r="288" spans="1:5" x14ac:dyDescent="0.35">
      <c r="A288" t="s">
        <v>139</v>
      </c>
      <c r="B288" s="1">
        <v>41101</v>
      </c>
      <c r="C288">
        <v>3.02</v>
      </c>
      <c r="D288">
        <v>18.93</v>
      </c>
      <c r="E288">
        <f t="shared" si="4"/>
        <v>21.95</v>
      </c>
    </row>
    <row r="289" spans="1:5" x14ac:dyDescent="0.35">
      <c r="A289" t="s">
        <v>139</v>
      </c>
      <c r="B289" s="1">
        <v>41102</v>
      </c>
      <c r="C289">
        <v>0</v>
      </c>
      <c r="D289">
        <v>20.13</v>
      </c>
      <c r="E289">
        <f t="shared" si="4"/>
        <v>20.13</v>
      </c>
    </row>
    <row r="290" spans="1:5" x14ac:dyDescent="0.35">
      <c r="A290" t="s">
        <v>139</v>
      </c>
      <c r="B290" s="1">
        <v>41103</v>
      </c>
      <c r="C290">
        <v>0</v>
      </c>
      <c r="D290">
        <v>20.6</v>
      </c>
      <c r="E290">
        <f t="shared" si="4"/>
        <v>20.6</v>
      </c>
    </row>
    <row r="291" spans="1:5" x14ac:dyDescent="0.35">
      <c r="A291" t="s">
        <v>139</v>
      </c>
      <c r="B291" s="1">
        <v>41104</v>
      </c>
      <c r="C291">
        <v>3.24</v>
      </c>
      <c r="D291">
        <v>16.02</v>
      </c>
      <c r="E291">
        <f t="shared" si="4"/>
        <v>19.259999999999998</v>
      </c>
    </row>
    <row r="292" spans="1:5" x14ac:dyDescent="0.35">
      <c r="A292" t="s">
        <v>139</v>
      </c>
      <c r="B292" s="1">
        <v>41105</v>
      </c>
      <c r="C292">
        <v>3.26</v>
      </c>
      <c r="D292">
        <v>15</v>
      </c>
      <c r="E292">
        <f t="shared" si="4"/>
        <v>18.259999999999998</v>
      </c>
    </row>
    <row r="293" spans="1:5" x14ac:dyDescent="0.35">
      <c r="A293" t="s">
        <v>139</v>
      </c>
      <c r="B293" s="1">
        <v>41106</v>
      </c>
      <c r="C293">
        <v>2.98</v>
      </c>
      <c r="D293">
        <v>19.420000000000002</v>
      </c>
      <c r="E293">
        <f t="shared" si="4"/>
        <v>22.400000000000002</v>
      </c>
    </row>
    <row r="294" spans="1:5" x14ac:dyDescent="0.35">
      <c r="A294" t="s">
        <v>139</v>
      </c>
      <c r="B294" s="1">
        <v>41107</v>
      </c>
      <c r="C294">
        <v>0</v>
      </c>
      <c r="D294">
        <v>21.22</v>
      </c>
      <c r="E294">
        <f t="shared" si="4"/>
        <v>21.22</v>
      </c>
    </row>
    <row r="295" spans="1:5" x14ac:dyDescent="0.35">
      <c r="A295" t="s">
        <v>139</v>
      </c>
      <c r="B295" s="1">
        <v>41108</v>
      </c>
      <c r="C295">
        <v>0</v>
      </c>
      <c r="D295">
        <v>20.32</v>
      </c>
      <c r="E295">
        <f t="shared" si="4"/>
        <v>20.32</v>
      </c>
    </row>
    <row r="296" spans="1:5" x14ac:dyDescent="0.35">
      <c r="A296" t="s">
        <v>139</v>
      </c>
      <c r="B296" s="1">
        <v>41109</v>
      </c>
      <c r="C296">
        <v>0</v>
      </c>
      <c r="D296">
        <v>20.67</v>
      </c>
      <c r="E296">
        <f t="shared" si="4"/>
        <v>20.67</v>
      </c>
    </row>
    <row r="297" spans="1:5" x14ac:dyDescent="0.35">
      <c r="A297" t="s">
        <v>139</v>
      </c>
      <c r="B297" s="1">
        <v>41110</v>
      </c>
      <c r="C297">
        <v>0</v>
      </c>
      <c r="D297">
        <v>20.149999999999999</v>
      </c>
      <c r="E297">
        <f t="shared" si="4"/>
        <v>20.149999999999999</v>
      </c>
    </row>
    <row r="298" spans="1:5" x14ac:dyDescent="0.35">
      <c r="A298" t="s">
        <v>139</v>
      </c>
      <c r="B298" s="1">
        <v>41111</v>
      </c>
      <c r="C298">
        <v>0</v>
      </c>
      <c r="D298">
        <v>19.18</v>
      </c>
      <c r="E298">
        <f t="shared" si="4"/>
        <v>19.18</v>
      </c>
    </row>
    <row r="299" spans="1:5" x14ac:dyDescent="0.35">
      <c r="A299" t="s">
        <v>139</v>
      </c>
      <c r="B299" s="1">
        <v>41112</v>
      </c>
      <c r="C299">
        <v>0</v>
      </c>
      <c r="D299">
        <v>18.78</v>
      </c>
      <c r="E299">
        <f t="shared" si="4"/>
        <v>18.78</v>
      </c>
    </row>
    <row r="300" spans="1:5" x14ac:dyDescent="0.35">
      <c r="A300" t="s">
        <v>139</v>
      </c>
      <c r="B300" s="1">
        <v>41113</v>
      </c>
      <c r="C300">
        <v>0</v>
      </c>
      <c r="D300">
        <v>17.96</v>
      </c>
      <c r="E300">
        <f t="shared" si="4"/>
        <v>17.96</v>
      </c>
    </row>
    <row r="301" spans="1:5" x14ac:dyDescent="0.35">
      <c r="A301" t="s">
        <v>139</v>
      </c>
      <c r="B301" s="1">
        <v>41114</v>
      </c>
      <c r="C301">
        <v>0</v>
      </c>
      <c r="D301">
        <v>14.22</v>
      </c>
      <c r="E301">
        <f t="shared" si="4"/>
        <v>14.22</v>
      </c>
    </row>
    <row r="302" spans="1:5" x14ac:dyDescent="0.35">
      <c r="A302" t="s">
        <v>139</v>
      </c>
      <c r="B302" s="1">
        <v>41115</v>
      </c>
      <c r="C302">
        <v>0</v>
      </c>
      <c r="D302">
        <v>16.239999999999998</v>
      </c>
      <c r="E302">
        <f t="shared" si="4"/>
        <v>16.239999999999998</v>
      </c>
    </row>
    <row r="303" spans="1:5" x14ac:dyDescent="0.35">
      <c r="A303" t="s">
        <v>139</v>
      </c>
      <c r="B303" s="1">
        <v>41116</v>
      </c>
      <c r="C303">
        <v>0</v>
      </c>
      <c r="D303">
        <v>12.62</v>
      </c>
      <c r="E303">
        <f t="shared" si="4"/>
        <v>12.62</v>
      </c>
    </row>
    <row r="304" spans="1:5" x14ac:dyDescent="0.35">
      <c r="A304" t="s">
        <v>139</v>
      </c>
      <c r="B304" s="1">
        <v>41117</v>
      </c>
      <c r="C304">
        <v>0</v>
      </c>
      <c r="D304">
        <v>12.23</v>
      </c>
      <c r="E304">
        <f t="shared" si="4"/>
        <v>12.23</v>
      </c>
    </row>
    <row r="305" spans="1:5" x14ac:dyDescent="0.35">
      <c r="A305" t="s">
        <v>139</v>
      </c>
      <c r="B305" s="1">
        <v>41118</v>
      </c>
      <c r="C305">
        <v>0</v>
      </c>
      <c r="D305">
        <v>8.82</v>
      </c>
      <c r="E305">
        <f t="shared" si="4"/>
        <v>8.82</v>
      </c>
    </row>
    <row r="306" spans="1:5" x14ac:dyDescent="0.35">
      <c r="A306" t="s">
        <v>139</v>
      </c>
      <c r="B306" s="1">
        <v>41119</v>
      </c>
      <c r="C306">
        <v>0</v>
      </c>
      <c r="D306">
        <v>9.06</v>
      </c>
      <c r="E306">
        <f t="shared" si="4"/>
        <v>9.06</v>
      </c>
    </row>
    <row r="307" spans="1:5" x14ac:dyDescent="0.35">
      <c r="A307" t="s">
        <v>139</v>
      </c>
      <c r="B307" s="1">
        <v>41120</v>
      </c>
      <c r="C307">
        <v>0</v>
      </c>
      <c r="D307">
        <v>21.13</v>
      </c>
      <c r="E307">
        <f t="shared" si="4"/>
        <v>21.13</v>
      </c>
    </row>
    <row r="308" spans="1:5" x14ac:dyDescent="0.35">
      <c r="A308" t="s">
        <v>139</v>
      </c>
      <c r="B308" s="1">
        <v>41121</v>
      </c>
      <c r="C308">
        <v>0</v>
      </c>
      <c r="D308">
        <v>27.99</v>
      </c>
      <c r="E308">
        <f t="shared" si="4"/>
        <v>27.99</v>
      </c>
    </row>
    <row r="309" spans="1:5" x14ac:dyDescent="0.35">
      <c r="A309" t="s">
        <v>139</v>
      </c>
      <c r="B309" s="1">
        <v>41122</v>
      </c>
      <c r="C309">
        <v>0</v>
      </c>
      <c r="D309">
        <v>49.71</v>
      </c>
      <c r="E309">
        <f t="shared" si="4"/>
        <v>49.71</v>
      </c>
    </row>
    <row r="310" spans="1:5" x14ac:dyDescent="0.35">
      <c r="A310" t="s">
        <v>139</v>
      </c>
      <c r="B310" s="1">
        <v>41123</v>
      </c>
      <c r="C310">
        <v>0</v>
      </c>
      <c r="D310">
        <v>51.58</v>
      </c>
      <c r="E310">
        <f t="shared" si="4"/>
        <v>51.58</v>
      </c>
    </row>
    <row r="311" spans="1:5" x14ac:dyDescent="0.35">
      <c r="A311" t="s">
        <v>139</v>
      </c>
      <c r="B311" s="1">
        <v>41124</v>
      </c>
      <c r="C311">
        <v>0</v>
      </c>
      <c r="D311">
        <v>51.77</v>
      </c>
      <c r="E311">
        <f t="shared" si="4"/>
        <v>51.77</v>
      </c>
    </row>
    <row r="312" spans="1:5" x14ac:dyDescent="0.35">
      <c r="A312" t="s">
        <v>139</v>
      </c>
      <c r="B312" s="1">
        <v>41125</v>
      </c>
      <c r="C312">
        <v>0</v>
      </c>
      <c r="D312">
        <v>44.12</v>
      </c>
      <c r="E312">
        <f t="shared" si="4"/>
        <v>44.12</v>
      </c>
    </row>
    <row r="313" spans="1:5" x14ac:dyDescent="0.35">
      <c r="A313" t="s">
        <v>139</v>
      </c>
      <c r="B313" s="1">
        <v>41126</v>
      </c>
      <c r="C313">
        <v>0</v>
      </c>
      <c r="D313">
        <v>44.19</v>
      </c>
      <c r="E313">
        <f t="shared" si="4"/>
        <v>44.19</v>
      </c>
    </row>
    <row r="314" spans="1:5" x14ac:dyDescent="0.35">
      <c r="A314" t="s">
        <v>139</v>
      </c>
      <c r="B314" s="1">
        <v>41127</v>
      </c>
      <c r="C314">
        <v>0</v>
      </c>
      <c r="D314">
        <v>50.84</v>
      </c>
      <c r="E314">
        <f t="shared" si="4"/>
        <v>50.84</v>
      </c>
    </row>
    <row r="315" spans="1:5" x14ac:dyDescent="0.35">
      <c r="A315" t="s">
        <v>139</v>
      </c>
      <c r="B315" s="1">
        <v>41128</v>
      </c>
      <c r="C315">
        <v>0</v>
      </c>
      <c r="D315">
        <v>51.43</v>
      </c>
      <c r="E315">
        <f t="shared" si="4"/>
        <v>51.43</v>
      </c>
    </row>
    <row r="316" spans="1:5" x14ac:dyDescent="0.35">
      <c r="A316" t="s">
        <v>139</v>
      </c>
      <c r="B316" s="1">
        <v>41129</v>
      </c>
      <c r="C316">
        <v>0</v>
      </c>
      <c r="D316">
        <v>48.78</v>
      </c>
      <c r="E316">
        <f t="shared" si="4"/>
        <v>48.78</v>
      </c>
    </row>
    <row r="317" spans="1:5" x14ac:dyDescent="0.35">
      <c r="A317" t="s">
        <v>139</v>
      </c>
      <c r="B317" s="1">
        <v>41130</v>
      </c>
      <c r="C317">
        <v>0</v>
      </c>
      <c r="D317">
        <v>46.97</v>
      </c>
      <c r="E317">
        <f t="shared" si="4"/>
        <v>46.97</v>
      </c>
    </row>
    <row r="318" spans="1:5" x14ac:dyDescent="0.35">
      <c r="A318" t="s">
        <v>139</v>
      </c>
      <c r="B318" s="1">
        <v>41131</v>
      </c>
      <c r="C318">
        <v>0</v>
      </c>
      <c r="D318">
        <v>46.59</v>
      </c>
      <c r="E318">
        <f t="shared" si="4"/>
        <v>46.59</v>
      </c>
    </row>
    <row r="319" spans="1:5" x14ac:dyDescent="0.35">
      <c r="A319" t="s">
        <v>139</v>
      </c>
      <c r="B319" s="1">
        <v>41132</v>
      </c>
      <c r="C319">
        <v>0</v>
      </c>
      <c r="D319">
        <v>43.44</v>
      </c>
      <c r="E319">
        <f t="shared" si="4"/>
        <v>43.44</v>
      </c>
    </row>
    <row r="320" spans="1:5" x14ac:dyDescent="0.35">
      <c r="A320" t="s">
        <v>139</v>
      </c>
      <c r="B320" s="1">
        <v>41133</v>
      </c>
      <c r="C320">
        <v>0</v>
      </c>
      <c r="D320">
        <v>39.14</v>
      </c>
      <c r="E320">
        <f t="shared" si="4"/>
        <v>39.14</v>
      </c>
    </row>
    <row r="321" spans="1:5" x14ac:dyDescent="0.35">
      <c r="A321" t="s">
        <v>139</v>
      </c>
      <c r="B321" s="1">
        <v>41134</v>
      </c>
      <c r="C321">
        <v>0</v>
      </c>
      <c r="D321">
        <v>44.26</v>
      </c>
      <c r="E321">
        <f t="shared" si="4"/>
        <v>44.26</v>
      </c>
    </row>
    <row r="322" spans="1:5" x14ac:dyDescent="0.35">
      <c r="A322" t="s">
        <v>139</v>
      </c>
      <c r="B322" s="1">
        <v>41135</v>
      </c>
      <c r="C322">
        <v>0</v>
      </c>
      <c r="D322">
        <v>44.65</v>
      </c>
      <c r="E322">
        <f t="shared" si="4"/>
        <v>44.65</v>
      </c>
    </row>
    <row r="323" spans="1:5" x14ac:dyDescent="0.35">
      <c r="A323" t="s">
        <v>139</v>
      </c>
      <c r="B323" s="1">
        <v>41136</v>
      </c>
      <c r="C323">
        <v>0</v>
      </c>
      <c r="D323">
        <v>42.61</v>
      </c>
      <c r="E323">
        <f t="shared" si="4"/>
        <v>42.61</v>
      </c>
    </row>
    <row r="324" spans="1:5" x14ac:dyDescent="0.35">
      <c r="A324" t="s">
        <v>139</v>
      </c>
      <c r="B324" s="1">
        <v>41137</v>
      </c>
      <c r="C324">
        <v>0</v>
      </c>
      <c r="D324">
        <v>43.43</v>
      </c>
      <c r="E324">
        <f t="shared" ref="E324:E387" si="5">C324+D324</f>
        <v>43.43</v>
      </c>
    </row>
    <row r="325" spans="1:5" x14ac:dyDescent="0.35">
      <c r="A325" t="s">
        <v>139</v>
      </c>
      <c r="B325" s="1">
        <v>41138</v>
      </c>
      <c r="C325">
        <v>0</v>
      </c>
      <c r="D325">
        <v>42.4</v>
      </c>
      <c r="E325">
        <f t="shared" si="5"/>
        <v>42.4</v>
      </c>
    </row>
    <row r="326" spans="1:5" x14ac:dyDescent="0.35">
      <c r="A326" t="s">
        <v>139</v>
      </c>
      <c r="B326" s="1">
        <v>41139</v>
      </c>
      <c r="C326">
        <v>0</v>
      </c>
      <c r="D326">
        <v>40.21</v>
      </c>
      <c r="E326">
        <f t="shared" si="5"/>
        <v>40.21</v>
      </c>
    </row>
    <row r="327" spans="1:5" x14ac:dyDescent="0.35">
      <c r="A327" t="s">
        <v>139</v>
      </c>
      <c r="B327" s="1">
        <v>41140</v>
      </c>
      <c r="C327">
        <v>0</v>
      </c>
      <c r="D327">
        <v>40.950000000000003</v>
      </c>
      <c r="E327">
        <f t="shared" si="5"/>
        <v>40.950000000000003</v>
      </c>
    </row>
    <row r="328" spans="1:5" x14ac:dyDescent="0.35">
      <c r="A328" t="s">
        <v>139</v>
      </c>
      <c r="B328" s="1">
        <v>41141</v>
      </c>
      <c r="C328">
        <v>0</v>
      </c>
      <c r="D328">
        <v>45.54</v>
      </c>
      <c r="E328">
        <f t="shared" si="5"/>
        <v>45.54</v>
      </c>
    </row>
    <row r="329" spans="1:5" x14ac:dyDescent="0.35">
      <c r="A329" t="s">
        <v>139</v>
      </c>
      <c r="B329" s="1">
        <v>41142</v>
      </c>
      <c r="C329">
        <v>1.35</v>
      </c>
      <c r="D329">
        <v>49.15</v>
      </c>
      <c r="E329">
        <f t="shared" si="5"/>
        <v>50.5</v>
      </c>
    </row>
    <row r="330" spans="1:5" x14ac:dyDescent="0.35">
      <c r="A330" t="s">
        <v>139</v>
      </c>
      <c r="B330" s="1">
        <v>41143</v>
      </c>
      <c r="C330">
        <v>0</v>
      </c>
      <c r="D330">
        <v>52.81</v>
      </c>
      <c r="E330">
        <f t="shared" si="5"/>
        <v>52.81</v>
      </c>
    </row>
    <row r="331" spans="1:5" x14ac:dyDescent="0.35">
      <c r="A331" t="s">
        <v>139</v>
      </c>
      <c r="B331" s="1">
        <v>41144</v>
      </c>
      <c r="C331">
        <v>0</v>
      </c>
      <c r="D331">
        <v>54.48</v>
      </c>
      <c r="E331">
        <f t="shared" si="5"/>
        <v>54.48</v>
      </c>
    </row>
    <row r="332" spans="1:5" x14ac:dyDescent="0.35">
      <c r="A332" t="s">
        <v>139</v>
      </c>
      <c r="B332" s="1">
        <v>41145</v>
      </c>
      <c r="C332">
        <v>0</v>
      </c>
      <c r="D332">
        <v>55.53</v>
      </c>
      <c r="E332">
        <f t="shared" si="5"/>
        <v>55.53</v>
      </c>
    </row>
    <row r="333" spans="1:5" x14ac:dyDescent="0.35">
      <c r="A333" t="s">
        <v>139</v>
      </c>
      <c r="B333" s="1">
        <v>41146</v>
      </c>
      <c r="C333">
        <v>0</v>
      </c>
      <c r="D333">
        <v>51.31</v>
      </c>
      <c r="E333">
        <f t="shared" si="5"/>
        <v>51.31</v>
      </c>
    </row>
    <row r="334" spans="1:5" x14ac:dyDescent="0.35">
      <c r="A334" t="s">
        <v>139</v>
      </c>
      <c r="B334" s="1">
        <v>41147</v>
      </c>
      <c r="C334">
        <v>0</v>
      </c>
      <c r="D334">
        <v>46.4</v>
      </c>
      <c r="E334">
        <f t="shared" si="5"/>
        <v>46.4</v>
      </c>
    </row>
    <row r="335" spans="1:5" x14ac:dyDescent="0.35">
      <c r="A335" t="s">
        <v>139</v>
      </c>
      <c r="B335" s="1">
        <v>41148</v>
      </c>
      <c r="C335">
        <v>0</v>
      </c>
      <c r="D335">
        <v>45.26</v>
      </c>
      <c r="E335">
        <f t="shared" si="5"/>
        <v>45.26</v>
      </c>
    </row>
    <row r="336" spans="1:5" x14ac:dyDescent="0.35">
      <c r="A336" t="s">
        <v>139</v>
      </c>
      <c r="B336" s="1">
        <v>41149</v>
      </c>
      <c r="C336">
        <v>0</v>
      </c>
      <c r="D336">
        <v>48.48</v>
      </c>
      <c r="E336">
        <f t="shared" si="5"/>
        <v>48.48</v>
      </c>
    </row>
    <row r="337" spans="1:5" x14ac:dyDescent="0.35">
      <c r="A337" t="s">
        <v>139</v>
      </c>
      <c r="B337" s="1">
        <v>41150</v>
      </c>
      <c r="C337">
        <v>0</v>
      </c>
      <c r="D337">
        <v>48.13</v>
      </c>
      <c r="E337">
        <f t="shared" si="5"/>
        <v>48.13</v>
      </c>
    </row>
    <row r="338" spans="1:5" x14ac:dyDescent="0.35">
      <c r="A338" t="s">
        <v>139</v>
      </c>
      <c r="B338" s="1">
        <v>41151</v>
      </c>
      <c r="C338">
        <v>0</v>
      </c>
      <c r="D338">
        <v>50.1</v>
      </c>
      <c r="E338">
        <f t="shared" si="5"/>
        <v>50.1</v>
      </c>
    </row>
    <row r="339" spans="1:5" x14ac:dyDescent="0.35">
      <c r="A339" t="s">
        <v>139</v>
      </c>
      <c r="B339" s="1">
        <v>41152</v>
      </c>
      <c r="C339">
        <v>0</v>
      </c>
      <c r="D339">
        <v>50.62</v>
      </c>
      <c r="E339">
        <f t="shared" si="5"/>
        <v>50.62</v>
      </c>
    </row>
    <row r="340" spans="1:5" x14ac:dyDescent="0.35">
      <c r="A340" t="s">
        <v>139</v>
      </c>
      <c r="B340" s="1">
        <v>41153</v>
      </c>
      <c r="C340">
        <v>0</v>
      </c>
      <c r="D340">
        <v>11.81</v>
      </c>
      <c r="E340">
        <f t="shared" si="5"/>
        <v>11.81</v>
      </c>
    </row>
    <row r="341" spans="1:5" x14ac:dyDescent="0.35">
      <c r="A341" t="s">
        <v>139</v>
      </c>
      <c r="B341" s="1">
        <v>41154</v>
      </c>
      <c r="C341">
        <v>0</v>
      </c>
      <c r="D341">
        <v>11.58</v>
      </c>
      <c r="E341">
        <f t="shared" si="5"/>
        <v>11.58</v>
      </c>
    </row>
    <row r="342" spans="1:5" x14ac:dyDescent="0.35">
      <c r="A342" t="s">
        <v>139</v>
      </c>
      <c r="B342" s="1">
        <v>41155</v>
      </c>
      <c r="C342">
        <v>0</v>
      </c>
      <c r="D342">
        <v>14.67</v>
      </c>
      <c r="E342">
        <f t="shared" si="5"/>
        <v>14.67</v>
      </c>
    </row>
    <row r="343" spans="1:5" x14ac:dyDescent="0.35">
      <c r="A343" t="s">
        <v>139</v>
      </c>
      <c r="B343" s="1">
        <v>41156</v>
      </c>
      <c r="C343">
        <v>0</v>
      </c>
      <c r="D343">
        <v>13.55</v>
      </c>
      <c r="E343">
        <f t="shared" si="5"/>
        <v>13.55</v>
      </c>
    </row>
    <row r="344" spans="1:5" x14ac:dyDescent="0.35">
      <c r="A344" t="s">
        <v>139</v>
      </c>
      <c r="B344" s="1">
        <v>41157</v>
      </c>
      <c r="C344">
        <v>2.78</v>
      </c>
      <c r="D344">
        <v>15.76</v>
      </c>
      <c r="E344">
        <f t="shared" si="5"/>
        <v>18.54</v>
      </c>
    </row>
    <row r="345" spans="1:5" x14ac:dyDescent="0.35">
      <c r="A345" t="s">
        <v>139</v>
      </c>
      <c r="B345" s="1">
        <v>41158</v>
      </c>
      <c r="C345">
        <v>1.68</v>
      </c>
      <c r="D345">
        <v>19.170000000000002</v>
      </c>
      <c r="E345">
        <f t="shared" si="5"/>
        <v>20.85</v>
      </c>
    </row>
    <row r="346" spans="1:5" x14ac:dyDescent="0.35">
      <c r="A346" t="s">
        <v>139</v>
      </c>
      <c r="B346" s="1">
        <v>41159</v>
      </c>
      <c r="C346">
        <v>0</v>
      </c>
      <c r="D346">
        <v>13.55</v>
      </c>
      <c r="E346">
        <f t="shared" si="5"/>
        <v>13.55</v>
      </c>
    </row>
    <row r="347" spans="1:5" x14ac:dyDescent="0.35">
      <c r="A347" t="s">
        <v>139</v>
      </c>
      <c r="B347" s="1">
        <v>41160</v>
      </c>
      <c r="C347">
        <v>0</v>
      </c>
      <c r="D347">
        <v>15.77</v>
      </c>
      <c r="E347">
        <f t="shared" si="5"/>
        <v>15.77</v>
      </c>
    </row>
    <row r="348" spans="1:5" x14ac:dyDescent="0.35">
      <c r="A348" t="s">
        <v>139</v>
      </c>
      <c r="B348" s="1">
        <v>41161</v>
      </c>
      <c r="C348">
        <v>0</v>
      </c>
      <c r="D348">
        <v>13.93</v>
      </c>
      <c r="E348">
        <f t="shared" si="5"/>
        <v>13.93</v>
      </c>
    </row>
    <row r="349" spans="1:5" x14ac:dyDescent="0.35">
      <c r="A349" t="s">
        <v>139</v>
      </c>
      <c r="B349" s="1">
        <v>41162</v>
      </c>
      <c r="C349">
        <v>0</v>
      </c>
      <c r="D349">
        <v>17.03</v>
      </c>
      <c r="E349">
        <f t="shared" si="5"/>
        <v>17.03</v>
      </c>
    </row>
    <row r="350" spans="1:5" x14ac:dyDescent="0.35">
      <c r="A350" t="s">
        <v>139</v>
      </c>
      <c r="B350" s="1">
        <v>41163</v>
      </c>
      <c r="C350">
        <v>0</v>
      </c>
      <c r="D350">
        <v>17.18</v>
      </c>
      <c r="E350">
        <f t="shared" si="5"/>
        <v>17.18</v>
      </c>
    </row>
    <row r="351" spans="1:5" x14ac:dyDescent="0.35">
      <c r="A351" t="s">
        <v>139</v>
      </c>
      <c r="B351" s="1">
        <v>41164</v>
      </c>
      <c r="C351">
        <v>0</v>
      </c>
      <c r="D351">
        <v>15.6</v>
      </c>
      <c r="E351">
        <f t="shared" si="5"/>
        <v>15.6</v>
      </c>
    </row>
    <row r="352" spans="1:5" x14ac:dyDescent="0.35">
      <c r="A352" t="s">
        <v>139</v>
      </c>
      <c r="B352" s="1">
        <v>41165</v>
      </c>
      <c r="C352">
        <v>4.49</v>
      </c>
      <c r="D352">
        <v>17.32</v>
      </c>
      <c r="E352">
        <f t="shared" si="5"/>
        <v>21.810000000000002</v>
      </c>
    </row>
    <row r="353" spans="1:5" x14ac:dyDescent="0.35">
      <c r="A353" t="s">
        <v>139</v>
      </c>
      <c r="B353" s="1">
        <v>41166</v>
      </c>
      <c r="C353">
        <v>3.95</v>
      </c>
      <c r="D353">
        <v>13.94</v>
      </c>
      <c r="E353">
        <f t="shared" si="5"/>
        <v>17.89</v>
      </c>
    </row>
    <row r="354" spans="1:5" x14ac:dyDescent="0.35">
      <c r="A354" t="s">
        <v>139</v>
      </c>
      <c r="B354" s="1">
        <v>41167</v>
      </c>
      <c r="C354">
        <v>1.07</v>
      </c>
      <c r="D354">
        <v>10.83</v>
      </c>
      <c r="E354">
        <f t="shared" si="5"/>
        <v>11.9</v>
      </c>
    </row>
    <row r="355" spans="1:5" x14ac:dyDescent="0.35">
      <c r="A355" t="s">
        <v>139</v>
      </c>
      <c r="B355" s="1">
        <v>41168</v>
      </c>
      <c r="C355">
        <v>0</v>
      </c>
      <c r="D355">
        <v>13.26</v>
      </c>
      <c r="E355">
        <f t="shared" si="5"/>
        <v>13.26</v>
      </c>
    </row>
    <row r="356" spans="1:5" x14ac:dyDescent="0.35">
      <c r="A356" t="s">
        <v>139</v>
      </c>
      <c r="B356" s="1">
        <v>41169</v>
      </c>
      <c r="C356">
        <v>0</v>
      </c>
      <c r="D356">
        <v>14.29</v>
      </c>
      <c r="E356">
        <f t="shared" si="5"/>
        <v>14.29</v>
      </c>
    </row>
    <row r="357" spans="1:5" x14ac:dyDescent="0.35">
      <c r="A357" t="s">
        <v>139</v>
      </c>
      <c r="B357" s="1">
        <v>41170</v>
      </c>
      <c r="C357">
        <v>0</v>
      </c>
      <c r="D357">
        <v>11.05</v>
      </c>
      <c r="E357">
        <f t="shared" si="5"/>
        <v>11.05</v>
      </c>
    </row>
    <row r="358" spans="1:5" x14ac:dyDescent="0.35">
      <c r="A358" t="s">
        <v>139</v>
      </c>
      <c r="B358" s="1">
        <v>41171</v>
      </c>
      <c r="C358">
        <v>0</v>
      </c>
      <c r="D358">
        <v>11.17</v>
      </c>
      <c r="E358">
        <f t="shared" si="5"/>
        <v>11.17</v>
      </c>
    </row>
    <row r="359" spans="1:5" x14ac:dyDescent="0.35">
      <c r="A359" t="s">
        <v>139</v>
      </c>
      <c r="B359" s="1">
        <v>41172</v>
      </c>
      <c r="C359">
        <v>0</v>
      </c>
      <c r="D359">
        <v>11.81</v>
      </c>
      <c r="E359">
        <f t="shared" si="5"/>
        <v>11.81</v>
      </c>
    </row>
    <row r="360" spans="1:5" x14ac:dyDescent="0.35">
      <c r="A360" t="s">
        <v>139</v>
      </c>
      <c r="B360" s="1">
        <v>41173</v>
      </c>
      <c r="C360">
        <v>0</v>
      </c>
      <c r="D360">
        <v>11.15</v>
      </c>
      <c r="E360">
        <f t="shared" si="5"/>
        <v>11.15</v>
      </c>
    </row>
    <row r="361" spans="1:5" x14ac:dyDescent="0.35">
      <c r="A361" t="s">
        <v>139</v>
      </c>
      <c r="B361" s="1">
        <v>41174</v>
      </c>
      <c r="C361">
        <v>0</v>
      </c>
      <c r="D361">
        <v>8.98</v>
      </c>
      <c r="E361">
        <f t="shared" si="5"/>
        <v>8.98</v>
      </c>
    </row>
    <row r="362" spans="1:5" x14ac:dyDescent="0.35">
      <c r="A362" t="s">
        <v>139</v>
      </c>
      <c r="B362" s="1">
        <v>41175</v>
      </c>
      <c r="C362">
        <v>0</v>
      </c>
      <c r="D362">
        <v>7.43</v>
      </c>
      <c r="E362">
        <f t="shared" si="5"/>
        <v>7.43</v>
      </c>
    </row>
    <row r="363" spans="1:5" x14ac:dyDescent="0.35">
      <c r="A363" t="s">
        <v>139</v>
      </c>
      <c r="B363" s="1">
        <v>41176</v>
      </c>
      <c r="C363">
        <v>0</v>
      </c>
      <c r="D363">
        <v>8.08</v>
      </c>
      <c r="E363">
        <f t="shared" si="5"/>
        <v>8.08</v>
      </c>
    </row>
    <row r="364" spans="1:5" x14ac:dyDescent="0.35">
      <c r="A364" t="s">
        <v>139</v>
      </c>
      <c r="B364" s="1">
        <v>41177</v>
      </c>
      <c r="C364">
        <v>0</v>
      </c>
      <c r="D364">
        <v>6.72</v>
      </c>
      <c r="E364">
        <f t="shared" si="5"/>
        <v>6.72</v>
      </c>
    </row>
    <row r="365" spans="1:5" x14ac:dyDescent="0.35">
      <c r="A365" t="s">
        <v>139</v>
      </c>
      <c r="B365" s="1">
        <v>41178</v>
      </c>
      <c r="C365">
        <v>0</v>
      </c>
      <c r="D365">
        <v>7.58</v>
      </c>
      <c r="E365">
        <f t="shared" si="5"/>
        <v>7.58</v>
      </c>
    </row>
    <row r="366" spans="1:5" x14ac:dyDescent="0.35">
      <c r="A366" t="s">
        <v>139</v>
      </c>
      <c r="B366" s="1">
        <v>41179</v>
      </c>
      <c r="C366">
        <v>0</v>
      </c>
      <c r="D366">
        <v>6.48</v>
      </c>
      <c r="E366">
        <f t="shared" si="5"/>
        <v>6.48</v>
      </c>
    </row>
    <row r="367" spans="1:5" x14ac:dyDescent="0.35">
      <c r="A367" t="s">
        <v>139</v>
      </c>
      <c r="B367" s="1">
        <v>41180</v>
      </c>
      <c r="C367">
        <v>0</v>
      </c>
      <c r="D367">
        <v>5.77</v>
      </c>
      <c r="E367">
        <f t="shared" si="5"/>
        <v>5.77</v>
      </c>
    </row>
    <row r="368" spans="1:5" x14ac:dyDescent="0.35">
      <c r="A368" t="s">
        <v>139</v>
      </c>
      <c r="B368" s="1">
        <v>41181</v>
      </c>
      <c r="C368">
        <v>0</v>
      </c>
      <c r="D368">
        <v>6.28</v>
      </c>
      <c r="E368">
        <f t="shared" si="5"/>
        <v>6.28</v>
      </c>
    </row>
    <row r="369" spans="1:5" x14ac:dyDescent="0.35">
      <c r="A369" t="s">
        <v>138</v>
      </c>
      <c r="B369" s="1">
        <v>41365</v>
      </c>
      <c r="C369">
        <v>2.4700000000000002</v>
      </c>
      <c r="D369">
        <v>26.01</v>
      </c>
      <c r="E369">
        <f t="shared" si="5"/>
        <v>28.48</v>
      </c>
    </row>
    <row r="370" spans="1:5" x14ac:dyDescent="0.35">
      <c r="A370" t="s">
        <v>138</v>
      </c>
      <c r="B370" s="1">
        <v>41366</v>
      </c>
      <c r="C370">
        <v>0</v>
      </c>
      <c r="D370">
        <v>26.08</v>
      </c>
      <c r="E370">
        <f t="shared" si="5"/>
        <v>26.08</v>
      </c>
    </row>
    <row r="371" spans="1:5" x14ac:dyDescent="0.35">
      <c r="A371" t="s">
        <v>138</v>
      </c>
      <c r="B371" s="1">
        <v>41367</v>
      </c>
      <c r="C371">
        <v>0</v>
      </c>
      <c r="D371">
        <v>29.87</v>
      </c>
      <c r="E371">
        <f t="shared" si="5"/>
        <v>29.87</v>
      </c>
    </row>
    <row r="372" spans="1:5" x14ac:dyDescent="0.35">
      <c r="A372" t="s">
        <v>138</v>
      </c>
      <c r="B372" s="1">
        <v>41368</v>
      </c>
      <c r="C372">
        <v>0</v>
      </c>
      <c r="D372">
        <v>29.09</v>
      </c>
      <c r="E372">
        <f t="shared" si="5"/>
        <v>29.09</v>
      </c>
    </row>
    <row r="373" spans="1:5" x14ac:dyDescent="0.35">
      <c r="A373" t="s">
        <v>138</v>
      </c>
      <c r="B373" s="1">
        <v>41369</v>
      </c>
      <c r="C373">
        <v>0</v>
      </c>
      <c r="D373">
        <v>27.67</v>
      </c>
      <c r="E373">
        <f t="shared" si="5"/>
        <v>27.67</v>
      </c>
    </row>
    <row r="374" spans="1:5" x14ac:dyDescent="0.35">
      <c r="A374" t="s">
        <v>138</v>
      </c>
      <c r="B374" s="1">
        <v>41370</v>
      </c>
      <c r="C374">
        <v>0</v>
      </c>
      <c r="D374">
        <v>21.83</v>
      </c>
      <c r="E374">
        <f t="shared" si="5"/>
        <v>21.83</v>
      </c>
    </row>
    <row r="375" spans="1:5" x14ac:dyDescent="0.35">
      <c r="A375" t="s">
        <v>138</v>
      </c>
      <c r="B375" s="1">
        <v>41371</v>
      </c>
      <c r="C375">
        <v>0</v>
      </c>
      <c r="D375">
        <v>22.34</v>
      </c>
      <c r="E375">
        <f t="shared" si="5"/>
        <v>22.34</v>
      </c>
    </row>
    <row r="376" spans="1:5" x14ac:dyDescent="0.35">
      <c r="A376" t="s">
        <v>138</v>
      </c>
      <c r="B376" s="1">
        <v>41372</v>
      </c>
      <c r="C376">
        <v>0</v>
      </c>
      <c r="D376">
        <v>24.29</v>
      </c>
      <c r="E376">
        <f t="shared" si="5"/>
        <v>24.29</v>
      </c>
    </row>
    <row r="377" spans="1:5" x14ac:dyDescent="0.35">
      <c r="A377" t="s">
        <v>138</v>
      </c>
      <c r="B377" s="1">
        <v>41373</v>
      </c>
      <c r="C377">
        <v>0</v>
      </c>
      <c r="D377">
        <v>25.66</v>
      </c>
      <c r="E377">
        <f t="shared" si="5"/>
        <v>25.66</v>
      </c>
    </row>
    <row r="378" spans="1:5" x14ac:dyDescent="0.35">
      <c r="A378" t="s">
        <v>138</v>
      </c>
      <c r="B378" s="1">
        <v>41374</v>
      </c>
      <c r="C378">
        <v>0</v>
      </c>
      <c r="D378">
        <v>26.54</v>
      </c>
      <c r="E378">
        <f t="shared" si="5"/>
        <v>26.54</v>
      </c>
    </row>
    <row r="379" spans="1:5" x14ac:dyDescent="0.35">
      <c r="A379" t="s">
        <v>138</v>
      </c>
      <c r="B379" s="1">
        <v>41375</v>
      </c>
      <c r="C379">
        <v>0</v>
      </c>
      <c r="D379">
        <v>31.78</v>
      </c>
      <c r="E379">
        <f t="shared" si="5"/>
        <v>31.78</v>
      </c>
    </row>
    <row r="380" spans="1:5" x14ac:dyDescent="0.35">
      <c r="A380" t="s">
        <v>138</v>
      </c>
      <c r="B380" s="1">
        <v>41376</v>
      </c>
      <c r="C380">
        <v>0</v>
      </c>
      <c r="D380">
        <v>47.96</v>
      </c>
      <c r="E380">
        <f t="shared" si="5"/>
        <v>47.96</v>
      </c>
    </row>
    <row r="381" spans="1:5" x14ac:dyDescent="0.35">
      <c r="A381" t="s">
        <v>138</v>
      </c>
      <c r="B381" s="1">
        <v>41377</v>
      </c>
      <c r="C381">
        <v>0</v>
      </c>
      <c r="D381">
        <v>39.43</v>
      </c>
      <c r="E381">
        <f t="shared" si="5"/>
        <v>39.43</v>
      </c>
    </row>
    <row r="382" spans="1:5" x14ac:dyDescent="0.35">
      <c r="A382" t="s">
        <v>138</v>
      </c>
      <c r="B382" s="1">
        <v>41378</v>
      </c>
      <c r="C382">
        <v>0</v>
      </c>
      <c r="D382">
        <v>29.16</v>
      </c>
      <c r="E382">
        <f t="shared" si="5"/>
        <v>29.16</v>
      </c>
    </row>
    <row r="383" spans="1:5" x14ac:dyDescent="0.35">
      <c r="A383" t="s">
        <v>138</v>
      </c>
      <c r="B383" s="1">
        <v>41379</v>
      </c>
      <c r="C383">
        <v>0</v>
      </c>
      <c r="D383">
        <v>28.89</v>
      </c>
      <c r="E383">
        <f t="shared" si="5"/>
        <v>28.89</v>
      </c>
    </row>
    <row r="384" spans="1:5" x14ac:dyDescent="0.35">
      <c r="A384" t="s">
        <v>138</v>
      </c>
      <c r="B384" s="1">
        <v>41380</v>
      </c>
      <c r="C384">
        <v>0</v>
      </c>
      <c r="D384">
        <v>27</v>
      </c>
      <c r="E384">
        <f t="shared" si="5"/>
        <v>27</v>
      </c>
    </row>
    <row r="385" spans="1:5" x14ac:dyDescent="0.35">
      <c r="A385" t="s">
        <v>138</v>
      </c>
      <c r="B385" s="1">
        <v>41381</v>
      </c>
      <c r="C385">
        <v>0</v>
      </c>
      <c r="D385">
        <v>36.770000000000003</v>
      </c>
      <c r="E385">
        <f t="shared" si="5"/>
        <v>36.770000000000003</v>
      </c>
    </row>
    <row r="386" spans="1:5" x14ac:dyDescent="0.35">
      <c r="A386" t="s">
        <v>138</v>
      </c>
      <c r="B386" s="1">
        <v>41382</v>
      </c>
      <c r="C386">
        <v>0</v>
      </c>
      <c r="D386">
        <v>39.03</v>
      </c>
      <c r="E386">
        <f t="shared" si="5"/>
        <v>39.03</v>
      </c>
    </row>
    <row r="387" spans="1:5" x14ac:dyDescent="0.35">
      <c r="A387" t="s">
        <v>138</v>
      </c>
      <c r="B387" s="1">
        <v>41383</v>
      </c>
      <c r="C387">
        <v>0</v>
      </c>
      <c r="D387">
        <v>42.52</v>
      </c>
      <c r="E387">
        <f t="shared" si="5"/>
        <v>42.52</v>
      </c>
    </row>
    <row r="388" spans="1:5" x14ac:dyDescent="0.35">
      <c r="A388" t="s">
        <v>138</v>
      </c>
      <c r="B388" s="1">
        <v>41384</v>
      </c>
      <c r="C388">
        <v>0</v>
      </c>
      <c r="D388">
        <v>38.590000000000003</v>
      </c>
      <c r="E388">
        <f t="shared" ref="E388:E451" si="6">C388+D388</f>
        <v>38.590000000000003</v>
      </c>
    </row>
    <row r="389" spans="1:5" x14ac:dyDescent="0.35">
      <c r="A389" t="s">
        <v>138</v>
      </c>
      <c r="B389" s="1">
        <v>41385</v>
      </c>
      <c r="C389">
        <v>0</v>
      </c>
      <c r="D389">
        <v>38.869999999999997</v>
      </c>
      <c r="E389">
        <f t="shared" si="6"/>
        <v>38.869999999999997</v>
      </c>
    </row>
    <row r="390" spans="1:5" x14ac:dyDescent="0.35">
      <c r="A390" t="s">
        <v>138</v>
      </c>
      <c r="B390" s="1">
        <v>41386</v>
      </c>
      <c r="C390">
        <v>0</v>
      </c>
      <c r="D390">
        <v>41.98</v>
      </c>
      <c r="E390">
        <f t="shared" si="6"/>
        <v>41.98</v>
      </c>
    </row>
    <row r="391" spans="1:5" x14ac:dyDescent="0.35">
      <c r="A391" t="s">
        <v>138</v>
      </c>
      <c r="B391" s="1">
        <v>41387</v>
      </c>
      <c r="C391">
        <v>0</v>
      </c>
      <c r="D391">
        <v>38.68</v>
      </c>
      <c r="E391">
        <f t="shared" si="6"/>
        <v>38.68</v>
      </c>
    </row>
    <row r="392" spans="1:5" x14ac:dyDescent="0.35">
      <c r="A392" t="s">
        <v>138</v>
      </c>
      <c r="B392" s="1">
        <v>41388</v>
      </c>
      <c r="C392">
        <v>0</v>
      </c>
      <c r="D392">
        <v>34.369999999999997</v>
      </c>
      <c r="E392">
        <f t="shared" si="6"/>
        <v>34.369999999999997</v>
      </c>
    </row>
    <row r="393" spans="1:5" x14ac:dyDescent="0.35">
      <c r="A393" t="s">
        <v>138</v>
      </c>
      <c r="B393" s="1">
        <v>41389</v>
      </c>
      <c r="C393">
        <v>0</v>
      </c>
      <c r="D393">
        <v>44.5</v>
      </c>
      <c r="E393">
        <f t="shared" si="6"/>
        <v>44.5</v>
      </c>
    </row>
    <row r="394" spans="1:5" x14ac:dyDescent="0.35">
      <c r="A394" t="s">
        <v>138</v>
      </c>
      <c r="B394" s="1">
        <v>41390</v>
      </c>
      <c r="C394">
        <v>0</v>
      </c>
      <c r="D394">
        <v>38.44</v>
      </c>
      <c r="E394">
        <f t="shared" si="6"/>
        <v>38.44</v>
      </c>
    </row>
    <row r="395" spans="1:5" x14ac:dyDescent="0.35">
      <c r="A395" t="s">
        <v>138</v>
      </c>
      <c r="B395" s="1">
        <v>41391</v>
      </c>
      <c r="C395">
        <v>0</v>
      </c>
      <c r="D395">
        <v>38.81</v>
      </c>
      <c r="E395">
        <f t="shared" si="6"/>
        <v>38.81</v>
      </c>
    </row>
    <row r="396" spans="1:5" x14ac:dyDescent="0.35">
      <c r="A396" t="s">
        <v>138</v>
      </c>
      <c r="B396" s="1">
        <v>41392</v>
      </c>
      <c r="C396">
        <v>0</v>
      </c>
      <c r="D396">
        <v>39.68</v>
      </c>
      <c r="E396">
        <f t="shared" si="6"/>
        <v>39.68</v>
      </c>
    </row>
    <row r="397" spans="1:5" x14ac:dyDescent="0.35">
      <c r="A397" t="s">
        <v>138</v>
      </c>
      <c r="B397" s="1">
        <v>41393</v>
      </c>
      <c r="C397">
        <v>0</v>
      </c>
      <c r="D397">
        <v>50.17</v>
      </c>
      <c r="E397">
        <f t="shared" si="6"/>
        <v>50.17</v>
      </c>
    </row>
    <row r="398" spans="1:5" x14ac:dyDescent="0.35">
      <c r="A398" t="s">
        <v>138</v>
      </c>
      <c r="B398" s="1">
        <v>41394</v>
      </c>
      <c r="C398">
        <v>0</v>
      </c>
      <c r="D398">
        <v>39.700000000000003</v>
      </c>
      <c r="E398">
        <f t="shared" si="6"/>
        <v>39.700000000000003</v>
      </c>
    </row>
    <row r="399" spans="1:5" x14ac:dyDescent="0.35">
      <c r="A399" t="s">
        <v>138</v>
      </c>
      <c r="B399" s="1">
        <v>41395</v>
      </c>
      <c r="C399">
        <v>0</v>
      </c>
      <c r="D399">
        <v>47.86</v>
      </c>
      <c r="E399">
        <f t="shared" si="6"/>
        <v>47.86</v>
      </c>
    </row>
    <row r="400" spans="1:5" x14ac:dyDescent="0.35">
      <c r="A400" t="s">
        <v>138</v>
      </c>
      <c r="B400" s="1">
        <v>41396</v>
      </c>
      <c r="C400">
        <v>0</v>
      </c>
      <c r="D400">
        <v>50.49</v>
      </c>
      <c r="E400">
        <f t="shared" si="6"/>
        <v>50.49</v>
      </c>
    </row>
    <row r="401" spans="1:5" x14ac:dyDescent="0.35">
      <c r="A401" t="s">
        <v>138</v>
      </c>
      <c r="B401" s="1">
        <v>41397</v>
      </c>
      <c r="C401">
        <v>0</v>
      </c>
      <c r="D401">
        <v>47.66</v>
      </c>
      <c r="E401">
        <f t="shared" si="6"/>
        <v>47.66</v>
      </c>
    </row>
    <row r="402" spans="1:5" x14ac:dyDescent="0.35">
      <c r="A402" t="s">
        <v>138</v>
      </c>
      <c r="B402" s="1">
        <v>41398</v>
      </c>
      <c r="C402">
        <v>0</v>
      </c>
      <c r="D402">
        <v>40.869999999999997</v>
      </c>
      <c r="E402">
        <f t="shared" si="6"/>
        <v>40.869999999999997</v>
      </c>
    </row>
    <row r="403" spans="1:5" x14ac:dyDescent="0.35">
      <c r="A403" t="s">
        <v>138</v>
      </c>
      <c r="B403" s="1">
        <v>41399</v>
      </c>
      <c r="C403">
        <v>0</v>
      </c>
      <c r="D403">
        <v>40.26</v>
      </c>
      <c r="E403">
        <f t="shared" si="6"/>
        <v>40.26</v>
      </c>
    </row>
    <row r="404" spans="1:5" x14ac:dyDescent="0.35">
      <c r="A404" t="s">
        <v>138</v>
      </c>
      <c r="B404" s="1">
        <v>41400</v>
      </c>
      <c r="C404">
        <v>0</v>
      </c>
      <c r="D404">
        <v>40.049999999999997</v>
      </c>
      <c r="E404">
        <f t="shared" si="6"/>
        <v>40.049999999999997</v>
      </c>
    </row>
    <row r="405" spans="1:5" x14ac:dyDescent="0.35">
      <c r="A405" t="s">
        <v>138</v>
      </c>
      <c r="B405" s="1">
        <v>41401</v>
      </c>
      <c r="C405">
        <v>0</v>
      </c>
      <c r="D405">
        <v>46.25</v>
      </c>
      <c r="E405">
        <f t="shared" si="6"/>
        <v>46.25</v>
      </c>
    </row>
    <row r="406" spans="1:5" x14ac:dyDescent="0.35">
      <c r="A406" t="s">
        <v>138</v>
      </c>
      <c r="B406" s="1">
        <v>41402</v>
      </c>
      <c r="C406">
        <v>1.47</v>
      </c>
      <c r="D406">
        <v>47.39</v>
      </c>
      <c r="E406">
        <f t="shared" si="6"/>
        <v>48.86</v>
      </c>
    </row>
    <row r="407" spans="1:5" x14ac:dyDescent="0.35">
      <c r="A407" t="s">
        <v>138</v>
      </c>
      <c r="B407" s="1">
        <v>41403</v>
      </c>
      <c r="C407">
        <v>1.25</v>
      </c>
      <c r="D407">
        <v>51.27</v>
      </c>
      <c r="E407">
        <f t="shared" si="6"/>
        <v>52.52</v>
      </c>
    </row>
    <row r="408" spans="1:5" x14ac:dyDescent="0.35">
      <c r="A408" t="s">
        <v>138</v>
      </c>
      <c r="B408" s="1">
        <v>41404</v>
      </c>
      <c r="C408">
        <v>0</v>
      </c>
      <c r="D408">
        <v>49.27</v>
      </c>
      <c r="E408">
        <f t="shared" si="6"/>
        <v>49.27</v>
      </c>
    </row>
    <row r="409" spans="1:5" x14ac:dyDescent="0.35">
      <c r="A409" t="s">
        <v>138</v>
      </c>
      <c r="B409" s="1">
        <v>41405</v>
      </c>
      <c r="C409">
        <v>0</v>
      </c>
      <c r="D409">
        <v>43.99</v>
      </c>
      <c r="E409">
        <f t="shared" si="6"/>
        <v>43.99</v>
      </c>
    </row>
    <row r="410" spans="1:5" x14ac:dyDescent="0.35">
      <c r="A410" t="s">
        <v>138</v>
      </c>
      <c r="B410" s="1">
        <v>41406</v>
      </c>
      <c r="C410">
        <v>0</v>
      </c>
      <c r="D410">
        <v>42.64</v>
      </c>
      <c r="E410">
        <f t="shared" si="6"/>
        <v>42.64</v>
      </c>
    </row>
    <row r="411" spans="1:5" x14ac:dyDescent="0.35">
      <c r="A411" t="s">
        <v>138</v>
      </c>
      <c r="B411" s="1">
        <v>41407</v>
      </c>
      <c r="C411">
        <v>0</v>
      </c>
      <c r="D411">
        <v>46.75</v>
      </c>
      <c r="E411">
        <f t="shared" si="6"/>
        <v>46.75</v>
      </c>
    </row>
    <row r="412" spans="1:5" x14ac:dyDescent="0.35">
      <c r="A412" t="s">
        <v>138</v>
      </c>
      <c r="B412" s="1">
        <v>41408</v>
      </c>
      <c r="C412">
        <v>0</v>
      </c>
      <c r="D412">
        <v>46.35</v>
      </c>
      <c r="E412">
        <f t="shared" si="6"/>
        <v>46.35</v>
      </c>
    </row>
    <row r="413" spans="1:5" x14ac:dyDescent="0.35">
      <c r="A413" t="s">
        <v>138</v>
      </c>
      <c r="B413" s="1">
        <v>41409</v>
      </c>
      <c r="C413">
        <v>0</v>
      </c>
      <c r="D413">
        <v>45.07</v>
      </c>
      <c r="E413">
        <f t="shared" si="6"/>
        <v>45.07</v>
      </c>
    </row>
    <row r="414" spans="1:5" x14ac:dyDescent="0.35">
      <c r="A414" t="s">
        <v>138</v>
      </c>
      <c r="B414" s="1">
        <v>41410</v>
      </c>
      <c r="C414">
        <v>0</v>
      </c>
      <c r="D414">
        <v>46.9</v>
      </c>
      <c r="E414">
        <f t="shared" si="6"/>
        <v>46.9</v>
      </c>
    </row>
    <row r="415" spans="1:5" x14ac:dyDescent="0.35">
      <c r="A415" t="s">
        <v>138</v>
      </c>
      <c r="B415" s="1">
        <v>41411</v>
      </c>
      <c r="C415">
        <v>0</v>
      </c>
      <c r="D415">
        <v>48.67</v>
      </c>
      <c r="E415">
        <f t="shared" si="6"/>
        <v>48.67</v>
      </c>
    </row>
    <row r="416" spans="1:5" x14ac:dyDescent="0.35">
      <c r="A416" t="s">
        <v>138</v>
      </c>
      <c r="B416" s="1">
        <v>41412</v>
      </c>
      <c r="C416">
        <v>0</v>
      </c>
      <c r="D416">
        <v>37.07</v>
      </c>
      <c r="E416">
        <f t="shared" si="6"/>
        <v>37.07</v>
      </c>
    </row>
    <row r="417" spans="1:5" x14ac:dyDescent="0.35">
      <c r="A417" t="s">
        <v>138</v>
      </c>
      <c r="B417" s="1">
        <v>41413</v>
      </c>
      <c r="C417">
        <v>0</v>
      </c>
      <c r="D417">
        <v>36.85</v>
      </c>
      <c r="E417">
        <f t="shared" si="6"/>
        <v>36.85</v>
      </c>
    </row>
    <row r="418" spans="1:5" x14ac:dyDescent="0.35">
      <c r="A418" t="s">
        <v>138</v>
      </c>
      <c r="B418" s="1">
        <v>41414</v>
      </c>
      <c r="C418">
        <v>0</v>
      </c>
      <c r="D418">
        <v>38.43</v>
      </c>
      <c r="E418">
        <f t="shared" si="6"/>
        <v>38.43</v>
      </c>
    </row>
    <row r="419" spans="1:5" x14ac:dyDescent="0.35">
      <c r="A419" t="s">
        <v>138</v>
      </c>
      <c r="B419" s="1">
        <v>41415</v>
      </c>
      <c r="C419">
        <v>0</v>
      </c>
      <c r="D419">
        <v>39.14</v>
      </c>
      <c r="E419">
        <f t="shared" si="6"/>
        <v>39.14</v>
      </c>
    </row>
    <row r="420" spans="1:5" x14ac:dyDescent="0.35">
      <c r="A420" t="s">
        <v>138</v>
      </c>
      <c r="B420" s="1">
        <v>41416</v>
      </c>
      <c r="C420">
        <v>0</v>
      </c>
      <c r="D420">
        <v>38.619999999999997</v>
      </c>
      <c r="E420">
        <f t="shared" si="6"/>
        <v>38.619999999999997</v>
      </c>
    </row>
    <row r="421" spans="1:5" x14ac:dyDescent="0.35">
      <c r="A421" t="s">
        <v>138</v>
      </c>
      <c r="B421" s="1">
        <v>41417</v>
      </c>
      <c r="C421">
        <v>0</v>
      </c>
      <c r="D421">
        <v>40.75</v>
      </c>
      <c r="E421">
        <f t="shared" si="6"/>
        <v>40.75</v>
      </c>
    </row>
    <row r="422" spans="1:5" x14ac:dyDescent="0.35">
      <c r="A422" t="s">
        <v>138</v>
      </c>
      <c r="B422" s="1">
        <v>41418</v>
      </c>
      <c r="C422">
        <v>0</v>
      </c>
      <c r="D422">
        <v>45.86</v>
      </c>
      <c r="E422">
        <f t="shared" si="6"/>
        <v>45.86</v>
      </c>
    </row>
    <row r="423" spans="1:5" x14ac:dyDescent="0.35">
      <c r="A423" t="s">
        <v>138</v>
      </c>
      <c r="B423" s="1">
        <v>41419</v>
      </c>
      <c r="C423">
        <v>0</v>
      </c>
      <c r="D423">
        <v>38.32</v>
      </c>
      <c r="E423">
        <f t="shared" si="6"/>
        <v>38.32</v>
      </c>
    </row>
    <row r="424" spans="1:5" x14ac:dyDescent="0.35">
      <c r="A424" t="s">
        <v>138</v>
      </c>
      <c r="B424" s="1">
        <v>41420</v>
      </c>
      <c r="C424">
        <v>1.1000000000000001</v>
      </c>
      <c r="D424">
        <v>36.61</v>
      </c>
      <c r="E424">
        <f t="shared" si="6"/>
        <v>37.71</v>
      </c>
    </row>
    <row r="425" spans="1:5" x14ac:dyDescent="0.35">
      <c r="A425" t="s">
        <v>138</v>
      </c>
      <c r="B425" s="1">
        <v>41421</v>
      </c>
      <c r="C425">
        <v>3.29</v>
      </c>
      <c r="D425">
        <v>40.29</v>
      </c>
      <c r="E425">
        <f t="shared" si="6"/>
        <v>43.58</v>
      </c>
    </row>
    <row r="426" spans="1:5" x14ac:dyDescent="0.35">
      <c r="A426" t="s">
        <v>138</v>
      </c>
      <c r="B426" s="1">
        <v>41422</v>
      </c>
      <c r="C426">
        <v>0</v>
      </c>
      <c r="D426">
        <v>42.12</v>
      </c>
      <c r="E426">
        <f t="shared" si="6"/>
        <v>42.12</v>
      </c>
    </row>
    <row r="427" spans="1:5" x14ac:dyDescent="0.35">
      <c r="A427" t="s">
        <v>138</v>
      </c>
      <c r="B427" s="1">
        <v>41423</v>
      </c>
      <c r="C427">
        <v>0</v>
      </c>
      <c r="D427">
        <v>40.78</v>
      </c>
      <c r="E427">
        <f t="shared" si="6"/>
        <v>40.78</v>
      </c>
    </row>
    <row r="428" spans="1:5" x14ac:dyDescent="0.35">
      <c r="A428" t="s">
        <v>138</v>
      </c>
      <c r="B428" s="1">
        <v>41424</v>
      </c>
      <c r="C428">
        <v>0</v>
      </c>
      <c r="D428">
        <v>42.63</v>
      </c>
      <c r="E428">
        <f t="shared" si="6"/>
        <v>42.63</v>
      </c>
    </row>
    <row r="429" spans="1:5" x14ac:dyDescent="0.35">
      <c r="A429" t="s">
        <v>138</v>
      </c>
      <c r="B429" s="1">
        <v>41425</v>
      </c>
      <c r="C429">
        <v>0</v>
      </c>
      <c r="D429">
        <v>38.270000000000003</v>
      </c>
      <c r="E429">
        <f t="shared" si="6"/>
        <v>38.270000000000003</v>
      </c>
    </row>
    <row r="430" spans="1:5" x14ac:dyDescent="0.35">
      <c r="A430" t="s">
        <v>138</v>
      </c>
      <c r="B430" s="1">
        <v>41426</v>
      </c>
      <c r="C430">
        <v>0</v>
      </c>
      <c r="D430">
        <v>45.91</v>
      </c>
      <c r="E430">
        <f t="shared" si="6"/>
        <v>45.91</v>
      </c>
    </row>
    <row r="431" spans="1:5" x14ac:dyDescent="0.35">
      <c r="A431" t="s">
        <v>138</v>
      </c>
      <c r="B431" s="1">
        <v>41427</v>
      </c>
      <c r="C431">
        <v>0</v>
      </c>
      <c r="D431">
        <v>51.88</v>
      </c>
      <c r="E431">
        <f t="shared" si="6"/>
        <v>51.88</v>
      </c>
    </row>
    <row r="432" spans="1:5" x14ac:dyDescent="0.35">
      <c r="A432" t="s">
        <v>138</v>
      </c>
      <c r="B432" s="1">
        <v>41428</v>
      </c>
      <c r="C432">
        <v>0</v>
      </c>
      <c r="D432">
        <v>43.74</v>
      </c>
      <c r="E432">
        <f t="shared" si="6"/>
        <v>43.74</v>
      </c>
    </row>
    <row r="433" spans="1:5" x14ac:dyDescent="0.35">
      <c r="A433" t="s">
        <v>138</v>
      </c>
      <c r="B433" s="1">
        <v>41429</v>
      </c>
      <c r="C433">
        <v>2.54</v>
      </c>
      <c r="D433">
        <v>43.15</v>
      </c>
      <c r="E433">
        <f t="shared" si="6"/>
        <v>45.69</v>
      </c>
    </row>
    <row r="434" spans="1:5" x14ac:dyDescent="0.35">
      <c r="A434" t="s">
        <v>138</v>
      </c>
      <c r="B434" s="1">
        <v>41430</v>
      </c>
      <c r="C434">
        <v>1.96</v>
      </c>
      <c r="D434">
        <v>42.65</v>
      </c>
      <c r="E434">
        <f t="shared" si="6"/>
        <v>44.61</v>
      </c>
    </row>
    <row r="435" spans="1:5" x14ac:dyDescent="0.35">
      <c r="A435" t="s">
        <v>138</v>
      </c>
      <c r="B435" s="1">
        <v>41431</v>
      </c>
      <c r="C435">
        <v>0</v>
      </c>
      <c r="D435">
        <v>41.25</v>
      </c>
      <c r="E435">
        <f t="shared" si="6"/>
        <v>41.25</v>
      </c>
    </row>
    <row r="436" spans="1:5" x14ac:dyDescent="0.35">
      <c r="A436" t="s">
        <v>138</v>
      </c>
      <c r="B436" s="1">
        <v>41432</v>
      </c>
      <c r="C436">
        <v>0</v>
      </c>
      <c r="D436">
        <v>41.7</v>
      </c>
      <c r="E436">
        <f t="shared" si="6"/>
        <v>41.7</v>
      </c>
    </row>
    <row r="437" spans="1:5" x14ac:dyDescent="0.35">
      <c r="A437" t="s">
        <v>138</v>
      </c>
      <c r="B437" s="1">
        <v>41433</v>
      </c>
      <c r="C437">
        <v>0</v>
      </c>
      <c r="D437">
        <v>38.82</v>
      </c>
      <c r="E437">
        <f t="shared" si="6"/>
        <v>38.82</v>
      </c>
    </row>
    <row r="438" spans="1:5" x14ac:dyDescent="0.35">
      <c r="A438" t="s">
        <v>138</v>
      </c>
      <c r="B438" s="1">
        <v>41434</v>
      </c>
      <c r="C438">
        <v>0</v>
      </c>
      <c r="D438">
        <v>38.97</v>
      </c>
      <c r="E438">
        <f t="shared" si="6"/>
        <v>38.97</v>
      </c>
    </row>
    <row r="439" spans="1:5" x14ac:dyDescent="0.35">
      <c r="A439" t="s">
        <v>138</v>
      </c>
      <c r="B439" s="1">
        <v>41435</v>
      </c>
      <c r="C439">
        <v>0</v>
      </c>
      <c r="D439">
        <v>45.65</v>
      </c>
      <c r="E439">
        <f t="shared" si="6"/>
        <v>45.65</v>
      </c>
    </row>
    <row r="440" spans="1:5" x14ac:dyDescent="0.35">
      <c r="A440" t="s">
        <v>138</v>
      </c>
      <c r="B440" s="1">
        <v>41436</v>
      </c>
      <c r="C440">
        <v>0</v>
      </c>
      <c r="D440">
        <v>46.81</v>
      </c>
      <c r="E440">
        <f t="shared" si="6"/>
        <v>46.81</v>
      </c>
    </row>
    <row r="441" spans="1:5" x14ac:dyDescent="0.35">
      <c r="A441" t="s">
        <v>138</v>
      </c>
      <c r="B441" s="1">
        <v>41437</v>
      </c>
      <c r="C441">
        <v>0</v>
      </c>
      <c r="D441">
        <v>42.52</v>
      </c>
      <c r="E441">
        <f t="shared" si="6"/>
        <v>42.52</v>
      </c>
    </row>
    <row r="442" spans="1:5" x14ac:dyDescent="0.35">
      <c r="A442" t="s">
        <v>138</v>
      </c>
      <c r="B442" s="1">
        <v>41438</v>
      </c>
      <c r="C442">
        <v>0</v>
      </c>
      <c r="D442">
        <v>42.8</v>
      </c>
      <c r="E442">
        <f t="shared" si="6"/>
        <v>42.8</v>
      </c>
    </row>
    <row r="443" spans="1:5" x14ac:dyDescent="0.35">
      <c r="A443" t="s">
        <v>138</v>
      </c>
      <c r="B443" s="1">
        <v>41439</v>
      </c>
      <c r="C443">
        <v>0</v>
      </c>
      <c r="D443">
        <v>39.909999999999997</v>
      </c>
      <c r="E443">
        <f t="shared" si="6"/>
        <v>39.909999999999997</v>
      </c>
    </row>
    <row r="444" spans="1:5" x14ac:dyDescent="0.35">
      <c r="A444" t="s">
        <v>138</v>
      </c>
      <c r="B444" s="1">
        <v>41440</v>
      </c>
      <c r="C444">
        <v>0</v>
      </c>
      <c r="D444">
        <v>39.54</v>
      </c>
      <c r="E444">
        <f t="shared" si="6"/>
        <v>39.54</v>
      </c>
    </row>
    <row r="445" spans="1:5" x14ac:dyDescent="0.35">
      <c r="A445" t="s">
        <v>138</v>
      </c>
      <c r="B445" s="1">
        <v>41441</v>
      </c>
      <c r="C445">
        <v>0</v>
      </c>
      <c r="D445">
        <v>38.700000000000003</v>
      </c>
      <c r="E445">
        <f t="shared" si="6"/>
        <v>38.700000000000003</v>
      </c>
    </row>
    <row r="446" spans="1:5" x14ac:dyDescent="0.35">
      <c r="A446" t="s">
        <v>138</v>
      </c>
      <c r="B446" s="1">
        <v>41442</v>
      </c>
      <c r="C446">
        <v>0</v>
      </c>
      <c r="D446">
        <v>43.44</v>
      </c>
      <c r="E446">
        <f t="shared" si="6"/>
        <v>43.44</v>
      </c>
    </row>
    <row r="447" spans="1:5" x14ac:dyDescent="0.35">
      <c r="A447" t="s">
        <v>138</v>
      </c>
      <c r="B447" s="1">
        <v>41443</v>
      </c>
      <c r="C447">
        <v>0</v>
      </c>
      <c r="D447">
        <v>40.53</v>
      </c>
      <c r="E447">
        <f t="shared" si="6"/>
        <v>40.53</v>
      </c>
    </row>
    <row r="448" spans="1:5" x14ac:dyDescent="0.35">
      <c r="A448" t="s">
        <v>138</v>
      </c>
      <c r="B448" s="1">
        <v>41444</v>
      </c>
      <c r="C448">
        <v>1.1000000000000001</v>
      </c>
      <c r="D448">
        <v>42.04</v>
      </c>
      <c r="E448">
        <f t="shared" si="6"/>
        <v>43.14</v>
      </c>
    </row>
    <row r="449" spans="1:5" x14ac:dyDescent="0.35">
      <c r="A449" t="s">
        <v>138</v>
      </c>
      <c r="B449" s="1">
        <v>41445</v>
      </c>
      <c r="C449">
        <v>0</v>
      </c>
      <c r="D449">
        <v>41.55</v>
      </c>
      <c r="E449">
        <f t="shared" si="6"/>
        <v>41.55</v>
      </c>
    </row>
    <row r="450" spans="1:5" x14ac:dyDescent="0.35">
      <c r="A450" t="s">
        <v>138</v>
      </c>
      <c r="B450" s="1">
        <v>41446</v>
      </c>
      <c r="C450">
        <v>0</v>
      </c>
      <c r="D450">
        <v>37.43</v>
      </c>
      <c r="E450">
        <f t="shared" si="6"/>
        <v>37.43</v>
      </c>
    </row>
    <row r="451" spans="1:5" x14ac:dyDescent="0.35">
      <c r="A451" t="s">
        <v>138</v>
      </c>
      <c r="B451" s="1">
        <v>41447</v>
      </c>
      <c r="C451">
        <v>0</v>
      </c>
      <c r="D451">
        <v>36.17</v>
      </c>
      <c r="E451">
        <f t="shared" si="6"/>
        <v>36.17</v>
      </c>
    </row>
    <row r="452" spans="1:5" x14ac:dyDescent="0.35">
      <c r="A452" t="s">
        <v>138</v>
      </c>
      <c r="B452" s="1">
        <v>41448</v>
      </c>
      <c r="C452">
        <v>0</v>
      </c>
      <c r="D452">
        <v>36.479999999999997</v>
      </c>
      <c r="E452">
        <f t="shared" ref="E452:E515" si="7">C452+D452</f>
        <v>36.479999999999997</v>
      </c>
    </row>
    <row r="453" spans="1:5" x14ac:dyDescent="0.35">
      <c r="A453" t="s">
        <v>138</v>
      </c>
      <c r="B453" s="1">
        <v>41449</v>
      </c>
      <c r="C453">
        <v>0</v>
      </c>
      <c r="D453">
        <v>42.16</v>
      </c>
      <c r="E453">
        <f t="shared" si="7"/>
        <v>42.16</v>
      </c>
    </row>
    <row r="454" spans="1:5" x14ac:dyDescent="0.35">
      <c r="A454" t="s">
        <v>138</v>
      </c>
      <c r="B454" s="1">
        <v>41450</v>
      </c>
      <c r="C454">
        <v>0</v>
      </c>
      <c r="D454">
        <v>49.93</v>
      </c>
      <c r="E454">
        <f t="shared" si="7"/>
        <v>49.93</v>
      </c>
    </row>
    <row r="455" spans="1:5" x14ac:dyDescent="0.35">
      <c r="A455" t="s">
        <v>138</v>
      </c>
      <c r="B455" s="1">
        <v>41451</v>
      </c>
      <c r="C455">
        <v>0</v>
      </c>
      <c r="D455">
        <v>51.53</v>
      </c>
      <c r="E455">
        <f t="shared" si="7"/>
        <v>51.53</v>
      </c>
    </row>
    <row r="456" spans="1:5" x14ac:dyDescent="0.35">
      <c r="A456" t="s">
        <v>138</v>
      </c>
      <c r="B456" s="1">
        <v>41452</v>
      </c>
      <c r="C456">
        <v>0</v>
      </c>
      <c r="D456">
        <v>52.55</v>
      </c>
      <c r="E456">
        <f t="shared" si="7"/>
        <v>52.55</v>
      </c>
    </row>
    <row r="457" spans="1:5" x14ac:dyDescent="0.35">
      <c r="A457" t="s">
        <v>138</v>
      </c>
      <c r="B457" s="1">
        <v>41453</v>
      </c>
      <c r="C457">
        <v>0</v>
      </c>
      <c r="D457">
        <v>52.66</v>
      </c>
      <c r="E457">
        <f t="shared" si="7"/>
        <v>52.66</v>
      </c>
    </row>
    <row r="458" spans="1:5" x14ac:dyDescent="0.35">
      <c r="A458" t="s">
        <v>138</v>
      </c>
      <c r="B458" s="1">
        <v>41454</v>
      </c>
      <c r="C458">
        <v>0</v>
      </c>
      <c r="D458">
        <v>47.18</v>
      </c>
      <c r="E458">
        <f t="shared" si="7"/>
        <v>47.18</v>
      </c>
    </row>
    <row r="459" spans="1:5" x14ac:dyDescent="0.35">
      <c r="A459" t="s">
        <v>138</v>
      </c>
      <c r="B459" s="1">
        <v>41455</v>
      </c>
      <c r="C459">
        <v>0</v>
      </c>
      <c r="D459">
        <v>49.25</v>
      </c>
      <c r="E459">
        <f t="shared" si="7"/>
        <v>49.25</v>
      </c>
    </row>
    <row r="460" spans="1:5" x14ac:dyDescent="0.35">
      <c r="A460" t="s">
        <v>138</v>
      </c>
      <c r="B460" s="1">
        <v>41456</v>
      </c>
      <c r="C460">
        <v>0</v>
      </c>
      <c r="D460">
        <v>25.8</v>
      </c>
      <c r="E460">
        <f t="shared" si="7"/>
        <v>25.8</v>
      </c>
    </row>
    <row r="461" spans="1:5" x14ac:dyDescent="0.35">
      <c r="A461" t="s">
        <v>138</v>
      </c>
      <c r="B461" s="1">
        <v>41457</v>
      </c>
      <c r="C461">
        <v>0</v>
      </c>
      <c r="D461">
        <v>23.69</v>
      </c>
      <c r="E461">
        <f t="shared" si="7"/>
        <v>23.69</v>
      </c>
    </row>
    <row r="462" spans="1:5" x14ac:dyDescent="0.35">
      <c r="A462" t="s">
        <v>138</v>
      </c>
      <c r="B462" s="1">
        <v>41458</v>
      </c>
      <c r="C462">
        <v>0</v>
      </c>
      <c r="D462">
        <v>27.71</v>
      </c>
      <c r="E462">
        <f t="shared" si="7"/>
        <v>27.71</v>
      </c>
    </row>
    <row r="463" spans="1:5" x14ac:dyDescent="0.35">
      <c r="A463" t="s">
        <v>138</v>
      </c>
      <c r="B463" s="1">
        <v>41459</v>
      </c>
      <c r="C463">
        <v>0</v>
      </c>
      <c r="D463">
        <v>27.89</v>
      </c>
      <c r="E463">
        <f t="shared" si="7"/>
        <v>27.89</v>
      </c>
    </row>
    <row r="464" spans="1:5" x14ac:dyDescent="0.35">
      <c r="A464" t="s">
        <v>138</v>
      </c>
      <c r="B464" s="1">
        <v>41460</v>
      </c>
      <c r="C464">
        <v>0</v>
      </c>
      <c r="D464">
        <v>22.76</v>
      </c>
      <c r="E464">
        <f t="shared" si="7"/>
        <v>22.76</v>
      </c>
    </row>
    <row r="465" spans="1:5" x14ac:dyDescent="0.35">
      <c r="A465" t="s">
        <v>138</v>
      </c>
      <c r="B465" s="1">
        <v>41461</v>
      </c>
      <c r="C465">
        <v>0</v>
      </c>
      <c r="D465">
        <v>18.28</v>
      </c>
      <c r="E465">
        <f t="shared" si="7"/>
        <v>18.28</v>
      </c>
    </row>
    <row r="466" spans="1:5" x14ac:dyDescent="0.35">
      <c r="A466" t="s">
        <v>138</v>
      </c>
      <c r="B466" s="1">
        <v>41462</v>
      </c>
      <c r="C466">
        <v>0</v>
      </c>
      <c r="D466">
        <v>19.66</v>
      </c>
      <c r="E466">
        <f t="shared" si="7"/>
        <v>19.66</v>
      </c>
    </row>
    <row r="467" spans="1:5" x14ac:dyDescent="0.35">
      <c r="A467" t="s">
        <v>138</v>
      </c>
      <c r="B467" s="1">
        <v>41463</v>
      </c>
      <c r="C467">
        <v>0</v>
      </c>
      <c r="D467">
        <v>24.8</v>
      </c>
      <c r="E467">
        <f t="shared" si="7"/>
        <v>24.8</v>
      </c>
    </row>
    <row r="468" spans="1:5" x14ac:dyDescent="0.35">
      <c r="A468" t="s">
        <v>138</v>
      </c>
      <c r="B468" s="1">
        <v>41464</v>
      </c>
      <c r="C468">
        <v>0</v>
      </c>
      <c r="D468">
        <v>24.88</v>
      </c>
      <c r="E468">
        <f t="shared" si="7"/>
        <v>24.88</v>
      </c>
    </row>
    <row r="469" spans="1:5" x14ac:dyDescent="0.35">
      <c r="A469" t="s">
        <v>138</v>
      </c>
      <c r="B469" s="1">
        <v>41465</v>
      </c>
      <c r="C469">
        <v>0</v>
      </c>
      <c r="D469">
        <v>23.79</v>
      </c>
      <c r="E469">
        <f t="shared" si="7"/>
        <v>23.79</v>
      </c>
    </row>
    <row r="470" spans="1:5" x14ac:dyDescent="0.35">
      <c r="A470" t="s">
        <v>138</v>
      </c>
      <c r="B470" s="1">
        <v>41466</v>
      </c>
      <c r="C470">
        <v>0</v>
      </c>
      <c r="D470">
        <v>25.17</v>
      </c>
      <c r="E470">
        <f t="shared" si="7"/>
        <v>25.17</v>
      </c>
    </row>
    <row r="471" spans="1:5" x14ac:dyDescent="0.35">
      <c r="A471" t="s">
        <v>138</v>
      </c>
      <c r="B471" s="1">
        <v>41467</v>
      </c>
      <c r="C471">
        <v>0</v>
      </c>
      <c r="D471">
        <v>24.19</v>
      </c>
      <c r="E471">
        <f t="shared" si="7"/>
        <v>24.19</v>
      </c>
    </row>
    <row r="472" spans="1:5" x14ac:dyDescent="0.35">
      <c r="A472" t="s">
        <v>138</v>
      </c>
      <c r="B472" s="1">
        <v>41468</v>
      </c>
      <c r="C472">
        <v>0</v>
      </c>
      <c r="D472">
        <v>19.649999999999999</v>
      </c>
      <c r="E472">
        <f t="shared" si="7"/>
        <v>19.649999999999999</v>
      </c>
    </row>
    <row r="473" spans="1:5" x14ac:dyDescent="0.35">
      <c r="A473" t="s">
        <v>138</v>
      </c>
      <c r="B473" s="1">
        <v>41469</v>
      </c>
      <c r="C473">
        <v>0</v>
      </c>
      <c r="D473">
        <v>17.2</v>
      </c>
      <c r="E473">
        <f t="shared" si="7"/>
        <v>17.2</v>
      </c>
    </row>
    <row r="474" spans="1:5" x14ac:dyDescent="0.35">
      <c r="A474" t="s">
        <v>138</v>
      </c>
      <c r="B474" s="1">
        <v>41470</v>
      </c>
      <c r="C474">
        <v>0</v>
      </c>
      <c r="D474">
        <v>23.9</v>
      </c>
      <c r="E474">
        <f t="shared" si="7"/>
        <v>23.9</v>
      </c>
    </row>
    <row r="475" spans="1:5" x14ac:dyDescent="0.35">
      <c r="A475" t="s">
        <v>138</v>
      </c>
      <c r="B475" s="1">
        <v>41471</v>
      </c>
      <c r="C475">
        <v>0</v>
      </c>
      <c r="D475">
        <v>26.04</v>
      </c>
      <c r="E475">
        <f t="shared" si="7"/>
        <v>26.04</v>
      </c>
    </row>
    <row r="476" spans="1:5" x14ac:dyDescent="0.35">
      <c r="A476" t="s">
        <v>138</v>
      </c>
      <c r="B476" s="1">
        <v>41472</v>
      </c>
      <c r="C476">
        <v>0</v>
      </c>
      <c r="D476">
        <v>25.64</v>
      </c>
      <c r="E476">
        <f t="shared" si="7"/>
        <v>25.64</v>
      </c>
    </row>
    <row r="477" spans="1:5" x14ac:dyDescent="0.35">
      <c r="A477" t="s">
        <v>138</v>
      </c>
      <c r="B477" s="1">
        <v>41473</v>
      </c>
      <c r="C477">
        <v>0</v>
      </c>
      <c r="D477">
        <v>25.23</v>
      </c>
      <c r="E477">
        <f t="shared" si="7"/>
        <v>25.23</v>
      </c>
    </row>
    <row r="478" spans="1:5" x14ac:dyDescent="0.35">
      <c r="A478" t="s">
        <v>138</v>
      </c>
      <c r="B478" s="1">
        <v>41474</v>
      </c>
      <c r="C478">
        <v>0</v>
      </c>
      <c r="D478">
        <v>23.45</v>
      </c>
      <c r="E478">
        <f t="shared" si="7"/>
        <v>23.45</v>
      </c>
    </row>
    <row r="479" spans="1:5" x14ac:dyDescent="0.35">
      <c r="A479" t="s">
        <v>138</v>
      </c>
      <c r="B479" s="1">
        <v>41475</v>
      </c>
      <c r="C479">
        <v>0</v>
      </c>
      <c r="D479">
        <v>21.08</v>
      </c>
      <c r="E479">
        <f t="shared" si="7"/>
        <v>21.08</v>
      </c>
    </row>
    <row r="480" spans="1:5" x14ac:dyDescent="0.35">
      <c r="A480" t="s">
        <v>138</v>
      </c>
      <c r="B480" s="1">
        <v>41476</v>
      </c>
      <c r="C480">
        <v>0</v>
      </c>
      <c r="D480">
        <v>16.03</v>
      </c>
      <c r="E480">
        <f t="shared" si="7"/>
        <v>16.03</v>
      </c>
    </row>
    <row r="481" spans="1:5" x14ac:dyDescent="0.35">
      <c r="A481" t="s">
        <v>138</v>
      </c>
      <c r="B481" s="1">
        <v>41477</v>
      </c>
      <c r="C481">
        <v>0</v>
      </c>
      <c r="D481">
        <v>21.53</v>
      </c>
      <c r="E481">
        <f t="shared" si="7"/>
        <v>21.53</v>
      </c>
    </row>
    <row r="482" spans="1:5" x14ac:dyDescent="0.35">
      <c r="A482" t="s">
        <v>138</v>
      </c>
      <c r="B482" s="1">
        <v>41478</v>
      </c>
      <c r="C482">
        <v>0</v>
      </c>
      <c r="D482">
        <v>19.010000000000002</v>
      </c>
      <c r="E482">
        <f t="shared" si="7"/>
        <v>19.010000000000002</v>
      </c>
    </row>
    <row r="483" spans="1:5" x14ac:dyDescent="0.35">
      <c r="A483" t="s">
        <v>138</v>
      </c>
      <c r="B483" s="1">
        <v>41479</v>
      </c>
      <c r="C483">
        <v>0</v>
      </c>
      <c r="D483">
        <v>18.75</v>
      </c>
      <c r="E483">
        <f t="shared" si="7"/>
        <v>18.75</v>
      </c>
    </row>
    <row r="484" spans="1:5" x14ac:dyDescent="0.35">
      <c r="A484" t="s">
        <v>138</v>
      </c>
      <c r="B484" s="1">
        <v>41480</v>
      </c>
      <c r="C484">
        <v>0</v>
      </c>
      <c r="D484">
        <v>19.57</v>
      </c>
      <c r="E484">
        <f t="shared" si="7"/>
        <v>19.57</v>
      </c>
    </row>
    <row r="485" spans="1:5" x14ac:dyDescent="0.35">
      <c r="A485" t="s">
        <v>138</v>
      </c>
      <c r="B485" s="1">
        <v>41481</v>
      </c>
      <c r="C485">
        <v>0</v>
      </c>
      <c r="D485">
        <v>16.38</v>
      </c>
      <c r="E485">
        <f t="shared" si="7"/>
        <v>16.38</v>
      </c>
    </row>
    <row r="486" spans="1:5" x14ac:dyDescent="0.35">
      <c r="A486" t="s">
        <v>138</v>
      </c>
      <c r="B486" s="1">
        <v>41482</v>
      </c>
      <c r="C486">
        <v>0</v>
      </c>
      <c r="D486">
        <v>20.04</v>
      </c>
      <c r="E486">
        <f t="shared" si="7"/>
        <v>20.04</v>
      </c>
    </row>
    <row r="487" spans="1:5" x14ac:dyDescent="0.35">
      <c r="A487" t="s">
        <v>138</v>
      </c>
      <c r="B487" s="1">
        <v>41483</v>
      </c>
      <c r="C487">
        <v>0</v>
      </c>
      <c r="D487">
        <v>20.260000000000002</v>
      </c>
      <c r="E487">
        <f t="shared" si="7"/>
        <v>20.260000000000002</v>
      </c>
    </row>
    <row r="488" spans="1:5" x14ac:dyDescent="0.35">
      <c r="A488" t="s">
        <v>138</v>
      </c>
      <c r="B488" s="1">
        <v>41484</v>
      </c>
      <c r="C488">
        <v>0</v>
      </c>
      <c r="D488">
        <v>23.63</v>
      </c>
      <c r="E488">
        <f t="shared" si="7"/>
        <v>23.63</v>
      </c>
    </row>
    <row r="489" spans="1:5" x14ac:dyDescent="0.35">
      <c r="A489" t="s">
        <v>138</v>
      </c>
      <c r="B489" s="1">
        <v>41485</v>
      </c>
      <c r="C489">
        <v>0</v>
      </c>
      <c r="D489">
        <v>23.02</v>
      </c>
      <c r="E489">
        <f t="shared" si="7"/>
        <v>23.02</v>
      </c>
    </row>
    <row r="490" spans="1:5" x14ac:dyDescent="0.35">
      <c r="A490" t="s">
        <v>138</v>
      </c>
      <c r="B490" s="1">
        <v>41486</v>
      </c>
      <c r="C490">
        <v>0</v>
      </c>
      <c r="D490">
        <v>28.01</v>
      </c>
      <c r="E490">
        <f t="shared" si="7"/>
        <v>28.01</v>
      </c>
    </row>
    <row r="491" spans="1:5" x14ac:dyDescent="0.35">
      <c r="A491" t="s">
        <v>138</v>
      </c>
      <c r="B491" s="1">
        <v>41487</v>
      </c>
      <c r="C491">
        <v>0</v>
      </c>
      <c r="D491">
        <v>16.77</v>
      </c>
      <c r="E491">
        <f t="shared" si="7"/>
        <v>16.77</v>
      </c>
    </row>
    <row r="492" spans="1:5" x14ac:dyDescent="0.35">
      <c r="A492" t="s">
        <v>138</v>
      </c>
      <c r="B492" s="1">
        <v>41488</v>
      </c>
      <c r="C492">
        <v>0</v>
      </c>
      <c r="D492">
        <v>17.16</v>
      </c>
      <c r="E492">
        <f t="shared" si="7"/>
        <v>17.16</v>
      </c>
    </row>
    <row r="493" spans="1:5" x14ac:dyDescent="0.35">
      <c r="A493" t="s">
        <v>138</v>
      </c>
      <c r="B493" s="1">
        <v>41489</v>
      </c>
      <c r="C493">
        <v>0</v>
      </c>
      <c r="D493">
        <v>12.72</v>
      </c>
      <c r="E493">
        <f t="shared" si="7"/>
        <v>12.72</v>
      </c>
    </row>
    <row r="494" spans="1:5" x14ac:dyDescent="0.35">
      <c r="A494" t="s">
        <v>138</v>
      </c>
      <c r="B494" s="1">
        <v>41490</v>
      </c>
      <c r="C494">
        <v>0</v>
      </c>
      <c r="D494">
        <v>14.3</v>
      </c>
      <c r="E494">
        <f t="shared" si="7"/>
        <v>14.3</v>
      </c>
    </row>
    <row r="495" spans="1:5" x14ac:dyDescent="0.35">
      <c r="A495" t="s">
        <v>138</v>
      </c>
      <c r="B495" s="1">
        <v>41491</v>
      </c>
      <c r="C495">
        <v>0</v>
      </c>
      <c r="D495">
        <v>16.260000000000002</v>
      </c>
      <c r="E495">
        <f t="shared" si="7"/>
        <v>16.260000000000002</v>
      </c>
    </row>
    <row r="496" spans="1:5" x14ac:dyDescent="0.35">
      <c r="A496" t="s">
        <v>138</v>
      </c>
      <c r="B496" s="1">
        <v>41492</v>
      </c>
      <c r="C496">
        <v>0</v>
      </c>
      <c r="D496">
        <v>14.99</v>
      </c>
      <c r="E496">
        <f t="shared" si="7"/>
        <v>14.99</v>
      </c>
    </row>
    <row r="497" spans="1:5" x14ac:dyDescent="0.35">
      <c r="A497" t="s">
        <v>138</v>
      </c>
      <c r="B497" s="1">
        <v>41493</v>
      </c>
      <c r="C497">
        <v>0</v>
      </c>
      <c r="D497">
        <v>14.77</v>
      </c>
      <c r="E497">
        <f t="shared" si="7"/>
        <v>14.77</v>
      </c>
    </row>
    <row r="498" spans="1:5" x14ac:dyDescent="0.35">
      <c r="A498" t="s">
        <v>138</v>
      </c>
      <c r="B498" s="1">
        <v>41494</v>
      </c>
      <c r="C498">
        <v>0</v>
      </c>
      <c r="D498">
        <v>15.43</v>
      </c>
      <c r="E498">
        <f t="shared" si="7"/>
        <v>15.43</v>
      </c>
    </row>
    <row r="499" spans="1:5" x14ac:dyDescent="0.35">
      <c r="A499" t="s">
        <v>138</v>
      </c>
      <c r="B499" s="1">
        <v>41495</v>
      </c>
      <c r="C499">
        <v>0</v>
      </c>
      <c r="D499">
        <v>13.96</v>
      </c>
      <c r="E499">
        <f t="shared" si="7"/>
        <v>13.96</v>
      </c>
    </row>
    <row r="500" spans="1:5" x14ac:dyDescent="0.35">
      <c r="A500" t="s">
        <v>138</v>
      </c>
      <c r="B500" s="1">
        <v>41496</v>
      </c>
      <c r="C500">
        <v>0</v>
      </c>
      <c r="D500">
        <v>16.84</v>
      </c>
      <c r="E500">
        <f t="shared" si="7"/>
        <v>16.84</v>
      </c>
    </row>
    <row r="501" spans="1:5" x14ac:dyDescent="0.35">
      <c r="A501" t="s">
        <v>138</v>
      </c>
      <c r="B501" s="1">
        <v>41497</v>
      </c>
      <c r="C501">
        <v>0</v>
      </c>
      <c r="D501">
        <v>11.71</v>
      </c>
      <c r="E501">
        <f t="shared" si="7"/>
        <v>11.71</v>
      </c>
    </row>
    <row r="502" spans="1:5" x14ac:dyDescent="0.35">
      <c r="A502" t="s">
        <v>138</v>
      </c>
      <c r="B502" s="1">
        <v>41498</v>
      </c>
      <c r="C502">
        <v>0</v>
      </c>
      <c r="D502">
        <v>13.67</v>
      </c>
      <c r="E502">
        <f t="shared" si="7"/>
        <v>13.67</v>
      </c>
    </row>
    <row r="503" spans="1:5" x14ac:dyDescent="0.35">
      <c r="A503" t="s">
        <v>138</v>
      </c>
      <c r="B503" s="1">
        <v>41499</v>
      </c>
      <c r="C503">
        <v>0</v>
      </c>
      <c r="D503">
        <v>14.99</v>
      </c>
      <c r="E503">
        <f t="shared" si="7"/>
        <v>14.99</v>
      </c>
    </row>
    <row r="504" spans="1:5" x14ac:dyDescent="0.35">
      <c r="A504" t="s">
        <v>138</v>
      </c>
      <c r="B504" s="1">
        <v>41500</v>
      </c>
      <c r="C504">
        <v>0</v>
      </c>
      <c r="D504">
        <v>18.95</v>
      </c>
      <c r="E504">
        <f t="shared" si="7"/>
        <v>18.95</v>
      </c>
    </row>
    <row r="505" spans="1:5" x14ac:dyDescent="0.35">
      <c r="A505" t="s">
        <v>138</v>
      </c>
      <c r="B505" s="1">
        <v>41501</v>
      </c>
      <c r="C505">
        <v>0</v>
      </c>
      <c r="D505">
        <v>17.510000000000002</v>
      </c>
      <c r="E505">
        <f t="shared" si="7"/>
        <v>17.510000000000002</v>
      </c>
    </row>
    <row r="506" spans="1:5" x14ac:dyDescent="0.35">
      <c r="A506" t="s">
        <v>138</v>
      </c>
      <c r="B506" s="1">
        <v>41502</v>
      </c>
      <c r="C506">
        <v>0</v>
      </c>
      <c r="D506">
        <v>19</v>
      </c>
      <c r="E506">
        <f t="shared" si="7"/>
        <v>19</v>
      </c>
    </row>
    <row r="507" spans="1:5" x14ac:dyDescent="0.35">
      <c r="A507" t="s">
        <v>138</v>
      </c>
      <c r="B507" s="1">
        <v>41503</v>
      </c>
      <c r="C507">
        <v>0</v>
      </c>
      <c r="D507">
        <v>15.56</v>
      </c>
      <c r="E507">
        <f t="shared" si="7"/>
        <v>15.56</v>
      </c>
    </row>
    <row r="508" spans="1:5" x14ac:dyDescent="0.35">
      <c r="A508" t="s">
        <v>138</v>
      </c>
      <c r="B508" s="1">
        <v>41504</v>
      </c>
      <c r="C508">
        <v>0</v>
      </c>
      <c r="D508">
        <v>15.47</v>
      </c>
      <c r="E508">
        <f t="shared" si="7"/>
        <v>15.47</v>
      </c>
    </row>
    <row r="509" spans="1:5" x14ac:dyDescent="0.35">
      <c r="A509" t="s">
        <v>138</v>
      </c>
      <c r="B509" s="1">
        <v>41505</v>
      </c>
      <c r="C509">
        <v>0</v>
      </c>
      <c r="D509">
        <v>16.23</v>
      </c>
      <c r="E509">
        <f t="shared" si="7"/>
        <v>16.23</v>
      </c>
    </row>
    <row r="510" spans="1:5" x14ac:dyDescent="0.35">
      <c r="A510" t="s">
        <v>138</v>
      </c>
      <c r="B510" s="1">
        <v>41506</v>
      </c>
      <c r="C510">
        <v>0</v>
      </c>
      <c r="D510">
        <v>15.45</v>
      </c>
      <c r="E510">
        <f t="shared" si="7"/>
        <v>15.45</v>
      </c>
    </row>
    <row r="511" spans="1:5" x14ac:dyDescent="0.35">
      <c r="A511" t="s">
        <v>138</v>
      </c>
      <c r="B511" s="1">
        <v>41507</v>
      </c>
      <c r="C511">
        <v>0</v>
      </c>
      <c r="D511">
        <v>20.54</v>
      </c>
      <c r="E511">
        <f t="shared" si="7"/>
        <v>20.54</v>
      </c>
    </row>
    <row r="512" spans="1:5" x14ac:dyDescent="0.35">
      <c r="A512" t="s">
        <v>138</v>
      </c>
      <c r="B512" s="1">
        <v>41508</v>
      </c>
      <c r="C512">
        <v>0</v>
      </c>
      <c r="D512">
        <v>21.53</v>
      </c>
      <c r="E512">
        <f t="shared" si="7"/>
        <v>21.53</v>
      </c>
    </row>
    <row r="513" spans="1:5" x14ac:dyDescent="0.35">
      <c r="A513" t="s">
        <v>138</v>
      </c>
      <c r="B513" s="1">
        <v>41509</v>
      </c>
      <c r="C513">
        <v>0</v>
      </c>
      <c r="D513">
        <v>18.2</v>
      </c>
      <c r="E513">
        <f t="shared" si="7"/>
        <v>18.2</v>
      </c>
    </row>
    <row r="514" spans="1:5" x14ac:dyDescent="0.35">
      <c r="A514" t="s">
        <v>138</v>
      </c>
      <c r="B514" s="1">
        <v>41510</v>
      </c>
      <c r="C514">
        <v>0</v>
      </c>
      <c r="D514">
        <v>10.54</v>
      </c>
      <c r="E514">
        <f t="shared" si="7"/>
        <v>10.54</v>
      </c>
    </row>
    <row r="515" spans="1:5" x14ac:dyDescent="0.35">
      <c r="A515" t="s">
        <v>138</v>
      </c>
      <c r="B515" s="1">
        <v>41511</v>
      </c>
      <c r="C515">
        <v>3.08</v>
      </c>
      <c r="D515">
        <v>10.8</v>
      </c>
      <c r="E515">
        <f t="shared" si="7"/>
        <v>13.88</v>
      </c>
    </row>
    <row r="516" spans="1:5" x14ac:dyDescent="0.35">
      <c r="A516" t="s">
        <v>138</v>
      </c>
      <c r="B516" s="1">
        <v>41512</v>
      </c>
      <c r="C516">
        <v>0.82</v>
      </c>
      <c r="D516">
        <v>8.98</v>
      </c>
      <c r="E516">
        <f t="shared" ref="E516:E579" si="8">C516+D516</f>
        <v>9.8000000000000007</v>
      </c>
    </row>
    <row r="517" spans="1:5" x14ac:dyDescent="0.35">
      <c r="A517" t="s">
        <v>138</v>
      </c>
      <c r="B517" s="1">
        <v>41513</v>
      </c>
      <c r="C517">
        <v>0</v>
      </c>
      <c r="D517">
        <v>14.91</v>
      </c>
      <c r="E517">
        <f t="shared" si="8"/>
        <v>14.91</v>
      </c>
    </row>
    <row r="518" spans="1:5" x14ac:dyDescent="0.35">
      <c r="A518" t="s">
        <v>138</v>
      </c>
      <c r="B518" s="1">
        <v>41514</v>
      </c>
      <c r="C518">
        <v>0</v>
      </c>
      <c r="D518">
        <v>18.77</v>
      </c>
      <c r="E518">
        <f t="shared" si="8"/>
        <v>18.77</v>
      </c>
    </row>
    <row r="519" spans="1:5" x14ac:dyDescent="0.35">
      <c r="A519" t="s">
        <v>138</v>
      </c>
      <c r="B519" s="1">
        <v>41515</v>
      </c>
      <c r="C519">
        <v>0</v>
      </c>
      <c r="D519">
        <v>18.8</v>
      </c>
      <c r="E519">
        <f t="shared" si="8"/>
        <v>18.8</v>
      </c>
    </row>
    <row r="520" spans="1:5" x14ac:dyDescent="0.35">
      <c r="A520" t="s">
        <v>138</v>
      </c>
      <c r="B520" s="1">
        <v>41516</v>
      </c>
      <c r="C520">
        <v>0</v>
      </c>
      <c r="D520">
        <v>19.52</v>
      </c>
      <c r="E520">
        <f t="shared" si="8"/>
        <v>19.52</v>
      </c>
    </row>
    <row r="521" spans="1:5" x14ac:dyDescent="0.35">
      <c r="A521" t="s">
        <v>138</v>
      </c>
      <c r="B521" s="1">
        <v>41517</v>
      </c>
      <c r="C521">
        <v>0</v>
      </c>
      <c r="D521">
        <v>16.899999999999999</v>
      </c>
      <c r="E521">
        <f t="shared" si="8"/>
        <v>16.899999999999999</v>
      </c>
    </row>
    <row r="522" spans="1:5" x14ac:dyDescent="0.35">
      <c r="A522" t="s">
        <v>138</v>
      </c>
      <c r="B522" s="1">
        <v>41518</v>
      </c>
      <c r="C522">
        <v>0</v>
      </c>
      <c r="D522">
        <v>10.98</v>
      </c>
      <c r="E522">
        <f t="shared" si="8"/>
        <v>10.98</v>
      </c>
    </row>
    <row r="523" spans="1:5" x14ac:dyDescent="0.35">
      <c r="A523" t="s">
        <v>138</v>
      </c>
      <c r="B523" s="1">
        <v>41519</v>
      </c>
      <c r="C523">
        <v>0</v>
      </c>
      <c r="D523">
        <v>14.15</v>
      </c>
      <c r="E523">
        <f t="shared" si="8"/>
        <v>14.15</v>
      </c>
    </row>
    <row r="524" spans="1:5" x14ac:dyDescent="0.35">
      <c r="A524" t="s">
        <v>138</v>
      </c>
      <c r="B524" s="1">
        <v>41520</v>
      </c>
      <c r="C524">
        <v>0</v>
      </c>
      <c r="D524">
        <v>18.73</v>
      </c>
      <c r="E524">
        <f t="shared" si="8"/>
        <v>18.73</v>
      </c>
    </row>
    <row r="525" spans="1:5" x14ac:dyDescent="0.35">
      <c r="A525" t="s">
        <v>138</v>
      </c>
      <c r="B525" s="1">
        <v>41521</v>
      </c>
      <c r="C525">
        <v>0</v>
      </c>
      <c r="D525">
        <v>12.66</v>
      </c>
      <c r="E525">
        <f t="shared" si="8"/>
        <v>12.66</v>
      </c>
    </row>
    <row r="526" spans="1:5" x14ac:dyDescent="0.35">
      <c r="A526" t="s">
        <v>138</v>
      </c>
      <c r="B526" s="1">
        <v>41522</v>
      </c>
      <c r="C526">
        <v>0</v>
      </c>
      <c r="D526">
        <v>12.84</v>
      </c>
      <c r="E526">
        <f t="shared" si="8"/>
        <v>12.84</v>
      </c>
    </row>
    <row r="527" spans="1:5" x14ac:dyDescent="0.35">
      <c r="A527" t="s">
        <v>138</v>
      </c>
      <c r="B527" s="1">
        <v>41523</v>
      </c>
      <c r="C527">
        <v>0</v>
      </c>
      <c r="D527">
        <v>12.92</v>
      </c>
      <c r="E527">
        <f t="shared" si="8"/>
        <v>12.92</v>
      </c>
    </row>
    <row r="528" spans="1:5" x14ac:dyDescent="0.35">
      <c r="A528" t="s">
        <v>138</v>
      </c>
      <c r="B528" s="1">
        <v>41524</v>
      </c>
      <c r="C528">
        <v>0</v>
      </c>
      <c r="D528">
        <v>6.22</v>
      </c>
      <c r="E528">
        <f t="shared" si="8"/>
        <v>6.22</v>
      </c>
    </row>
    <row r="529" spans="1:5" x14ac:dyDescent="0.35">
      <c r="A529" t="s">
        <v>138</v>
      </c>
      <c r="B529" s="1">
        <v>41525</v>
      </c>
      <c r="C529">
        <v>0</v>
      </c>
      <c r="D529">
        <v>5.86</v>
      </c>
      <c r="E529">
        <f t="shared" si="8"/>
        <v>5.86</v>
      </c>
    </row>
    <row r="530" spans="1:5" x14ac:dyDescent="0.35">
      <c r="A530" t="s">
        <v>138</v>
      </c>
      <c r="B530" s="1">
        <v>41526</v>
      </c>
      <c r="C530">
        <v>0</v>
      </c>
      <c r="D530">
        <v>14.02</v>
      </c>
      <c r="E530">
        <f t="shared" si="8"/>
        <v>14.02</v>
      </c>
    </row>
    <row r="531" spans="1:5" x14ac:dyDescent="0.35">
      <c r="A531" t="s">
        <v>138</v>
      </c>
      <c r="B531" s="1">
        <v>41527</v>
      </c>
      <c r="C531">
        <v>0</v>
      </c>
      <c r="D531">
        <v>14.61</v>
      </c>
      <c r="E531">
        <f t="shared" si="8"/>
        <v>14.61</v>
      </c>
    </row>
    <row r="532" spans="1:5" x14ac:dyDescent="0.35">
      <c r="A532" t="s">
        <v>138</v>
      </c>
      <c r="B532" s="1">
        <v>41528</v>
      </c>
      <c r="C532">
        <v>0</v>
      </c>
      <c r="D532">
        <v>13.83</v>
      </c>
      <c r="E532">
        <f t="shared" si="8"/>
        <v>13.83</v>
      </c>
    </row>
    <row r="533" spans="1:5" x14ac:dyDescent="0.35">
      <c r="A533" t="s">
        <v>138</v>
      </c>
      <c r="B533" s="1">
        <v>41529</v>
      </c>
      <c r="C533">
        <v>0</v>
      </c>
      <c r="D533">
        <v>14.53</v>
      </c>
      <c r="E533">
        <f t="shared" si="8"/>
        <v>14.53</v>
      </c>
    </row>
    <row r="534" spans="1:5" x14ac:dyDescent="0.35">
      <c r="A534" t="s">
        <v>138</v>
      </c>
      <c r="B534" s="1">
        <v>41530</v>
      </c>
      <c r="C534">
        <v>0</v>
      </c>
      <c r="D534">
        <v>11.99</v>
      </c>
      <c r="E534">
        <f t="shared" si="8"/>
        <v>11.99</v>
      </c>
    </row>
    <row r="535" spans="1:5" x14ac:dyDescent="0.35">
      <c r="A535" t="s">
        <v>138</v>
      </c>
      <c r="B535" s="1">
        <v>41531</v>
      </c>
      <c r="C535">
        <v>0</v>
      </c>
      <c r="D535">
        <v>10.87</v>
      </c>
      <c r="E535">
        <f t="shared" si="8"/>
        <v>10.87</v>
      </c>
    </row>
    <row r="536" spans="1:5" x14ac:dyDescent="0.35">
      <c r="A536" t="s">
        <v>138</v>
      </c>
      <c r="B536" s="1">
        <v>41532</v>
      </c>
      <c r="C536">
        <v>0</v>
      </c>
      <c r="D536">
        <v>10.61</v>
      </c>
      <c r="E536">
        <f t="shared" si="8"/>
        <v>10.61</v>
      </c>
    </row>
    <row r="537" spans="1:5" x14ac:dyDescent="0.35">
      <c r="A537" t="s">
        <v>138</v>
      </c>
      <c r="B537" s="1">
        <v>41533</v>
      </c>
      <c r="C537">
        <v>0</v>
      </c>
      <c r="D537">
        <v>11.58</v>
      </c>
      <c r="E537">
        <f t="shared" si="8"/>
        <v>11.58</v>
      </c>
    </row>
    <row r="538" spans="1:5" x14ac:dyDescent="0.35">
      <c r="A538" t="s">
        <v>138</v>
      </c>
      <c r="B538" s="1">
        <v>41534</v>
      </c>
      <c r="C538">
        <v>0</v>
      </c>
      <c r="D538">
        <v>14.63</v>
      </c>
      <c r="E538">
        <f t="shared" si="8"/>
        <v>14.63</v>
      </c>
    </row>
    <row r="539" spans="1:5" x14ac:dyDescent="0.35">
      <c r="A539" t="s">
        <v>138</v>
      </c>
      <c r="B539" s="1">
        <v>41535</v>
      </c>
      <c r="C539">
        <v>0</v>
      </c>
      <c r="D539">
        <v>12</v>
      </c>
      <c r="E539">
        <f t="shared" si="8"/>
        <v>12</v>
      </c>
    </row>
    <row r="540" spans="1:5" x14ac:dyDescent="0.35">
      <c r="A540" t="s">
        <v>138</v>
      </c>
      <c r="B540" s="1">
        <v>41536</v>
      </c>
      <c r="C540">
        <v>0</v>
      </c>
      <c r="D540">
        <v>7.16</v>
      </c>
      <c r="E540">
        <f t="shared" si="8"/>
        <v>7.16</v>
      </c>
    </row>
    <row r="541" spans="1:5" x14ac:dyDescent="0.35">
      <c r="A541" t="s">
        <v>138</v>
      </c>
      <c r="B541" s="1">
        <v>41537</v>
      </c>
      <c r="C541">
        <v>0</v>
      </c>
      <c r="D541">
        <v>8.68</v>
      </c>
      <c r="E541">
        <f t="shared" si="8"/>
        <v>8.68</v>
      </c>
    </row>
    <row r="542" spans="1:5" x14ac:dyDescent="0.35">
      <c r="A542" t="s">
        <v>138</v>
      </c>
      <c r="B542" s="1">
        <v>41538</v>
      </c>
      <c r="C542">
        <v>0</v>
      </c>
      <c r="D542">
        <v>11.23</v>
      </c>
      <c r="E542">
        <f t="shared" si="8"/>
        <v>11.23</v>
      </c>
    </row>
    <row r="543" spans="1:5" x14ac:dyDescent="0.35">
      <c r="A543" t="s">
        <v>138</v>
      </c>
      <c r="B543" s="1">
        <v>41539</v>
      </c>
      <c r="C543">
        <v>0</v>
      </c>
      <c r="D543">
        <v>8.82</v>
      </c>
      <c r="E543">
        <f t="shared" si="8"/>
        <v>8.82</v>
      </c>
    </row>
    <row r="544" spans="1:5" x14ac:dyDescent="0.35">
      <c r="A544" t="s">
        <v>138</v>
      </c>
      <c r="B544" s="1">
        <v>41540</v>
      </c>
      <c r="C544">
        <v>0</v>
      </c>
      <c r="D544">
        <v>9.19</v>
      </c>
      <c r="E544">
        <f t="shared" si="8"/>
        <v>9.19</v>
      </c>
    </row>
    <row r="545" spans="1:5" x14ac:dyDescent="0.35">
      <c r="A545" t="s">
        <v>138</v>
      </c>
      <c r="B545" s="1">
        <v>41541</v>
      </c>
      <c r="C545">
        <v>0</v>
      </c>
      <c r="D545">
        <v>11.87</v>
      </c>
      <c r="E545">
        <f t="shared" si="8"/>
        <v>11.87</v>
      </c>
    </row>
    <row r="546" spans="1:5" x14ac:dyDescent="0.35">
      <c r="A546" t="s">
        <v>138</v>
      </c>
      <c r="B546" s="1">
        <v>41542</v>
      </c>
      <c r="C546">
        <v>0</v>
      </c>
      <c r="D546">
        <v>12.43</v>
      </c>
      <c r="E546">
        <f t="shared" si="8"/>
        <v>12.43</v>
      </c>
    </row>
    <row r="547" spans="1:5" x14ac:dyDescent="0.35">
      <c r="A547" t="s">
        <v>138</v>
      </c>
      <c r="B547" s="1">
        <v>41543</v>
      </c>
      <c r="C547">
        <v>0</v>
      </c>
      <c r="D547">
        <v>13.25</v>
      </c>
      <c r="E547">
        <f t="shared" si="8"/>
        <v>13.25</v>
      </c>
    </row>
    <row r="548" spans="1:5" x14ac:dyDescent="0.35">
      <c r="A548" t="s">
        <v>138</v>
      </c>
      <c r="B548" s="1">
        <v>41544</v>
      </c>
      <c r="C548">
        <v>0</v>
      </c>
      <c r="D548">
        <v>15.95</v>
      </c>
      <c r="E548">
        <f t="shared" si="8"/>
        <v>15.95</v>
      </c>
    </row>
    <row r="549" spans="1:5" x14ac:dyDescent="0.35">
      <c r="A549" t="s">
        <v>138</v>
      </c>
      <c r="B549" s="1">
        <v>41545</v>
      </c>
      <c r="C549">
        <v>0</v>
      </c>
      <c r="D549">
        <v>9.77</v>
      </c>
      <c r="E549">
        <f t="shared" si="8"/>
        <v>9.77</v>
      </c>
    </row>
    <row r="550" spans="1:5" x14ac:dyDescent="0.35">
      <c r="A550" t="s">
        <v>138</v>
      </c>
      <c r="B550" s="1">
        <v>41546</v>
      </c>
      <c r="C550">
        <v>0</v>
      </c>
      <c r="D550">
        <v>8.92</v>
      </c>
      <c r="E550">
        <f t="shared" si="8"/>
        <v>8.92</v>
      </c>
    </row>
    <row r="551" spans="1:5" x14ac:dyDescent="0.35">
      <c r="A551" t="s">
        <v>138</v>
      </c>
      <c r="B551" s="1">
        <v>41547</v>
      </c>
      <c r="C551">
        <v>0</v>
      </c>
      <c r="D551">
        <v>10.84</v>
      </c>
      <c r="E551">
        <f t="shared" si="8"/>
        <v>10.84</v>
      </c>
    </row>
    <row r="552" spans="1:5" x14ac:dyDescent="0.35">
      <c r="A552" t="s">
        <v>137</v>
      </c>
      <c r="B552" s="1">
        <v>41730</v>
      </c>
      <c r="C552">
        <v>0</v>
      </c>
      <c r="D552">
        <v>29.95</v>
      </c>
      <c r="E552">
        <f t="shared" si="8"/>
        <v>29.95</v>
      </c>
    </row>
    <row r="553" spans="1:5" x14ac:dyDescent="0.35">
      <c r="A553" t="s">
        <v>137</v>
      </c>
      <c r="B553" s="1">
        <v>41731</v>
      </c>
      <c r="C553">
        <v>0</v>
      </c>
      <c r="D553">
        <v>30.79</v>
      </c>
      <c r="E553">
        <f t="shared" si="8"/>
        <v>30.79</v>
      </c>
    </row>
    <row r="554" spans="1:5" x14ac:dyDescent="0.35">
      <c r="A554" t="s">
        <v>137</v>
      </c>
      <c r="B554" s="1">
        <v>41732</v>
      </c>
      <c r="C554">
        <v>0</v>
      </c>
      <c r="D554">
        <v>29.99</v>
      </c>
      <c r="E554">
        <f t="shared" si="8"/>
        <v>29.99</v>
      </c>
    </row>
    <row r="555" spans="1:5" x14ac:dyDescent="0.35">
      <c r="A555" t="s">
        <v>137</v>
      </c>
      <c r="B555" s="1">
        <v>41733</v>
      </c>
      <c r="C555">
        <v>0</v>
      </c>
      <c r="D555">
        <v>33.130000000000003</v>
      </c>
      <c r="E555">
        <f t="shared" si="8"/>
        <v>33.130000000000003</v>
      </c>
    </row>
    <row r="556" spans="1:5" x14ac:dyDescent="0.35">
      <c r="A556" t="s">
        <v>137</v>
      </c>
      <c r="B556" s="1">
        <v>41734</v>
      </c>
      <c r="C556">
        <v>0</v>
      </c>
      <c r="D556">
        <v>35.369999999999997</v>
      </c>
      <c r="E556">
        <f t="shared" si="8"/>
        <v>35.369999999999997</v>
      </c>
    </row>
    <row r="557" spans="1:5" x14ac:dyDescent="0.35">
      <c r="A557" t="s">
        <v>137</v>
      </c>
      <c r="B557" s="1">
        <v>41735</v>
      </c>
      <c r="C557">
        <v>0</v>
      </c>
      <c r="D557">
        <v>34.58</v>
      </c>
      <c r="E557">
        <f t="shared" si="8"/>
        <v>34.58</v>
      </c>
    </row>
    <row r="558" spans="1:5" x14ac:dyDescent="0.35">
      <c r="A558" t="s">
        <v>137</v>
      </c>
      <c r="B558" s="1">
        <v>41736</v>
      </c>
      <c r="C558">
        <v>0</v>
      </c>
      <c r="D558">
        <v>38.35</v>
      </c>
      <c r="E558">
        <f t="shared" si="8"/>
        <v>38.35</v>
      </c>
    </row>
    <row r="559" spans="1:5" x14ac:dyDescent="0.35">
      <c r="A559" t="s">
        <v>137</v>
      </c>
      <c r="B559" s="1">
        <v>41737</v>
      </c>
      <c r="C559">
        <v>0</v>
      </c>
      <c r="D559">
        <v>36.380000000000003</v>
      </c>
      <c r="E559">
        <f t="shared" si="8"/>
        <v>36.380000000000003</v>
      </c>
    </row>
    <row r="560" spans="1:5" x14ac:dyDescent="0.35">
      <c r="A560" t="s">
        <v>137</v>
      </c>
      <c r="B560" s="1">
        <v>41738</v>
      </c>
      <c r="C560">
        <v>0</v>
      </c>
      <c r="D560">
        <v>38.299999999999997</v>
      </c>
      <c r="E560">
        <f t="shared" si="8"/>
        <v>38.299999999999997</v>
      </c>
    </row>
    <row r="561" spans="1:5" x14ac:dyDescent="0.35">
      <c r="A561" t="s">
        <v>137</v>
      </c>
      <c r="B561" s="1">
        <v>41739</v>
      </c>
      <c r="C561">
        <v>0</v>
      </c>
      <c r="D561">
        <v>36.42</v>
      </c>
      <c r="E561">
        <f t="shared" si="8"/>
        <v>36.42</v>
      </c>
    </row>
    <row r="562" spans="1:5" x14ac:dyDescent="0.35">
      <c r="A562" t="s">
        <v>137</v>
      </c>
      <c r="B562" s="1">
        <v>41740</v>
      </c>
      <c r="C562">
        <v>0</v>
      </c>
      <c r="D562">
        <v>38.33</v>
      </c>
      <c r="E562">
        <f t="shared" si="8"/>
        <v>38.33</v>
      </c>
    </row>
    <row r="563" spans="1:5" x14ac:dyDescent="0.35">
      <c r="A563" t="s">
        <v>137</v>
      </c>
      <c r="B563" s="1">
        <v>41741</v>
      </c>
      <c r="C563">
        <v>0</v>
      </c>
      <c r="D563">
        <v>33.36</v>
      </c>
      <c r="E563">
        <f t="shared" si="8"/>
        <v>33.36</v>
      </c>
    </row>
    <row r="564" spans="1:5" x14ac:dyDescent="0.35">
      <c r="A564" t="s">
        <v>137</v>
      </c>
      <c r="B564" s="1">
        <v>41742</v>
      </c>
      <c r="C564">
        <v>0</v>
      </c>
      <c r="D564">
        <v>33.520000000000003</v>
      </c>
      <c r="E564">
        <f t="shared" si="8"/>
        <v>33.520000000000003</v>
      </c>
    </row>
    <row r="565" spans="1:5" x14ac:dyDescent="0.35">
      <c r="A565" t="s">
        <v>137</v>
      </c>
      <c r="B565" s="1">
        <v>41743</v>
      </c>
      <c r="C565">
        <v>0</v>
      </c>
      <c r="D565">
        <v>35.909999999999997</v>
      </c>
      <c r="E565">
        <f t="shared" si="8"/>
        <v>35.909999999999997</v>
      </c>
    </row>
    <row r="566" spans="1:5" x14ac:dyDescent="0.35">
      <c r="A566" t="s">
        <v>137</v>
      </c>
      <c r="B566" s="1">
        <v>41744</v>
      </c>
      <c r="C566">
        <v>0</v>
      </c>
      <c r="D566">
        <v>37.33</v>
      </c>
      <c r="E566">
        <f t="shared" si="8"/>
        <v>37.33</v>
      </c>
    </row>
    <row r="567" spans="1:5" x14ac:dyDescent="0.35">
      <c r="A567" t="s">
        <v>137</v>
      </c>
      <c r="B567" s="1">
        <v>41745</v>
      </c>
      <c r="C567">
        <v>0</v>
      </c>
      <c r="D567">
        <v>38.08</v>
      </c>
      <c r="E567">
        <f t="shared" si="8"/>
        <v>38.08</v>
      </c>
    </row>
    <row r="568" spans="1:5" x14ac:dyDescent="0.35">
      <c r="A568" t="s">
        <v>137</v>
      </c>
      <c r="B568" s="1">
        <v>41746</v>
      </c>
      <c r="C568">
        <v>0</v>
      </c>
      <c r="D568">
        <v>37.99</v>
      </c>
      <c r="E568">
        <f t="shared" si="8"/>
        <v>37.99</v>
      </c>
    </row>
    <row r="569" spans="1:5" x14ac:dyDescent="0.35">
      <c r="A569" t="s">
        <v>137</v>
      </c>
      <c r="B569" s="1">
        <v>41747</v>
      </c>
      <c r="C569">
        <v>0</v>
      </c>
      <c r="D569">
        <v>33.89</v>
      </c>
      <c r="E569">
        <f t="shared" si="8"/>
        <v>33.89</v>
      </c>
    </row>
    <row r="570" spans="1:5" x14ac:dyDescent="0.35">
      <c r="A570" t="s">
        <v>137</v>
      </c>
      <c r="B570" s="1">
        <v>41748</v>
      </c>
      <c r="C570">
        <v>0</v>
      </c>
      <c r="D570">
        <v>33.97</v>
      </c>
      <c r="E570">
        <f t="shared" si="8"/>
        <v>33.97</v>
      </c>
    </row>
    <row r="571" spans="1:5" x14ac:dyDescent="0.35">
      <c r="A571" t="s">
        <v>137</v>
      </c>
      <c r="B571" s="1">
        <v>41749</v>
      </c>
      <c r="C571">
        <v>0</v>
      </c>
      <c r="D571">
        <v>33.92</v>
      </c>
      <c r="E571">
        <f t="shared" si="8"/>
        <v>33.92</v>
      </c>
    </row>
    <row r="572" spans="1:5" x14ac:dyDescent="0.35">
      <c r="A572" t="s">
        <v>137</v>
      </c>
      <c r="B572" s="1">
        <v>41750</v>
      </c>
      <c r="C572">
        <v>0</v>
      </c>
      <c r="D572">
        <v>34.1</v>
      </c>
      <c r="E572">
        <f t="shared" si="8"/>
        <v>34.1</v>
      </c>
    </row>
    <row r="573" spans="1:5" x14ac:dyDescent="0.35">
      <c r="A573" t="s">
        <v>137</v>
      </c>
      <c r="B573" s="1">
        <v>41751</v>
      </c>
      <c r="C573">
        <v>0</v>
      </c>
      <c r="D573">
        <v>35.79</v>
      </c>
      <c r="E573">
        <f t="shared" si="8"/>
        <v>35.79</v>
      </c>
    </row>
    <row r="574" spans="1:5" x14ac:dyDescent="0.35">
      <c r="A574" t="s">
        <v>137</v>
      </c>
      <c r="B574" s="1">
        <v>41752</v>
      </c>
      <c r="C574">
        <v>0</v>
      </c>
      <c r="D574">
        <v>37.83</v>
      </c>
      <c r="E574">
        <f t="shared" si="8"/>
        <v>37.83</v>
      </c>
    </row>
    <row r="575" spans="1:5" x14ac:dyDescent="0.35">
      <c r="A575" t="s">
        <v>137</v>
      </c>
      <c r="B575" s="1">
        <v>41753</v>
      </c>
      <c r="C575">
        <v>0</v>
      </c>
      <c r="D575">
        <v>38.520000000000003</v>
      </c>
      <c r="E575">
        <f t="shared" si="8"/>
        <v>38.520000000000003</v>
      </c>
    </row>
    <row r="576" spans="1:5" x14ac:dyDescent="0.35">
      <c r="A576" t="s">
        <v>137</v>
      </c>
      <c r="B576" s="1">
        <v>41754</v>
      </c>
      <c r="C576">
        <v>0</v>
      </c>
      <c r="D576">
        <v>37.15</v>
      </c>
      <c r="E576">
        <f t="shared" si="8"/>
        <v>37.15</v>
      </c>
    </row>
    <row r="577" spans="1:5" x14ac:dyDescent="0.35">
      <c r="A577" t="s">
        <v>137</v>
      </c>
      <c r="B577" s="1">
        <v>41755</v>
      </c>
      <c r="C577">
        <v>0</v>
      </c>
      <c r="D577">
        <v>32.86</v>
      </c>
      <c r="E577">
        <f t="shared" si="8"/>
        <v>32.86</v>
      </c>
    </row>
    <row r="578" spans="1:5" x14ac:dyDescent="0.35">
      <c r="A578" t="s">
        <v>137</v>
      </c>
      <c r="B578" s="1">
        <v>41756</v>
      </c>
      <c r="C578">
        <v>0</v>
      </c>
      <c r="D578">
        <v>32.659999999999997</v>
      </c>
      <c r="E578">
        <f t="shared" si="8"/>
        <v>32.659999999999997</v>
      </c>
    </row>
    <row r="579" spans="1:5" x14ac:dyDescent="0.35">
      <c r="A579" t="s">
        <v>137</v>
      </c>
      <c r="B579" s="1">
        <v>41757</v>
      </c>
      <c r="C579">
        <v>0</v>
      </c>
      <c r="D579">
        <v>37.1</v>
      </c>
      <c r="E579">
        <f t="shared" si="8"/>
        <v>37.1</v>
      </c>
    </row>
    <row r="580" spans="1:5" x14ac:dyDescent="0.35">
      <c r="A580" t="s">
        <v>137</v>
      </c>
      <c r="B580" s="1">
        <v>41758</v>
      </c>
      <c r="C580">
        <v>0</v>
      </c>
      <c r="D580">
        <v>37.270000000000003</v>
      </c>
      <c r="E580">
        <f t="shared" ref="E580:E643" si="9">C580+D580</f>
        <v>37.270000000000003</v>
      </c>
    </row>
    <row r="581" spans="1:5" x14ac:dyDescent="0.35">
      <c r="A581" t="s">
        <v>137</v>
      </c>
      <c r="B581" s="1">
        <v>41759</v>
      </c>
      <c r="C581">
        <v>0</v>
      </c>
      <c r="D581">
        <v>40.270000000000003</v>
      </c>
      <c r="E581">
        <f t="shared" si="9"/>
        <v>40.270000000000003</v>
      </c>
    </row>
    <row r="582" spans="1:5" x14ac:dyDescent="0.35">
      <c r="A582" t="s">
        <v>137</v>
      </c>
      <c r="B582" s="1">
        <v>41760</v>
      </c>
      <c r="C582">
        <v>0</v>
      </c>
      <c r="D582">
        <v>42.67</v>
      </c>
      <c r="E582">
        <f t="shared" si="9"/>
        <v>42.67</v>
      </c>
    </row>
    <row r="583" spans="1:5" x14ac:dyDescent="0.35">
      <c r="A583" t="s">
        <v>137</v>
      </c>
      <c r="B583" s="1">
        <v>41761</v>
      </c>
      <c r="C583">
        <v>0</v>
      </c>
      <c r="D583">
        <v>43.57</v>
      </c>
      <c r="E583">
        <f t="shared" si="9"/>
        <v>43.57</v>
      </c>
    </row>
    <row r="584" spans="1:5" x14ac:dyDescent="0.35">
      <c r="A584" t="s">
        <v>137</v>
      </c>
      <c r="B584" s="1">
        <v>41762</v>
      </c>
      <c r="C584">
        <v>0</v>
      </c>
      <c r="D584">
        <v>45.52</v>
      </c>
      <c r="E584">
        <f t="shared" si="9"/>
        <v>45.52</v>
      </c>
    </row>
    <row r="585" spans="1:5" x14ac:dyDescent="0.35">
      <c r="A585" t="s">
        <v>137</v>
      </c>
      <c r="B585" s="1">
        <v>41763</v>
      </c>
      <c r="C585">
        <v>0</v>
      </c>
      <c r="D585">
        <v>47.52</v>
      </c>
      <c r="E585">
        <f t="shared" si="9"/>
        <v>47.52</v>
      </c>
    </row>
    <row r="586" spans="1:5" x14ac:dyDescent="0.35">
      <c r="A586" t="s">
        <v>137</v>
      </c>
      <c r="B586" s="1">
        <v>41764</v>
      </c>
      <c r="C586">
        <v>0</v>
      </c>
      <c r="D586">
        <v>48.4</v>
      </c>
      <c r="E586">
        <f t="shared" si="9"/>
        <v>48.4</v>
      </c>
    </row>
    <row r="587" spans="1:5" x14ac:dyDescent="0.35">
      <c r="A587" t="s">
        <v>137</v>
      </c>
      <c r="B587" s="1">
        <v>41765</v>
      </c>
      <c r="C587">
        <v>0</v>
      </c>
      <c r="D587">
        <v>47.1</v>
      </c>
      <c r="E587">
        <f t="shared" si="9"/>
        <v>47.1</v>
      </c>
    </row>
    <row r="588" spans="1:5" x14ac:dyDescent="0.35">
      <c r="A588" t="s">
        <v>137</v>
      </c>
      <c r="B588" s="1">
        <v>41766</v>
      </c>
      <c r="C588">
        <v>0</v>
      </c>
      <c r="D588">
        <v>45.86</v>
      </c>
      <c r="E588">
        <f t="shared" si="9"/>
        <v>45.86</v>
      </c>
    </row>
    <row r="589" spans="1:5" x14ac:dyDescent="0.35">
      <c r="A589" t="s">
        <v>137</v>
      </c>
      <c r="B589" s="1">
        <v>41767</v>
      </c>
      <c r="C589">
        <v>0</v>
      </c>
      <c r="D589">
        <v>48.75</v>
      </c>
      <c r="E589">
        <f t="shared" si="9"/>
        <v>48.75</v>
      </c>
    </row>
    <row r="590" spans="1:5" x14ac:dyDescent="0.35">
      <c r="A590" t="s">
        <v>137</v>
      </c>
      <c r="B590" s="1">
        <v>41768</v>
      </c>
      <c r="C590">
        <v>0</v>
      </c>
      <c r="D590">
        <v>45.15</v>
      </c>
      <c r="E590">
        <f t="shared" si="9"/>
        <v>45.15</v>
      </c>
    </row>
    <row r="591" spans="1:5" x14ac:dyDescent="0.35">
      <c r="A591" t="s">
        <v>137</v>
      </c>
      <c r="B591" s="1">
        <v>41769</v>
      </c>
      <c r="C591">
        <v>0</v>
      </c>
      <c r="D591">
        <v>42.53</v>
      </c>
      <c r="E591">
        <f t="shared" si="9"/>
        <v>42.53</v>
      </c>
    </row>
    <row r="592" spans="1:5" x14ac:dyDescent="0.35">
      <c r="A592" t="s">
        <v>137</v>
      </c>
      <c r="B592" s="1">
        <v>41770</v>
      </c>
      <c r="C592">
        <v>0</v>
      </c>
      <c r="D592">
        <v>39.39</v>
      </c>
      <c r="E592">
        <f t="shared" si="9"/>
        <v>39.39</v>
      </c>
    </row>
    <row r="593" spans="1:5" x14ac:dyDescent="0.35">
      <c r="A593" t="s">
        <v>137</v>
      </c>
      <c r="B593" s="1">
        <v>41771</v>
      </c>
      <c r="C593">
        <v>0</v>
      </c>
      <c r="D593">
        <v>46.25</v>
      </c>
      <c r="E593">
        <f t="shared" si="9"/>
        <v>46.25</v>
      </c>
    </row>
    <row r="594" spans="1:5" x14ac:dyDescent="0.35">
      <c r="A594" t="s">
        <v>137</v>
      </c>
      <c r="B594" s="1">
        <v>41772</v>
      </c>
      <c r="C594">
        <v>0</v>
      </c>
      <c r="D594">
        <v>48.88</v>
      </c>
      <c r="E594">
        <f t="shared" si="9"/>
        <v>48.88</v>
      </c>
    </row>
    <row r="595" spans="1:5" x14ac:dyDescent="0.35">
      <c r="A595" t="s">
        <v>137</v>
      </c>
      <c r="B595" s="1">
        <v>41773</v>
      </c>
      <c r="C595">
        <v>0</v>
      </c>
      <c r="D595">
        <v>49.77</v>
      </c>
      <c r="E595">
        <f t="shared" si="9"/>
        <v>49.77</v>
      </c>
    </row>
    <row r="596" spans="1:5" x14ac:dyDescent="0.35">
      <c r="A596" t="s">
        <v>137</v>
      </c>
      <c r="B596" s="1">
        <v>41774</v>
      </c>
      <c r="C596">
        <v>0</v>
      </c>
      <c r="D596">
        <v>47.86</v>
      </c>
      <c r="E596">
        <f t="shared" si="9"/>
        <v>47.86</v>
      </c>
    </row>
    <row r="597" spans="1:5" x14ac:dyDescent="0.35">
      <c r="A597" t="s">
        <v>137</v>
      </c>
      <c r="B597" s="1">
        <v>41775</v>
      </c>
      <c r="C597">
        <v>0</v>
      </c>
      <c r="D597">
        <v>45.01</v>
      </c>
      <c r="E597">
        <f t="shared" si="9"/>
        <v>45.01</v>
      </c>
    </row>
    <row r="598" spans="1:5" x14ac:dyDescent="0.35">
      <c r="A598" t="s">
        <v>137</v>
      </c>
      <c r="B598" s="1">
        <v>41776</v>
      </c>
      <c r="C598">
        <v>0</v>
      </c>
      <c r="D598">
        <v>39.74</v>
      </c>
      <c r="E598">
        <f t="shared" si="9"/>
        <v>39.74</v>
      </c>
    </row>
    <row r="599" spans="1:5" x14ac:dyDescent="0.35">
      <c r="A599" t="s">
        <v>137</v>
      </c>
      <c r="B599" s="1">
        <v>41777</v>
      </c>
      <c r="C599">
        <v>0</v>
      </c>
      <c r="D599">
        <v>39.229999999999997</v>
      </c>
      <c r="E599">
        <f t="shared" si="9"/>
        <v>39.229999999999997</v>
      </c>
    </row>
    <row r="600" spans="1:5" x14ac:dyDescent="0.35">
      <c r="A600" t="s">
        <v>137</v>
      </c>
      <c r="B600" s="1">
        <v>41778</v>
      </c>
      <c r="C600">
        <v>0</v>
      </c>
      <c r="D600">
        <v>43.89</v>
      </c>
      <c r="E600">
        <f t="shared" si="9"/>
        <v>43.89</v>
      </c>
    </row>
    <row r="601" spans="1:5" x14ac:dyDescent="0.35">
      <c r="A601" t="s">
        <v>137</v>
      </c>
      <c r="B601" s="1">
        <v>41779</v>
      </c>
      <c r="C601">
        <v>0</v>
      </c>
      <c r="D601">
        <v>34.36</v>
      </c>
      <c r="E601">
        <f t="shared" si="9"/>
        <v>34.36</v>
      </c>
    </row>
    <row r="602" spans="1:5" x14ac:dyDescent="0.35">
      <c r="A602" t="s">
        <v>137</v>
      </c>
      <c r="B602" s="1">
        <v>41780</v>
      </c>
      <c r="C602">
        <v>0</v>
      </c>
      <c r="D602">
        <v>52.6</v>
      </c>
      <c r="E602">
        <f t="shared" si="9"/>
        <v>52.6</v>
      </c>
    </row>
    <row r="603" spans="1:5" x14ac:dyDescent="0.35">
      <c r="A603" t="s">
        <v>137</v>
      </c>
      <c r="B603" s="1">
        <v>41781</v>
      </c>
      <c r="C603">
        <v>0</v>
      </c>
      <c r="D603">
        <v>55.68</v>
      </c>
      <c r="E603">
        <f t="shared" si="9"/>
        <v>55.68</v>
      </c>
    </row>
    <row r="604" spans="1:5" x14ac:dyDescent="0.35">
      <c r="A604" t="s">
        <v>137</v>
      </c>
      <c r="B604" s="1">
        <v>41782</v>
      </c>
      <c r="C604">
        <v>0</v>
      </c>
      <c r="D604">
        <v>51.76</v>
      </c>
      <c r="E604">
        <f t="shared" si="9"/>
        <v>51.76</v>
      </c>
    </row>
    <row r="605" spans="1:5" x14ac:dyDescent="0.35">
      <c r="A605" t="s">
        <v>137</v>
      </c>
      <c r="B605" s="1">
        <v>41783</v>
      </c>
      <c r="C605">
        <v>0</v>
      </c>
      <c r="D605">
        <v>45.28</v>
      </c>
      <c r="E605">
        <f t="shared" si="9"/>
        <v>45.28</v>
      </c>
    </row>
    <row r="606" spans="1:5" x14ac:dyDescent="0.35">
      <c r="A606" t="s">
        <v>137</v>
      </c>
      <c r="B606" s="1">
        <v>41784</v>
      </c>
      <c r="C606">
        <v>0</v>
      </c>
      <c r="D606">
        <v>45.12</v>
      </c>
      <c r="E606">
        <f t="shared" si="9"/>
        <v>45.12</v>
      </c>
    </row>
    <row r="607" spans="1:5" x14ac:dyDescent="0.35">
      <c r="A607" t="s">
        <v>137</v>
      </c>
      <c r="B607" s="1">
        <v>41785</v>
      </c>
      <c r="C607">
        <v>0</v>
      </c>
      <c r="D607">
        <v>44.63</v>
      </c>
      <c r="E607">
        <f t="shared" si="9"/>
        <v>44.63</v>
      </c>
    </row>
    <row r="608" spans="1:5" x14ac:dyDescent="0.35">
      <c r="A608" t="s">
        <v>137</v>
      </c>
      <c r="B608" s="1">
        <v>41786</v>
      </c>
      <c r="C608">
        <v>0</v>
      </c>
      <c r="D608">
        <v>48.06</v>
      </c>
      <c r="E608">
        <f t="shared" si="9"/>
        <v>48.06</v>
      </c>
    </row>
    <row r="609" spans="1:5" x14ac:dyDescent="0.35">
      <c r="A609" t="s">
        <v>137</v>
      </c>
      <c r="B609" s="1">
        <v>41787</v>
      </c>
      <c r="C609">
        <v>0</v>
      </c>
      <c r="D609">
        <v>50.78</v>
      </c>
      <c r="E609">
        <f t="shared" si="9"/>
        <v>50.78</v>
      </c>
    </row>
    <row r="610" spans="1:5" x14ac:dyDescent="0.35">
      <c r="A610" t="s">
        <v>137</v>
      </c>
      <c r="B610" s="1">
        <v>41788</v>
      </c>
      <c r="C610">
        <v>0</v>
      </c>
      <c r="D610">
        <v>52.26</v>
      </c>
      <c r="E610">
        <f t="shared" si="9"/>
        <v>52.26</v>
      </c>
    </row>
    <row r="611" spans="1:5" x14ac:dyDescent="0.35">
      <c r="A611" t="s">
        <v>137</v>
      </c>
      <c r="B611" s="1">
        <v>41789</v>
      </c>
      <c r="C611">
        <v>0</v>
      </c>
      <c r="D611">
        <v>48.3</v>
      </c>
      <c r="E611">
        <f t="shared" si="9"/>
        <v>48.3</v>
      </c>
    </row>
    <row r="612" spans="1:5" x14ac:dyDescent="0.35">
      <c r="A612" t="s">
        <v>137</v>
      </c>
      <c r="B612" s="1">
        <v>41790</v>
      </c>
      <c r="C612">
        <v>0</v>
      </c>
      <c r="D612">
        <v>40.68</v>
      </c>
      <c r="E612">
        <f t="shared" si="9"/>
        <v>40.68</v>
      </c>
    </row>
    <row r="613" spans="1:5" x14ac:dyDescent="0.35">
      <c r="A613" t="s">
        <v>137</v>
      </c>
      <c r="B613" s="1">
        <v>41791</v>
      </c>
      <c r="C613">
        <v>0</v>
      </c>
      <c r="D613">
        <v>39.04</v>
      </c>
      <c r="E613">
        <f t="shared" si="9"/>
        <v>39.04</v>
      </c>
    </row>
    <row r="614" spans="1:5" x14ac:dyDescent="0.35">
      <c r="A614" t="s">
        <v>137</v>
      </c>
      <c r="B614" s="1">
        <v>41792</v>
      </c>
      <c r="C614">
        <v>0</v>
      </c>
      <c r="D614">
        <v>45.83</v>
      </c>
      <c r="E614">
        <f t="shared" si="9"/>
        <v>45.83</v>
      </c>
    </row>
    <row r="615" spans="1:5" x14ac:dyDescent="0.35">
      <c r="A615" t="s">
        <v>137</v>
      </c>
      <c r="B615" s="1">
        <v>41793</v>
      </c>
      <c r="C615">
        <v>0</v>
      </c>
      <c r="D615">
        <v>50.08</v>
      </c>
      <c r="E615">
        <f t="shared" si="9"/>
        <v>50.08</v>
      </c>
    </row>
    <row r="616" spans="1:5" x14ac:dyDescent="0.35">
      <c r="A616" t="s">
        <v>137</v>
      </c>
      <c r="B616" s="1">
        <v>41794</v>
      </c>
      <c r="C616">
        <v>0</v>
      </c>
      <c r="D616">
        <v>52.81</v>
      </c>
      <c r="E616">
        <f t="shared" si="9"/>
        <v>52.81</v>
      </c>
    </row>
    <row r="617" spans="1:5" x14ac:dyDescent="0.35">
      <c r="A617" t="s">
        <v>137</v>
      </c>
      <c r="B617" s="1">
        <v>41795</v>
      </c>
      <c r="C617">
        <v>0</v>
      </c>
      <c r="D617">
        <v>53.34</v>
      </c>
      <c r="E617">
        <f t="shared" si="9"/>
        <v>53.34</v>
      </c>
    </row>
    <row r="618" spans="1:5" x14ac:dyDescent="0.35">
      <c r="A618" t="s">
        <v>137</v>
      </c>
      <c r="B618" s="1">
        <v>41796</v>
      </c>
      <c r="C618">
        <v>0</v>
      </c>
      <c r="D618">
        <v>45.25</v>
      </c>
      <c r="E618">
        <f t="shared" si="9"/>
        <v>45.25</v>
      </c>
    </row>
    <row r="619" spans="1:5" x14ac:dyDescent="0.35">
      <c r="A619" t="s">
        <v>137</v>
      </c>
      <c r="B619" s="1">
        <v>41797</v>
      </c>
      <c r="C619">
        <v>0</v>
      </c>
      <c r="D619">
        <v>38.83</v>
      </c>
      <c r="E619">
        <f t="shared" si="9"/>
        <v>38.83</v>
      </c>
    </row>
    <row r="620" spans="1:5" x14ac:dyDescent="0.35">
      <c r="A620" t="s">
        <v>137</v>
      </c>
      <c r="B620" s="1">
        <v>41798</v>
      </c>
      <c r="C620">
        <v>0</v>
      </c>
      <c r="D620">
        <v>40.659999999999997</v>
      </c>
      <c r="E620">
        <f t="shared" si="9"/>
        <v>40.659999999999997</v>
      </c>
    </row>
    <row r="621" spans="1:5" x14ac:dyDescent="0.35">
      <c r="A621" t="s">
        <v>137</v>
      </c>
      <c r="B621" s="1">
        <v>41799</v>
      </c>
      <c r="C621">
        <v>0</v>
      </c>
      <c r="D621">
        <v>46.18</v>
      </c>
      <c r="E621">
        <f t="shared" si="9"/>
        <v>46.18</v>
      </c>
    </row>
    <row r="622" spans="1:5" x14ac:dyDescent="0.35">
      <c r="A622" t="s">
        <v>137</v>
      </c>
      <c r="B622" s="1">
        <v>41800</v>
      </c>
      <c r="C622">
        <v>0</v>
      </c>
      <c r="D622">
        <v>47.17</v>
      </c>
      <c r="E622">
        <f t="shared" si="9"/>
        <v>47.17</v>
      </c>
    </row>
    <row r="623" spans="1:5" x14ac:dyDescent="0.35">
      <c r="A623" t="s">
        <v>137</v>
      </c>
      <c r="B623" s="1">
        <v>41801</v>
      </c>
      <c r="C623">
        <v>0</v>
      </c>
      <c r="D623">
        <v>43.63</v>
      </c>
      <c r="E623">
        <f t="shared" si="9"/>
        <v>43.63</v>
      </c>
    </row>
    <row r="624" spans="1:5" x14ac:dyDescent="0.35">
      <c r="A624" t="s">
        <v>137</v>
      </c>
      <c r="B624" s="1">
        <v>41802</v>
      </c>
      <c r="C624">
        <v>0</v>
      </c>
      <c r="D624">
        <v>42.36</v>
      </c>
      <c r="E624">
        <f t="shared" si="9"/>
        <v>42.36</v>
      </c>
    </row>
    <row r="625" spans="1:5" x14ac:dyDescent="0.35">
      <c r="A625" t="s">
        <v>137</v>
      </c>
      <c r="B625" s="1">
        <v>41803</v>
      </c>
      <c r="C625">
        <v>0</v>
      </c>
      <c r="D625">
        <v>39.72</v>
      </c>
      <c r="E625">
        <f t="shared" si="9"/>
        <v>39.72</v>
      </c>
    </row>
    <row r="626" spans="1:5" x14ac:dyDescent="0.35">
      <c r="A626" t="s">
        <v>137</v>
      </c>
      <c r="B626" s="1">
        <v>41804</v>
      </c>
      <c r="C626">
        <v>0</v>
      </c>
      <c r="D626">
        <v>36.31</v>
      </c>
      <c r="E626">
        <f t="shared" si="9"/>
        <v>36.31</v>
      </c>
    </row>
    <row r="627" spans="1:5" x14ac:dyDescent="0.35">
      <c r="A627" t="s">
        <v>137</v>
      </c>
      <c r="B627" s="1">
        <v>41805</v>
      </c>
      <c r="C627">
        <v>0</v>
      </c>
      <c r="D627">
        <v>36.299999999999997</v>
      </c>
      <c r="E627">
        <f t="shared" si="9"/>
        <v>36.299999999999997</v>
      </c>
    </row>
    <row r="628" spans="1:5" x14ac:dyDescent="0.35">
      <c r="A628" t="s">
        <v>137</v>
      </c>
      <c r="B628" s="1">
        <v>41806</v>
      </c>
      <c r="C628">
        <v>0</v>
      </c>
      <c r="D628">
        <v>41.91</v>
      </c>
      <c r="E628">
        <f t="shared" si="9"/>
        <v>41.91</v>
      </c>
    </row>
    <row r="629" spans="1:5" x14ac:dyDescent="0.35">
      <c r="A629" t="s">
        <v>137</v>
      </c>
      <c r="B629" s="1">
        <v>41807</v>
      </c>
      <c r="C629">
        <v>0</v>
      </c>
      <c r="D629">
        <v>42.48</v>
      </c>
      <c r="E629">
        <f t="shared" si="9"/>
        <v>42.48</v>
      </c>
    </row>
    <row r="630" spans="1:5" x14ac:dyDescent="0.35">
      <c r="A630" t="s">
        <v>137</v>
      </c>
      <c r="B630" s="1">
        <v>41808</v>
      </c>
      <c r="C630">
        <v>0</v>
      </c>
      <c r="D630">
        <v>41.72</v>
      </c>
      <c r="E630">
        <f t="shared" si="9"/>
        <v>41.72</v>
      </c>
    </row>
    <row r="631" spans="1:5" x14ac:dyDescent="0.35">
      <c r="A631" t="s">
        <v>137</v>
      </c>
      <c r="B631" s="1">
        <v>41809</v>
      </c>
      <c r="C631">
        <v>0</v>
      </c>
      <c r="D631">
        <v>41.07</v>
      </c>
      <c r="E631">
        <f t="shared" si="9"/>
        <v>41.07</v>
      </c>
    </row>
    <row r="632" spans="1:5" x14ac:dyDescent="0.35">
      <c r="A632" t="s">
        <v>137</v>
      </c>
      <c r="B632" s="1">
        <v>41810</v>
      </c>
      <c r="C632">
        <v>0</v>
      </c>
      <c r="D632">
        <v>39.93</v>
      </c>
      <c r="E632">
        <f t="shared" si="9"/>
        <v>39.93</v>
      </c>
    </row>
    <row r="633" spans="1:5" x14ac:dyDescent="0.35">
      <c r="A633" t="s">
        <v>137</v>
      </c>
      <c r="B633" s="1">
        <v>41811</v>
      </c>
      <c r="C633">
        <v>0</v>
      </c>
      <c r="D633">
        <v>32.17</v>
      </c>
      <c r="E633">
        <f t="shared" si="9"/>
        <v>32.17</v>
      </c>
    </row>
    <row r="634" spans="1:5" x14ac:dyDescent="0.35">
      <c r="A634" t="s">
        <v>137</v>
      </c>
      <c r="B634" s="1">
        <v>41812</v>
      </c>
      <c r="C634">
        <v>0</v>
      </c>
      <c r="D634">
        <v>33.53</v>
      </c>
      <c r="E634">
        <f t="shared" si="9"/>
        <v>33.53</v>
      </c>
    </row>
    <row r="635" spans="1:5" x14ac:dyDescent="0.35">
      <c r="A635" t="s">
        <v>137</v>
      </c>
      <c r="B635" s="1">
        <v>41813</v>
      </c>
      <c r="C635">
        <v>0</v>
      </c>
      <c r="D635">
        <v>39.19</v>
      </c>
      <c r="E635">
        <f t="shared" si="9"/>
        <v>39.19</v>
      </c>
    </row>
    <row r="636" spans="1:5" x14ac:dyDescent="0.35">
      <c r="A636" t="s">
        <v>137</v>
      </c>
      <c r="B636" s="1">
        <v>41814</v>
      </c>
      <c r="C636">
        <v>0</v>
      </c>
      <c r="D636">
        <v>39.93</v>
      </c>
      <c r="E636">
        <f t="shared" si="9"/>
        <v>39.93</v>
      </c>
    </row>
    <row r="637" spans="1:5" x14ac:dyDescent="0.35">
      <c r="A637" t="s">
        <v>137</v>
      </c>
      <c r="B637" s="1">
        <v>41815</v>
      </c>
      <c r="C637">
        <v>0</v>
      </c>
      <c r="D637">
        <v>42</v>
      </c>
      <c r="E637">
        <f t="shared" si="9"/>
        <v>42</v>
      </c>
    </row>
    <row r="638" spans="1:5" x14ac:dyDescent="0.35">
      <c r="A638" t="s">
        <v>137</v>
      </c>
      <c r="B638" s="1">
        <v>41816</v>
      </c>
      <c r="C638">
        <v>0</v>
      </c>
      <c r="D638">
        <v>43.21</v>
      </c>
      <c r="E638">
        <f t="shared" si="9"/>
        <v>43.21</v>
      </c>
    </row>
    <row r="639" spans="1:5" x14ac:dyDescent="0.35">
      <c r="A639" t="s">
        <v>137</v>
      </c>
      <c r="B639" s="1">
        <v>41817</v>
      </c>
      <c r="C639">
        <v>0</v>
      </c>
      <c r="D639">
        <v>43.61</v>
      </c>
      <c r="E639">
        <f t="shared" si="9"/>
        <v>43.61</v>
      </c>
    </row>
    <row r="640" spans="1:5" x14ac:dyDescent="0.35">
      <c r="A640" t="s">
        <v>137</v>
      </c>
      <c r="B640" s="1">
        <v>41818</v>
      </c>
      <c r="C640">
        <v>0</v>
      </c>
      <c r="D640">
        <v>33.270000000000003</v>
      </c>
      <c r="E640">
        <f t="shared" si="9"/>
        <v>33.270000000000003</v>
      </c>
    </row>
    <row r="641" spans="1:5" x14ac:dyDescent="0.35">
      <c r="A641" t="s">
        <v>137</v>
      </c>
      <c r="B641" s="1">
        <v>41819</v>
      </c>
      <c r="C641">
        <v>0</v>
      </c>
      <c r="D641">
        <v>29.49</v>
      </c>
      <c r="E641">
        <f t="shared" si="9"/>
        <v>29.49</v>
      </c>
    </row>
    <row r="642" spans="1:5" x14ac:dyDescent="0.35">
      <c r="A642" t="s">
        <v>137</v>
      </c>
      <c r="B642" s="1">
        <v>41820</v>
      </c>
      <c r="C642">
        <v>0</v>
      </c>
      <c r="D642">
        <v>37.119999999999997</v>
      </c>
      <c r="E642">
        <f t="shared" si="9"/>
        <v>37.119999999999997</v>
      </c>
    </row>
    <row r="643" spans="1:5" x14ac:dyDescent="0.35">
      <c r="A643" t="s">
        <v>137</v>
      </c>
      <c r="B643" s="1">
        <v>41821</v>
      </c>
      <c r="C643">
        <v>0</v>
      </c>
      <c r="D643">
        <v>38.33</v>
      </c>
      <c r="E643">
        <f t="shared" si="9"/>
        <v>38.33</v>
      </c>
    </row>
    <row r="644" spans="1:5" x14ac:dyDescent="0.35">
      <c r="A644" t="s">
        <v>137</v>
      </c>
      <c r="B644" s="1">
        <v>41822</v>
      </c>
      <c r="C644">
        <v>0</v>
      </c>
      <c r="D644">
        <v>43.23</v>
      </c>
      <c r="E644">
        <f t="shared" ref="E644:E707" si="10">C644+D644</f>
        <v>43.23</v>
      </c>
    </row>
    <row r="645" spans="1:5" x14ac:dyDescent="0.35">
      <c r="A645" t="s">
        <v>137</v>
      </c>
      <c r="B645" s="1">
        <v>41823</v>
      </c>
      <c r="C645">
        <v>0</v>
      </c>
      <c r="D645">
        <v>43.34</v>
      </c>
      <c r="E645">
        <f t="shared" si="10"/>
        <v>43.34</v>
      </c>
    </row>
    <row r="646" spans="1:5" x14ac:dyDescent="0.35">
      <c r="A646" t="s">
        <v>137</v>
      </c>
      <c r="B646" s="1">
        <v>41824</v>
      </c>
      <c r="C646">
        <v>0</v>
      </c>
      <c r="D646">
        <v>42.2</v>
      </c>
      <c r="E646">
        <f t="shared" si="10"/>
        <v>42.2</v>
      </c>
    </row>
    <row r="647" spans="1:5" x14ac:dyDescent="0.35">
      <c r="A647" t="s">
        <v>137</v>
      </c>
      <c r="B647" s="1">
        <v>41825</v>
      </c>
      <c r="C647">
        <v>0</v>
      </c>
      <c r="D647">
        <v>36.79</v>
      </c>
      <c r="E647">
        <f t="shared" si="10"/>
        <v>36.79</v>
      </c>
    </row>
    <row r="648" spans="1:5" x14ac:dyDescent="0.35">
      <c r="A648" t="s">
        <v>137</v>
      </c>
      <c r="B648" s="1">
        <v>41826</v>
      </c>
      <c r="C648">
        <v>0</v>
      </c>
      <c r="D648">
        <v>38.590000000000003</v>
      </c>
      <c r="E648">
        <f t="shared" si="10"/>
        <v>38.590000000000003</v>
      </c>
    </row>
    <row r="649" spans="1:5" x14ac:dyDescent="0.35">
      <c r="A649" t="s">
        <v>137</v>
      </c>
      <c r="B649" s="1">
        <v>41827</v>
      </c>
      <c r="C649">
        <v>0</v>
      </c>
      <c r="D649">
        <v>45.56</v>
      </c>
      <c r="E649">
        <f t="shared" si="10"/>
        <v>45.56</v>
      </c>
    </row>
    <row r="650" spans="1:5" x14ac:dyDescent="0.35">
      <c r="A650" t="s">
        <v>137</v>
      </c>
      <c r="B650" s="1">
        <v>41828</v>
      </c>
      <c r="C650">
        <v>0</v>
      </c>
      <c r="D650">
        <v>48.71</v>
      </c>
      <c r="E650">
        <f t="shared" si="10"/>
        <v>48.71</v>
      </c>
    </row>
    <row r="651" spans="1:5" x14ac:dyDescent="0.35">
      <c r="A651" t="s">
        <v>137</v>
      </c>
      <c r="B651" s="1">
        <v>41829</v>
      </c>
      <c r="C651">
        <v>0</v>
      </c>
      <c r="D651">
        <v>48.53</v>
      </c>
      <c r="E651">
        <f t="shared" si="10"/>
        <v>48.53</v>
      </c>
    </row>
    <row r="652" spans="1:5" x14ac:dyDescent="0.35">
      <c r="A652" t="s">
        <v>137</v>
      </c>
      <c r="B652" s="1">
        <v>41830</v>
      </c>
      <c r="C652">
        <v>0</v>
      </c>
      <c r="D652">
        <v>51.3</v>
      </c>
      <c r="E652">
        <f t="shared" si="10"/>
        <v>51.3</v>
      </c>
    </row>
    <row r="653" spans="1:5" x14ac:dyDescent="0.35">
      <c r="A653" t="s">
        <v>137</v>
      </c>
      <c r="B653" s="1">
        <v>41831</v>
      </c>
      <c r="C653">
        <v>0</v>
      </c>
      <c r="D653">
        <v>48.07</v>
      </c>
      <c r="E653">
        <f t="shared" si="10"/>
        <v>48.07</v>
      </c>
    </row>
    <row r="654" spans="1:5" x14ac:dyDescent="0.35">
      <c r="A654" t="s">
        <v>137</v>
      </c>
      <c r="B654" s="1">
        <v>41832</v>
      </c>
      <c r="C654">
        <v>0</v>
      </c>
      <c r="D654">
        <v>39.700000000000003</v>
      </c>
      <c r="E654">
        <f t="shared" si="10"/>
        <v>39.700000000000003</v>
      </c>
    </row>
    <row r="655" spans="1:5" x14ac:dyDescent="0.35">
      <c r="A655" t="s">
        <v>137</v>
      </c>
      <c r="B655" s="1">
        <v>41833</v>
      </c>
      <c r="C655">
        <v>0</v>
      </c>
      <c r="D655">
        <v>39.119999999999997</v>
      </c>
      <c r="E655">
        <f t="shared" si="10"/>
        <v>39.119999999999997</v>
      </c>
    </row>
    <row r="656" spans="1:5" x14ac:dyDescent="0.35">
      <c r="A656" t="s">
        <v>137</v>
      </c>
      <c r="B656" s="1">
        <v>41834</v>
      </c>
      <c r="C656">
        <v>0</v>
      </c>
      <c r="D656">
        <v>47.53</v>
      </c>
      <c r="E656">
        <f t="shared" si="10"/>
        <v>47.53</v>
      </c>
    </row>
    <row r="657" spans="1:5" x14ac:dyDescent="0.35">
      <c r="A657" t="s">
        <v>137</v>
      </c>
      <c r="B657" s="1">
        <v>41835</v>
      </c>
      <c r="C657">
        <v>2.84</v>
      </c>
      <c r="D657">
        <v>44.91</v>
      </c>
      <c r="E657">
        <f t="shared" si="10"/>
        <v>47.75</v>
      </c>
    </row>
    <row r="658" spans="1:5" x14ac:dyDescent="0.35">
      <c r="A658" t="s">
        <v>137</v>
      </c>
      <c r="B658" s="1">
        <v>41836</v>
      </c>
      <c r="C658">
        <v>3.34</v>
      </c>
      <c r="D658">
        <v>43.7</v>
      </c>
      <c r="E658">
        <f t="shared" si="10"/>
        <v>47.040000000000006</v>
      </c>
    </row>
    <row r="659" spans="1:5" x14ac:dyDescent="0.35">
      <c r="A659" t="s">
        <v>137</v>
      </c>
      <c r="B659" s="1">
        <v>41837</v>
      </c>
      <c r="C659">
        <v>0</v>
      </c>
      <c r="D659">
        <v>41.49</v>
      </c>
      <c r="E659">
        <f t="shared" si="10"/>
        <v>41.49</v>
      </c>
    </row>
    <row r="660" spans="1:5" x14ac:dyDescent="0.35">
      <c r="A660" t="s">
        <v>137</v>
      </c>
      <c r="B660" s="1">
        <v>41838</v>
      </c>
      <c r="C660">
        <v>0</v>
      </c>
      <c r="D660">
        <v>33.53</v>
      </c>
      <c r="E660">
        <f t="shared" si="10"/>
        <v>33.53</v>
      </c>
    </row>
    <row r="661" spans="1:5" x14ac:dyDescent="0.35">
      <c r="A661" t="s">
        <v>137</v>
      </c>
      <c r="B661" s="1">
        <v>41839</v>
      </c>
      <c r="C661">
        <v>0</v>
      </c>
      <c r="D661">
        <v>33.299999999999997</v>
      </c>
      <c r="E661">
        <f t="shared" si="10"/>
        <v>33.299999999999997</v>
      </c>
    </row>
    <row r="662" spans="1:5" x14ac:dyDescent="0.35">
      <c r="A662" t="s">
        <v>137</v>
      </c>
      <c r="B662" s="1">
        <v>41840</v>
      </c>
      <c r="C662">
        <v>0</v>
      </c>
      <c r="D662">
        <v>31.38</v>
      </c>
      <c r="E662">
        <f t="shared" si="10"/>
        <v>31.38</v>
      </c>
    </row>
    <row r="663" spans="1:5" x14ac:dyDescent="0.35">
      <c r="A663" t="s">
        <v>137</v>
      </c>
      <c r="B663" s="1">
        <v>41841</v>
      </c>
      <c r="C663">
        <v>0</v>
      </c>
      <c r="D663">
        <v>40.99</v>
      </c>
      <c r="E663">
        <f t="shared" si="10"/>
        <v>40.99</v>
      </c>
    </row>
    <row r="664" spans="1:5" x14ac:dyDescent="0.35">
      <c r="A664" t="s">
        <v>137</v>
      </c>
      <c r="B664" s="1">
        <v>41842</v>
      </c>
      <c r="C664">
        <v>0</v>
      </c>
      <c r="D664">
        <v>40.200000000000003</v>
      </c>
      <c r="E664">
        <f t="shared" si="10"/>
        <v>40.200000000000003</v>
      </c>
    </row>
    <row r="665" spans="1:5" x14ac:dyDescent="0.35">
      <c r="A665" t="s">
        <v>137</v>
      </c>
      <c r="B665" s="1">
        <v>41843</v>
      </c>
      <c r="C665">
        <v>0</v>
      </c>
      <c r="D665">
        <v>38.869999999999997</v>
      </c>
      <c r="E665">
        <f t="shared" si="10"/>
        <v>38.869999999999997</v>
      </c>
    </row>
    <row r="666" spans="1:5" x14ac:dyDescent="0.35">
      <c r="A666" t="s">
        <v>137</v>
      </c>
      <c r="B666" s="1">
        <v>41844</v>
      </c>
      <c r="C666">
        <v>0</v>
      </c>
      <c r="D666">
        <v>43.7</v>
      </c>
      <c r="E666">
        <f t="shared" si="10"/>
        <v>43.7</v>
      </c>
    </row>
    <row r="667" spans="1:5" x14ac:dyDescent="0.35">
      <c r="A667" t="s">
        <v>137</v>
      </c>
      <c r="B667" s="1">
        <v>41845</v>
      </c>
      <c r="C667">
        <v>0</v>
      </c>
      <c r="D667">
        <v>44.86</v>
      </c>
      <c r="E667">
        <f t="shared" si="10"/>
        <v>44.86</v>
      </c>
    </row>
    <row r="668" spans="1:5" x14ac:dyDescent="0.35">
      <c r="A668" t="s">
        <v>137</v>
      </c>
      <c r="B668" s="1">
        <v>41846</v>
      </c>
      <c r="C668">
        <v>0</v>
      </c>
      <c r="D668">
        <v>40.03</v>
      </c>
      <c r="E668">
        <f t="shared" si="10"/>
        <v>40.03</v>
      </c>
    </row>
    <row r="669" spans="1:5" x14ac:dyDescent="0.35">
      <c r="A669" t="s">
        <v>137</v>
      </c>
      <c r="B669" s="1">
        <v>41847</v>
      </c>
      <c r="C669">
        <v>0</v>
      </c>
      <c r="D669">
        <v>40.369999999999997</v>
      </c>
      <c r="E669">
        <f t="shared" si="10"/>
        <v>40.369999999999997</v>
      </c>
    </row>
    <row r="670" spans="1:5" x14ac:dyDescent="0.35">
      <c r="A670" t="s">
        <v>137</v>
      </c>
      <c r="B670" s="1">
        <v>41848</v>
      </c>
      <c r="C670">
        <v>0</v>
      </c>
      <c r="D670">
        <v>51.58</v>
      </c>
      <c r="E670">
        <f t="shared" si="10"/>
        <v>51.58</v>
      </c>
    </row>
    <row r="671" spans="1:5" x14ac:dyDescent="0.35">
      <c r="A671" t="s">
        <v>137</v>
      </c>
      <c r="B671" s="1">
        <v>41849</v>
      </c>
      <c r="C671">
        <v>0</v>
      </c>
      <c r="D671">
        <v>55.93</v>
      </c>
      <c r="E671">
        <f t="shared" si="10"/>
        <v>55.93</v>
      </c>
    </row>
    <row r="672" spans="1:5" x14ac:dyDescent="0.35">
      <c r="A672" t="s">
        <v>137</v>
      </c>
      <c r="B672" s="1">
        <v>41850</v>
      </c>
      <c r="C672">
        <v>0</v>
      </c>
      <c r="D672">
        <v>56.35</v>
      </c>
      <c r="E672">
        <f t="shared" si="10"/>
        <v>56.35</v>
      </c>
    </row>
    <row r="673" spans="1:5" x14ac:dyDescent="0.35">
      <c r="A673" t="s">
        <v>137</v>
      </c>
      <c r="B673" s="1">
        <v>41851</v>
      </c>
      <c r="C673">
        <v>0</v>
      </c>
      <c r="D673">
        <v>52.25</v>
      </c>
      <c r="E673">
        <f t="shared" si="10"/>
        <v>52.25</v>
      </c>
    </row>
    <row r="674" spans="1:5" x14ac:dyDescent="0.35">
      <c r="A674" t="s">
        <v>137</v>
      </c>
      <c r="B674" s="1">
        <v>41852</v>
      </c>
      <c r="C674">
        <v>0</v>
      </c>
      <c r="D674">
        <v>52.77</v>
      </c>
      <c r="E674">
        <f t="shared" si="10"/>
        <v>52.77</v>
      </c>
    </row>
    <row r="675" spans="1:5" x14ac:dyDescent="0.35">
      <c r="A675" t="s">
        <v>137</v>
      </c>
      <c r="B675" s="1">
        <v>41853</v>
      </c>
      <c r="C675">
        <v>0</v>
      </c>
      <c r="D675">
        <v>46.66</v>
      </c>
      <c r="E675">
        <f t="shared" si="10"/>
        <v>46.66</v>
      </c>
    </row>
    <row r="676" spans="1:5" x14ac:dyDescent="0.35">
      <c r="A676" t="s">
        <v>137</v>
      </c>
      <c r="B676" s="1">
        <v>41854</v>
      </c>
      <c r="C676">
        <v>0</v>
      </c>
      <c r="D676">
        <v>44.82</v>
      </c>
      <c r="E676">
        <f t="shared" si="10"/>
        <v>44.82</v>
      </c>
    </row>
    <row r="677" spans="1:5" x14ac:dyDescent="0.35">
      <c r="A677" t="s">
        <v>137</v>
      </c>
      <c r="B677" s="1">
        <v>41855</v>
      </c>
      <c r="C677">
        <v>0</v>
      </c>
      <c r="D677">
        <v>53.86</v>
      </c>
      <c r="E677">
        <f t="shared" si="10"/>
        <v>53.86</v>
      </c>
    </row>
    <row r="678" spans="1:5" x14ac:dyDescent="0.35">
      <c r="A678" t="s">
        <v>137</v>
      </c>
      <c r="B678" s="1">
        <v>41856</v>
      </c>
      <c r="C678">
        <v>0</v>
      </c>
      <c r="D678">
        <v>52.89</v>
      </c>
      <c r="E678">
        <f t="shared" si="10"/>
        <v>52.89</v>
      </c>
    </row>
    <row r="679" spans="1:5" x14ac:dyDescent="0.35">
      <c r="A679" t="s">
        <v>137</v>
      </c>
      <c r="B679" s="1">
        <v>41857</v>
      </c>
      <c r="C679">
        <v>0</v>
      </c>
      <c r="D679">
        <v>55.8</v>
      </c>
      <c r="E679">
        <f t="shared" si="10"/>
        <v>55.8</v>
      </c>
    </row>
    <row r="680" spans="1:5" x14ac:dyDescent="0.35">
      <c r="A680" t="s">
        <v>137</v>
      </c>
      <c r="B680" s="1">
        <v>41858</v>
      </c>
      <c r="C680">
        <v>0</v>
      </c>
      <c r="D680">
        <v>55.65</v>
      </c>
      <c r="E680">
        <f t="shared" si="10"/>
        <v>55.65</v>
      </c>
    </row>
    <row r="681" spans="1:5" x14ac:dyDescent="0.35">
      <c r="A681" t="s">
        <v>137</v>
      </c>
      <c r="B681" s="1">
        <v>41859</v>
      </c>
      <c r="C681">
        <v>0</v>
      </c>
      <c r="D681">
        <v>55.39</v>
      </c>
      <c r="E681">
        <f t="shared" si="10"/>
        <v>55.39</v>
      </c>
    </row>
    <row r="682" spans="1:5" x14ac:dyDescent="0.35">
      <c r="A682" t="s">
        <v>137</v>
      </c>
      <c r="B682" s="1">
        <v>41860</v>
      </c>
      <c r="C682">
        <v>0</v>
      </c>
      <c r="D682">
        <v>38.1</v>
      </c>
      <c r="E682">
        <f t="shared" si="10"/>
        <v>38.1</v>
      </c>
    </row>
    <row r="683" spans="1:5" x14ac:dyDescent="0.35">
      <c r="A683" t="s">
        <v>137</v>
      </c>
      <c r="B683" s="1">
        <v>41861</v>
      </c>
      <c r="C683">
        <v>0</v>
      </c>
      <c r="D683">
        <v>38.950000000000003</v>
      </c>
      <c r="E683">
        <f t="shared" si="10"/>
        <v>38.950000000000003</v>
      </c>
    </row>
    <row r="684" spans="1:5" x14ac:dyDescent="0.35">
      <c r="A684" t="s">
        <v>137</v>
      </c>
      <c r="B684" s="1">
        <v>41862</v>
      </c>
      <c r="C684">
        <v>0</v>
      </c>
      <c r="D684">
        <v>40.17</v>
      </c>
      <c r="E684">
        <f t="shared" si="10"/>
        <v>40.17</v>
      </c>
    </row>
    <row r="685" spans="1:5" x14ac:dyDescent="0.35">
      <c r="A685" t="s">
        <v>137</v>
      </c>
      <c r="B685" s="1">
        <v>41863</v>
      </c>
      <c r="C685">
        <v>0</v>
      </c>
      <c r="D685">
        <v>46.68</v>
      </c>
      <c r="E685">
        <f t="shared" si="10"/>
        <v>46.68</v>
      </c>
    </row>
    <row r="686" spans="1:5" x14ac:dyDescent="0.35">
      <c r="A686" t="s">
        <v>137</v>
      </c>
      <c r="B686" s="1">
        <v>41864</v>
      </c>
      <c r="C686">
        <v>0</v>
      </c>
      <c r="D686">
        <v>44.38</v>
      </c>
      <c r="E686">
        <f t="shared" si="10"/>
        <v>44.38</v>
      </c>
    </row>
    <row r="687" spans="1:5" x14ac:dyDescent="0.35">
      <c r="A687" t="s">
        <v>137</v>
      </c>
      <c r="B687" s="1">
        <v>41865</v>
      </c>
      <c r="C687">
        <v>0</v>
      </c>
      <c r="D687">
        <v>45.98</v>
      </c>
      <c r="E687">
        <f t="shared" si="10"/>
        <v>45.98</v>
      </c>
    </row>
    <row r="688" spans="1:5" x14ac:dyDescent="0.35">
      <c r="A688" t="s">
        <v>137</v>
      </c>
      <c r="B688" s="1">
        <v>41866</v>
      </c>
      <c r="C688">
        <v>0</v>
      </c>
      <c r="D688">
        <v>43.65</v>
      </c>
      <c r="E688">
        <f t="shared" si="10"/>
        <v>43.65</v>
      </c>
    </row>
    <row r="689" spans="1:5" x14ac:dyDescent="0.35">
      <c r="A689" t="s">
        <v>137</v>
      </c>
      <c r="B689" s="1">
        <v>41867</v>
      </c>
      <c r="C689">
        <v>0</v>
      </c>
      <c r="D689">
        <v>32.799999999999997</v>
      </c>
      <c r="E689">
        <f t="shared" si="10"/>
        <v>32.799999999999997</v>
      </c>
    </row>
    <row r="690" spans="1:5" x14ac:dyDescent="0.35">
      <c r="A690" t="s">
        <v>137</v>
      </c>
      <c r="B690" s="1">
        <v>41868</v>
      </c>
      <c r="C690">
        <v>0</v>
      </c>
      <c r="D690">
        <v>32.659999999999997</v>
      </c>
      <c r="E690">
        <f t="shared" si="10"/>
        <v>32.659999999999997</v>
      </c>
    </row>
    <row r="691" spans="1:5" x14ac:dyDescent="0.35">
      <c r="A691" t="s">
        <v>137</v>
      </c>
      <c r="B691" s="1">
        <v>41869</v>
      </c>
      <c r="C691">
        <v>0</v>
      </c>
      <c r="D691">
        <v>40.17</v>
      </c>
      <c r="E691">
        <f t="shared" si="10"/>
        <v>40.17</v>
      </c>
    </row>
    <row r="692" spans="1:5" x14ac:dyDescent="0.35">
      <c r="A692" t="s">
        <v>137</v>
      </c>
      <c r="B692" s="1">
        <v>41870</v>
      </c>
      <c r="C692">
        <v>0</v>
      </c>
      <c r="D692">
        <v>45.64</v>
      </c>
      <c r="E692">
        <f t="shared" si="10"/>
        <v>45.64</v>
      </c>
    </row>
    <row r="693" spans="1:5" x14ac:dyDescent="0.35">
      <c r="A693" t="s">
        <v>137</v>
      </c>
      <c r="B693" s="1">
        <v>41871</v>
      </c>
      <c r="C693">
        <v>0</v>
      </c>
      <c r="D693">
        <v>45.75</v>
      </c>
      <c r="E693">
        <f t="shared" si="10"/>
        <v>45.75</v>
      </c>
    </row>
    <row r="694" spans="1:5" x14ac:dyDescent="0.35">
      <c r="A694" t="s">
        <v>137</v>
      </c>
      <c r="B694" s="1">
        <v>41872</v>
      </c>
      <c r="C694">
        <v>0</v>
      </c>
      <c r="D694">
        <v>44.47</v>
      </c>
      <c r="E694">
        <f t="shared" si="10"/>
        <v>44.47</v>
      </c>
    </row>
    <row r="695" spans="1:5" x14ac:dyDescent="0.35">
      <c r="A695" t="s">
        <v>137</v>
      </c>
      <c r="B695" s="1">
        <v>41873</v>
      </c>
      <c r="C695">
        <v>0</v>
      </c>
      <c r="D695">
        <v>43.33</v>
      </c>
      <c r="E695">
        <f t="shared" si="10"/>
        <v>43.33</v>
      </c>
    </row>
    <row r="696" spans="1:5" x14ac:dyDescent="0.35">
      <c r="A696" t="s">
        <v>137</v>
      </c>
      <c r="B696" s="1">
        <v>41874</v>
      </c>
      <c r="C696">
        <v>0</v>
      </c>
      <c r="D696">
        <v>31.5</v>
      </c>
      <c r="E696">
        <f t="shared" si="10"/>
        <v>31.5</v>
      </c>
    </row>
    <row r="697" spans="1:5" x14ac:dyDescent="0.35">
      <c r="A697" t="s">
        <v>137</v>
      </c>
      <c r="B697" s="1">
        <v>41875</v>
      </c>
      <c r="C697">
        <v>0</v>
      </c>
      <c r="D697">
        <v>30.97</v>
      </c>
      <c r="E697">
        <f t="shared" si="10"/>
        <v>30.97</v>
      </c>
    </row>
    <row r="698" spans="1:5" x14ac:dyDescent="0.35">
      <c r="A698" t="s">
        <v>137</v>
      </c>
      <c r="B698" s="1">
        <v>41876</v>
      </c>
      <c r="C698">
        <v>0</v>
      </c>
      <c r="D698">
        <v>27.99</v>
      </c>
      <c r="E698">
        <f t="shared" si="10"/>
        <v>27.99</v>
      </c>
    </row>
    <row r="699" spans="1:5" x14ac:dyDescent="0.35">
      <c r="A699" t="s">
        <v>137</v>
      </c>
      <c r="B699" s="1">
        <v>41877</v>
      </c>
      <c r="C699">
        <v>0</v>
      </c>
      <c r="D699">
        <v>31.11</v>
      </c>
      <c r="E699">
        <f t="shared" si="10"/>
        <v>31.11</v>
      </c>
    </row>
    <row r="700" spans="1:5" x14ac:dyDescent="0.35">
      <c r="A700" t="s">
        <v>137</v>
      </c>
      <c r="B700" s="1">
        <v>41878</v>
      </c>
      <c r="C700">
        <v>0</v>
      </c>
      <c r="D700">
        <v>30.59</v>
      </c>
      <c r="E700">
        <f t="shared" si="10"/>
        <v>30.59</v>
      </c>
    </row>
    <row r="701" spans="1:5" x14ac:dyDescent="0.35">
      <c r="A701" t="s">
        <v>137</v>
      </c>
      <c r="B701" s="1">
        <v>41879</v>
      </c>
      <c r="C701">
        <v>0</v>
      </c>
      <c r="D701">
        <v>29.79</v>
      </c>
      <c r="E701">
        <f t="shared" si="10"/>
        <v>29.79</v>
      </c>
    </row>
    <row r="702" spans="1:5" x14ac:dyDescent="0.35">
      <c r="A702" t="s">
        <v>137</v>
      </c>
      <c r="B702" s="1">
        <v>41880</v>
      </c>
      <c r="C702">
        <v>0</v>
      </c>
      <c r="D702">
        <v>33.47</v>
      </c>
      <c r="E702">
        <f t="shared" si="10"/>
        <v>33.47</v>
      </c>
    </row>
    <row r="703" spans="1:5" x14ac:dyDescent="0.35">
      <c r="A703" t="s">
        <v>137</v>
      </c>
      <c r="B703" s="1">
        <v>41881</v>
      </c>
      <c r="C703">
        <v>0</v>
      </c>
      <c r="D703">
        <v>29.94</v>
      </c>
      <c r="E703">
        <f t="shared" si="10"/>
        <v>29.94</v>
      </c>
    </row>
    <row r="704" spans="1:5" x14ac:dyDescent="0.35">
      <c r="A704" t="s">
        <v>137</v>
      </c>
      <c r="B704" s="1">
        <v>41882</v>
      </c>
      <c r="C704">
        <v>0</v>
      </c>
      <c r="D704">
        <v>30.17</v>
      </c>
      <c r="E704">
        <f t="shared" si="10"/>
        <v>30.17</v>
      </c>
    </row>
    <row r="705" spans="1:5" x14ac:dyDescent="0.35">
      <c r="A705" t="s">
        <v>137</v>
      </c>
      <c r="B705" s="1">
        <v>41883</v>
      </c>
      <c r="C705">
        <v>0</v>
      </c>
      <c r="D705">
        <v>23.98</v>
      </c>
      <c r="E705">
        <f t="shared" si="10"/>
        <v>23.98</v>
      </c>
    </row>
    <row r="706" spans="1:5" x14ac:dyDescent="0.35">
      <c r="A706" t="s">
        <v>137</v>
      </c>
      <c r="B706" s="1">
        <v>41884</v>
      </c>
      <c r="C706">
        <v>0</v>
      </c>
      <c r="D706">
        <v>25.83</v>
      </c>
      <c r="E706">
        <f t="shared" si="10"/>
        <v>25.83</v>
      </c>
    </row>
    <row r="707" spans="1:5" x14ac:dyDescent="0.35">
      <c r="A707" t="s">
        <v>137</v>
      </c>
      <c r="B707" s="1">
        <v>41885</v>
      </c>
      <c r="C707">
        <v>0</v>
      </c>
      <c r="D707">
        <v>26.24</v>
      </c>
      <c r="E707">
        <f t="shared" si="10"/>
        <v>26.24</v>
      </c>
    </row>
    <row r="708" spans="1:5" x14ac:dyDescent="0.35">
      <c r="A708" t="s">
        <v>137</v>
      </c>
      <c r="B708" s="1">
        <v>41886</v>
      </c>
      <c r="C708">
        <v>0</v>
      </c>
      <c r="D708">
        <v>23.49</v>
      </c>
      <c r="E708">
        <f t="shared" ref="E708:E771" si="11">C708+D708</f>
        <v>23.49</v>
      </c>
    </row>
    <row r="709" spans="1:5" x14ac:dyDescent="0.35">
      <c r="A709" t="s">
        <v>137</v>
      </c>
      <c r="B709" s="1">
        <v>41887</v>
      </c>
      <c r="C709">
        <v>0</v>
      </c>
      <c r="D709">
        <v>25.16</v>
      </c>
      <c r="E709">
        <f t="shared" si="11"/>
        <v>25.16</v>
      </c>
    </row>
    <row r="710" spans="1:5" x14ac:dyDescent="0.35">
      <c r="A710" t="s">
        <v>137</v>
      </c>
      <c r="B710" s="1">
        <v>41888</v>
      </c>
      <c r="C710">
        <v>0</v>
      </c>
      <c r="D710">
        <v>17.760000000000002</v>
      </c>
      <c r="E710">
        <f t="shared" si="11"/>
        <v>17.760000000000002</v>
      </c>
    </row>
    <row r="711" spans="1:5" x14ac:dyDescent="0.35">
      <c r="A711" t="s">
        <v>137</v>
      </c>
      <c r="B711" s="1">
        <v>41889</v>
      </c>
      <c r="C711">
        <v>0</v>
      </c>
      <c r="D711">
        <v>15.39</v>
      </c>
      <c r="E711">
        <f t="shared" si="11"/>
        <v>15.39</v>
      </c>
    </row>
    <row r="712" spans="1:5" x14ac:dyDescent="0.35">
      <c r="A712" t="s">
        <v>137</v>
      </c>
      <c r="B712" s="1">
        <v>41890</v>
      </c>
      <c r="C712">
        <v>0</v>
      </c>
      <c r="D712">
        <v>23.01</v>
      </c>
      <c r="E712">
        <f t="shared" si="11"/>
        <v>23.01</v>
      </c>
    </row>
    <row r="713" spans="1:5" x14ac:dyDescent="0.35">
      <c r="A713" t="s">
        <v>137</v>
      </c>
      <c r="B713" s="1">
        <v>41891</v>
      </c>
      <c r="C713">
        <v>0</v>
      </c>
      <c r="D713">
        <v>28.34</v>
      </c>
      <c r="E713">
        <f t="shared" si="11"/>
        <v>28.34</v>
      </c>
    </row>
    <row r="714" spans="1:5" x14ac:dyDescent="0.35">
      <c r="A714" t="s">
        <v>137</v>
      </c>
      <c r="B714" s="1">
        <v>41892</v>
      </c>
      <c r="C714">
        <v>0</v>
      </c>
      <c r="D714">
        <v>28.64</v>
      </c>
      <c r="E714">
        <f t="shared" si="11"/>
        <v>28.64</v>
      </c>
    </row>
    <row r="715" spans="1:5" x14ac:dyDescent="0.35">
      <c r="A715" t="s">
        <v>137</v>
      </c>
      <c r="B715" s="1">
        <v>41893</v>
      </c>
      <c r="C715">
        <v>0</v>
      </c>
      <c r="D715">
        <v>28.32</v>
      </c>
      <c r="E715">
        <f t="shared" si="11"/>
        <v>28.32</v>
      </c>
    </row>
    <row r="716" spans="1:5" x14ac:dyDescent="0.35">
      <c r="A716" t="s">
        <v>137</v>
      </c>
      <c r="B716" s="1">
        <v>41894</v>
      </c>
      <c r="C716">
        <v>0</v>
      </c>
      <c r="D716">
        <v>27.14</v>
      </c>
      <c r="E716">
        <f t="shared" si="11"/>
        <v>27.14</v>
      </c>
    </row>
    <row r="717" spans="1:5" x14ac:dyDescent="0.35">
      <c r="A717" t="s">
        <v>137</v>
      </c>
      <c r="B717" s="1">
        <v>41895</v>
      </c>
      <c r="C717">
        <v>0</v>
      </c>
      <c r="D717">
        <v>22.15</v>
      </c>
      <c r="E717">
        <f t="shared" si="11"/>
        <v>22.15</v>
      </c>
    </row>
    <row r="718" spans="1:5" x14ac:dyDescent="0.35">
      <c r="A718" t="s">
        <v>137</v>
      </c>
      <c r="B718" s="1">
        <v>41896</v>
      </c>
      <c r="C718">
        <v>0</v>
      </c>
      <c r="D718">
        <v>22.92</v>
      </c>
      <c r="E718">
        <f t="shared" si="11"/>
        <v>22.92</v>
      </c>
    </row>
    <row r="719" spans="1:5" x14ac:dyDescent="0.35">
      <c r="A719" t="s">
        <v>137</v>
      </c>
      <c r="B719" s="1">
        <v>41897</v>
      </c>
      <c r="C719">
        <v>0</v>
      </c>
      <c r="D719">
        <v>28.19</v>
      </c>
      <c r="E719">
        <f t="shared" si="11"/>
        <v>28.19</v>
      </c>
    </row>
    <row r="720" spans="1:5" x14ac:dyDescent="0.35">
      <c r="A720" t="s">
        <v>137</v>
      </c>
      <c r="B720" s="1">
        <v>41898</v>
      </c>
      <c r="C720">
        <v>0</v>
      </c>
      <c r="D720">
        <v>30.94</v>
      </c>
      <c r="E720">
        <f t="shared" si="11"/>
        <v>30.94</v>
      </c>
    </row>
    <row r="721" spans="1:5" x14ac:dyDescent="0.35">
      <c r="A721" t="s">
        <v>137</v>
      </c>
      <c r="B721" s="1">
        <v>41899</v>
      </c>
      <c r="C721">
        <v>0</v>
      </c>
      <c r="D721">
        <v>28.59</v>
      </c>
      <c r="E721">
        <f t="shared" si="11"/>
        <v>28.59</v>
      </c>
    </row>
    <row r="722" spans="1:5" x14ac:dyDescent="0.35">
      <c r="A722" t="s">
        <v>137</v>
      </c>
      <c r="B722" s="1">
        <v>41900</v>
      </c>
      <c r="C722">
        <v>0</v>
      </c>
      <c r="D722">
        <v>30.31</v>
      </c>
      <c r="E722">
        <f t="shared" si="11"/>
        <v>30.31</v>
      </c>
    </row>
    <row r="723" spans="1:5" x14ac:dyDescent="0.35">
      <c r="A723" t="s">
        <v>137</v>
      </c>
      <c r="B723" s="1">
        <v>41901</v>
      </c>
      <c r="C723">
        <v>2.81</v>
      </c>
      <c r="D723">
        <v>29.87</v>
      </c>
      <c r="E723">
        <f t="shared" si="11"/>
        <v>32.68</v>
      </c>
    </row>
    <row r="724" spans="1:5" x14ac:dyDescent="0.35">
      <c r="A724" t="s">
        <v>137</v>
      </c>
      <c r="B724" s="1">
        <v>41902</v>
      </c>
      <c r="C724">
        <v>7.14</v>
      </c>
      <c r="D724">
        <v>14.85</v>
      </c>
      <c r="E724">
        <f t="shared" si="11"/>
        <v>21.99</v>
      </c>
    </row>
    <row r="725" spans="1:5" x14ac:dyDescent="0.35">
      <c r="A725" t="s">
        <v>137</v>
      </c>
      <c r="B725" s="1">
        <v>41903</v>
      </c>
      <c r="C725">
        <v>7.14</v>
      </c>
      <c r="D725">
        <v>15.73</v>
      </c>
      <c r="E725">
        <f t="shared" si="11"/>
        <v>22.87</v>
      </c>
    </row>
    <row r="726" spans="1:5" x14ac:dyDescent="0.35">
      <c r="A726" t="s">
        <v>137</v>
      </c>
      <c r="B726" s="1">
        <v>41904</v>
      </c>
      <c r="C726">
        <v>12.34</v>
      </c>
      <c r="D726">
        <v>28.08</v>
      </c>
      <c r="E726">
        <f t="shared" si="11"/>
        <v>40.42</v>
      </c>
    </row>
    <row r="727" spans="1:5" x14ac:dyDescent="0.35">
      <c r="A727" t="s">
        <v>137</v>
      </c>
      <c r="B727" s="1">
        <v>41905</v>
      </c>
      <c r="C727">
        <v>8.1999999999999993</v>
      </c>
      <c r="D727">
        <v>26.91</v>
      </c>
      <c r="E727">
        <f t="shared" si="11"/>
        <v>35.11</v>
      </c>
    </row>
    <row r="728" spans="1:5" x14ac:dyDescent="0.35">
      <c r="A728" t="s">
        <v>137</v>
      </c>
      <c r="B728" s="1">
        <v>41906</v>
      </c>
      <c r="C728">
        <v>3.3</v>
      </c>
      <c r="D728">
        <v>28.76</v>
      </c>
      <c r="E728">
        <f t="shared" si="11"/>
        <v>32.06</v>
      </c>
    </row>
    <row r="729" spans="1:5" x14ac:dyDescent="0.35">
      <c r="A729" t="s">
        <v>137</v>
      </c>
      <c r="B729" s="1">
        <v>41907</v>
      </c>
      <c r="C729">
        <v>2.0499999999999998</v>
      </c>
      <c r="D729">
        <v>24.54</v>
      </c>
      <c r="E729">
        <f t="shared" si="11"/>
        <v>26.59</v>
      </c>
    </row>
    <row r="730" spans="1:5" x14ac:dyDescent="0.35">
      <c r="A730" t="s">
        <v>137</v>
      </c>
      <c r="B730" s="1">
        <v>41908</v>
      </c>
      <c r="C730">
        <v>0</v>
      </c>
      <c r="D730">
        <v>16.440000000000001</v>
      </c>
      <c r="E730">
        <f t="shared" si="11"/>
        <v>16.440000000000001</v>
      </c>
    </row>
    <row r="731" spans="1:5" x14ac:dyDescent="0.35">
      <c r="A731" t="s">
        <v>137</v>
      </c>
      <c r="B731" s="1">
        <v>41909</v>
      </c>
      <c r="C731">
        <v>0</v>
      </c>
      <c r="D731">
        <v>14.13</v>
      </c>
      <c r="E731">
        <f t="shared" si="11"/>
        <v>14.13</v>
      </c>
    </row>
    <row r="732" spans="1:5" x14ac:dyDescent="0.35">
      <c r="A732" t="s">
        <v>137</v>
      </c>
      <c r="B732" s="1">
        <v>41910</v>
      </c>
      <c r="C732">
        <v>0</v>
      </c>
      <c r="D732">
        <v>13.13</v>
      </c>
      <c r="E732">
        <f t="shared" si="11"/>
        <v>13.13</v>
      </c>
    </row>
    <row r="733" spans="1:5" x14ac:dyDescent="0.35">
      <c r="A733" t="s">
        <v>137</v>
      </c>
      <c r="B733" s="1">
        <v>41911</v>
      </c>
      <c r="C733">
        <v>0</v>
      </c>
      <c r="D733">
        <v>21.75</v>
      </c>
      <c r="E733">
        <f t="shared" si="11"/>
        <v>21.75</v>
      </c>
    </row>
    <row r="734" spans="1:5" x14ac:dyDescent="0.35">
      <c r="A734" t="s">
        <v>137</v>
      </c>
      <c r="B734" s="1">
        <v>41912</v>
      </c>
      <c r="C734">
        <v>0</v>
      </c>
      <c r="D734">
        <v>22.04</v>
      </c>
      <c r="E734">
        <f t="shared" si="11"/>
        <v>22.04</v>
      </c>
    </row>
    <row r="735" spans="1:5" x14ac:dyDescent="0.35">
      <c r="A735" t="s">
        <v>136</v>
      </c>
      <c r="B735" s="1">
        <v>42095</v>
      </c>
      <c r="C735">
        <v>4.6900000000000004</v>
      </c>
      <c r="D735">
        <v>10.15</v>
      </c>
      <c r="E735">
        <f t="shared" si="11"/>
        <v>14.84</v>
      </c>
    </row>
    <row r="736" spans="1:5" x14ac:dyDescent="0.35">
      <c r="A736" t="s">
        <v>136</v>
      </c>
      <c r="B736" s="1">
        <v>42096</v>
      </c>
      <c r="C736">
        <v>9.67</v>
      </c>
      <c r="D736">
        <v>7.27</v>
      </c>
      <c r="E736">
        <f t="shared" si="11"/>
        <v>16.939999999999998</v>
      </c>
    </row>
    <row r="737" spans="1:5" x14ac:dyDescent="0.35">
      <c r="A737" t="s">
        <v>136</v>
      </c>
      <c r="B737" s="1">
        <v>42097</v>
      </c>
      <c r="C737">
        <v>4.63</v>
      </c>
      <c r="D737">
        <v>6.9</v>
      </c>
      <c r="E737">
        <f t="shared" si="11"/>
        <v>11.530000000000001</v>
      </c>
    </row>
    <row r="738" spans="1:5" x14ac:dyDescent="0.35">
      <c r="A738" t="s">
        <v>136</v>
      </c>
      <c r="B738" s="1">
        <v>42098</v>
      </c>
      <c r="C738">
        <v>3.34</v>
      </c>
      <c r="D738">
        <v>6.94</v>
      </c>
      <c r="E738">
        <f t="shared" si="11"/>
        <v>10.280000000000001</v>
      </c>
    </row>
    <row r="739" spans="1:5" x14ac:dyDescent="0.35">
      <c r="A739" t="s">
        <v>136</v>
      </c>
      <c r="B739" s="1">
        <v>42099</v>
      </c>
      <c r="C739">
        <v>3.34</v>
      </c>
      <c r="D739">
        <v>8.6999999999999993</v>
      </c>
      <c r="E739">
        <f t="shared" si="11"/>
        <v>12.04</v>
      </c>
    </row>
    <row r="740" spans="1:5" x14ac:dyDescent="0.35">
      <c r="A740" t="s">
        <v>136</v>
      </c>
      <c r="B740" s="1">
        <v>42100</v>
      </c>
      <c r="C740">
        <v>3.35</v>
      </c>
      <c r="D740">
        <v>8.1</v>
      </c>
      <c r="E740">
        <f t="shared" si="11"/>
        <v>11.45</v>
      </c>
    </row>
    <row r="741" spans="1:5" x14ac:dyDescent="0.35">
      <c r="A741" t="s">
        <v>136</v>
      </c>
      <c r="B741" s="1">
        <v>42101</v>
      </c>
      <c r="C741">
        <v>3.35</v>
      </c>
      <c r="D741">
        <v>13.02</v>
      </c>
      <c r="E741">
        <f t="shared" si="11"/>
        <v>16.37</v>
      </c>
    </row>
    <row r="742" spans="1:5" x14ac:dyDescent="0.35">
      <c r="A742" t="s">
        <v>136</v>
      </c>
      <c r="B742" s="1">
        <v>42102</v>
      </c>
      <c r="C742">
        <v>3.37</v>
      </c>
      <c r="D742">
        <v>15.8</v>
      </c>
      <c r="E742">
        <f t="shared" si="11"/>
        <v>19.170000000000002</v>
      </c>
    </row>
    <row r="743" spans="1:5" x14ac:dyDescent="0.35">
      <c r="A743" t="s">
        <v>136</v>
      </c>
      <c r="B743" s="1">
        <v>42103</v>
      </c>
      <c r="C743">
        <v>4.49</v>
      </c>
      <c r="D743">
        <v>15.87</v>
      </c>
      <c r="E743">
        <f t="shared" si="11"/>
        <v>20.36</v>
      </c>
    </row>
    <row r="744" spans="1:5" x14ac:dyDescent="0.35">
      <c r="A744" t="s">
        <v>136</v>
      </c>
      <c r="B744" s="1">
        <v>42104</v>
      </c>
      <c r="C744">
        <v>6.78</v>
      </c>
      <c r="D744">
        <v>13.72</v>
      </c>
      <c r="E744">
        <f t="shared" si="11"/>
        <v>20.5</v>
      </c>
    </row>
    <row r="745" spans="1:5" x14ac:dyDescent="0.35">
      <c r="A745" t="s">
        <v>136</v>
      </c>
      <c r="B745" s="1">
        <v>42105</v>
      </c>
      <c r="C745">
        <v>11.07</v>
      </c>
      <c r="D745">
        <v>15.9</v>
      </c>
      <c r="E745">
        <f t="shared" si="11"/>
        <v>26.97</v>
      </c>
    </row>
    <row r="746" spans="1:5" x14ac:dyDescent="0.35">
      <c r="A746" t="s">
        <v>136</v>
      </c>
      <c r="B746" s="1">
        <v>42106</v>
      </c>
      <c r="C746">
        <v>11.68</v>
      </c>
      <c r="D746">
        <v>15.17</v>
      </c>
      <c r="E746">
        <f t="shared" si="11"/>
        <v>26.85</v>
      </c>
    </row>
    <row r="747" spans="1:5" x14ac:dyDescent="0.35">
      <c r="A747" t="s">
        <v>136</v>
      </c>
      <c r="B747" s="1">
        <v>42107</v>
      </c>
      <c r="C747">
        <v>11.68</v>
      </c>
      <c r="D747">
        <v>16.52</v>
      </c>
      <c r="E747">
        <f t="shared" si="11"/>
        <v>28.2</v>
      </c>
    </row>
    <row r="748" spans="1:5" x14ac:dyDescent="0.35">
      <c r="A748" t="s">
        <v>136</v>
      </c>
      <c r="B748" s="1">
        <v>42108</v>
      </c>
      <c r="C748">
        <v>8.9700000000000006</v>
      </c>
      <c r="D748">
        <v>17.579999999999998</v>
      </c>
      <c r="E748">
        <f t="shared" si="11"/>
        <v>26.549999999999997</v>
      </c>
    </row>
    <row r="749" spans="1:5" x14ac:dyDescent="0.35">
      <c r="A749" t="s">
        <v>136</v>
      </c>
      <c r="B749" s="1">
        <v>42109</v>
      </c>
      <c r="C749">
        <v>7.57</v>
      </c>
      <c r="D749">
        <v>16.510000000000002</v>
      </c>
      <c r="E749">
        <f t="shared" si="11"/>
        <v>24.080000000000002</v>
      </c>
    </row>
    <row r="750" spans="1:5" x14ac:dyDescent="0.35">
      <c r="A750" t="s">
        <v>136</v>
      </c>
      <c r="B750" s="1">
        <v>42110</v>
      </c>
      <c r="C750">
        <v>7.46</v>
      </c>
      <c r="D750">
        <v>27.4</v>
      </c>
      <c r="E750">
        <f t="shared" si="11"/>
        <v>34.86</v>
      </c>
    </row>
    <row r="751" spans="1:5" x14ac:dyDescent="0.35">
      <c r="A751" t="s">
        <v>136</v>
      </c>
      <c r="B751" s="1">
        <v>42111</v>
      </c>
      <c r="C751">
        <v>3.38</v>
      </c>
      <c r="D751">
        <v>29.53</v>
      </c>
      <c r="E751">
        <f t="shared" si="11"/>
        <v>32.910000000000004</v>
      </c>
    </row>
    <row r="752" spans="1:5" x14ac:dyDescent="0.35">
      <c r="A752" t="s">
        <v>136</v>
      </c>
      <c r="B752" s="1">
        <v>42112</v>
      </c>
      <c r="C752">
        <v>3.38</v>
      </c>
      <c r="D752">
        <v>28.95</v>
      </c>
      <c r="E752">
        <f t="shared" si="11"/>
        <v>32.33</v>
      </c>
    </row>
    <row r="753" spans="1:5" x14ac:dyDescent="0.35">
      <c r="A753" t="s">
        <v>136</v>
      </c>
      <c r="B753" s="1">
        <v>42113</v>
      </c>
      <c r="C753">
        <v>3.37</v>
      </c>
      <c r="D753">
        <v>27.58</v>
      </c>
      <c r="E753">
        <f t="shared" si="11"/>
        <v>30.95</v>
      </c>
    </row>
    <row r="754" spans="1:5" x14ac:dyDescent="0.35">
      <c r="A754" t="s">
        <v>136</v>
      </c>
      <c r="B754" s="1">
        <v>42114</v>
      </c>
      <c r="C754">
        <v>3.37</v>
      </c>
      <c r="D754">
        <v>31.37</v>
      </c>
      <c r="E754">
        <f t="shared" si="11"/>
        <v>34.74</v>
      </c>
    </row>
    <row r="755" spans="1:5" x14ac:dyDescent="0.35">
      <c r="A755" t="s">
        <v>136</v>
      </c>
      <c r="B755" s="1">
        <v>42115</v>
      </c>
      <c r="C755">
        <v>3.36</v>
      </c>
      <c r="D755">
        <v>31.07</v>
      </c>
      <c r="E755">
        <f t="shared" si="11"/>
        <v>34.43</v>
      </c>
    </row>
    <row r="756" spans="1:5" x14ac:dyDescent="0.35">
      <c r="A756" t="s">
        <v>136</v>
      </c>
      <c r="B756" s="1">
        <v>42116</v>
      </c>
      <c r="C756">
        <v>0</v>
      </c>
      <c r="D756">
        <v>34.25</v>
      </c>
      <c r="E756">
        <f t="shared" si="11"/>
        <v>34.25</v>
      </c>
    </row>
    <row r="757" spans="1:5" x14ac:dyDescent="0.35">
      <c r="A757" t="s">
        <v>136</v>
      </c>
      <c r="B757" s="1">
        <v>42117</v>
      </c>
      <c r="C757">
        <v>3.36</v>
      </c>
      <c r="D757">
        <v>27.42</v>
      </c>
      <c r="E757">
        <f t="shared" si="11"/>
        <v>30.78</v>
      </c>
    </row>
    <row r="758" spans="1:5" x14ac:dyDescent="0.35">
      <c r="A758" t="s">
        <v>136</v>
      </c>
      <c r="B758" s="1">
        <v>42118</v>
      </c>
      <c r="C758">
        <v>3.35</v>
      </c>
      <c r="D758">
        <v>25.04</v>
      </c>
      <c r="E758">
        <f t="shared" si="11"/>
        <v>28.39</v>
      </c>
    </row>
    <row r="759" spans="1:5" x14ac:dyDescent="0.35">
      <c r="A759" t="s">
        <v>136</v>
      </c>
      <c r="B759" s="1">
        <v>42119</v>
      </c>
      <c r="C759">
        <v>0</v>
      </c>
      <c r="D759">
        <v>28.21</v>
      </c>
      <c r="E759">
        <f t="shared" si="11"/>
        <v>28.21</v>
      </c>
    </row>
    <row r="760" spans="1:5" x14ac:dyDescent="0.35">
      <c r="A760" t="s">
        <v>136</v>
      </c>
      <c r="B760" s="1">
        <v>42120</v>
      </c>
      <c r="C760">
        <v>0</v>
      </c>
      <c r="D760">
        <v>32.06</v>
      </c>
      <c r="E760">
        <f t="shared" si="11"/>
        <v>32.06</v>
      </c>
    </row>
    <row r="761" spans="1:5" x14ac:dyDescent="0.35">
      <c r="A761" t="s">
        <v>136</v>
      </c>
      <c r="B761" s="1">
        <v>42121</v>
      </c>
      <c r="C761">
        <v>3.37</v>
      </c>
      <c r="D761">
        <v>41.68</v>
      </c>
      <c r="E761">
        <f t="shared" si="11"/>
        <v>45.05</v>
      </c>
    </row>
    <row r="762" spans="1:5" x14ac:dyDescent="0.35">
      <c r="A762" t="s">
        <v>136</v>
      </c>
      <c r="B762" s="1">
        <v>42122</v>
      </c>
      <c r="C762">
        <v>3.36</v>
      </c>
      <c r="D762">
        <v>36</v>
      </c>
      <c r="E762">
        <f t="shared" si="11"/>
        <v>39.36</v>
      </c>
    </row>
    <row r="763" spans="1:5" x14ac:dyDescent="0.35">
      <c r="A763" t="s">
        <v>136</v>
      </c>
      <c r="B763" s="1">
        <v>42123</v>
      </c>
      <c r="C763">
        <v>3.36</v>
      </c>
      <c r="D763">
        <v>38.159999999999997</v>
      </c>
      <c r="E763">
        <f t="shared" si="11"/>
        <v>41.519999999999996</v>
      </c>
    </row>
    <row r="764" spans="1:5" x14ac:dyDescent="0.35">
      <c r="A764" t="s">
        <v>136</v>
      </c>
      <c r="B764" s="1">
        <v>42124</v>
      </c>
      <c r="C764">
        <v>3.35</v>
      </c>
      <c r="D764">
        <v>36.39</v>
      </c>
      <c r="E764">
        <f t="shared" si="11"/>
        <v>39.74</v>
      </c>
    </row>
    <row r="765" spans="1:5" x14ac:dyDescent="0.35">
      <c r="A765" t="s">
        <v>136</v>
      </c>
      <c r="B765" s="1">
        <v>42125</v>
      </c>
      <c r="C765">
        <v>0</v>
      </c>
      <c r="D765">
        <v>38.74</v>
      </c>
      <c r="E765">
        <f t="shared" si="11"/>
        <v>38.74</v>
      </c>
    </row>
    <row r="766" spans="1:5" x14ac:dyDescent="0.35">
      <c r="A766" t="s">
        <v>136</v>
      </c>
      <c r="B766" s="1">
        <v>42126</v>
      </c>
      <c r="C766">
        <v>0</v>
      </c>
      <c r="D766">
        <v>32.369999999999997</v>
      </c>
      <c r="E766">
        <f t="shared" si="11"/>
        <v>32.369999999999997</v>
      </c>
    </row>
    <row r="767" spans="1:5" x14ac:dyDescent="0.35">
      <c r="A767" t="s">
        <v>136</v>
      </c>
      <c r="B767" s="1">
        <v>42127</v>
      </c>
      <c r="C767">
        <v>0</v>
      </c>
      <c r="D767">
        <v>31.79</v>
      </c>
      <c r="E767">
        <f t="shared" si="11"/>
        <v>31.79</v>
      </c>
    </row>
    <row r="768" spans="1:5" x14ac:dyDescent="0.35">
      <c r="A768" t="s">
        <v>136</v>
      </c>
      <c r="B768" s="1">
        <v>42128</v>
      </c>
      <c r="C768">
        <v>0</v>
      </c>
      <c r="D768">
        <v>29.81</v>
      </c>
      <c r="E768">
        <f t="shared" si="11"/>
        <v>29.81</v>
      </c>
    </row>
    <row r="769" spans="1:5" x14ac:dyDescent="0.35">
      <c r="A769" t="s">
        <v>136</v>
      </c>
      <c r="B769" s="1">
        <v>42129</v>
      </c>
      <c r="C769">
        <v>0</v>
      </c>
      <c r="D769">
        <v>28.63</v>
      </c>
      <c r="E769">
        <f t="shared" si="11"/>
        <v>28.63</v>
      </c>
    </row>
    <row r="770" spans="1:5" x14ac:dyDescent="0.35">
      <c r="A770" t="s">
        <v>136</v>
      </c>
      <c r="B770" s="1">
        <v>42130</v>
      </c>
      <c r="C770">
        <v>0</v>
      </c>
      <c r="D770">
        <v>37</v>
      </c>
      <c r="E770">
        <f t="shared" si="11"/>
        <v>37</v>
      </c>
    </row>
    <row r="771" spans="1:5" x14ac:dyDescent="0.35">
      <c r="A771" t="s">
        <v>136</v>
      </c>
      <c r="B771" s="1">
        <v>42131</v>
      </c>
      <c r="C771">
        <v>0</v>
      </c>
      <c r="D771">
        <v>37.590000000000003</v>
      </c>
      <c r="E771">
        <f t="shared" si="11"/>
        <v>37.590000000000003</v>
      </c>
    </row>
    <row r="772" spans="1:5" x14ac:dyDescent="0.35">
      <c r="A772" t="s">
        <v>136</v>
      </c>
      <c r="B772" s="1">
        <v>42132</v>
      </c>
      <c r="C772">
        <v>0</v>
      </c>
      <c r="D772">
        <v>37.76</v>
      </c>
      <c r="E772">
        <f t="shared" ref="E772:E835" si="12">C772+D772</f>
        <v>37.76</v>
      </c>
    </row>
    <row r="773" spans="1:5" x14ac:dyDescent="0.35">
      <c r="A773" t="s">
        <v>136</v>
      </c>
      <c r="B773" s="1">
        <v>42133</v>
      </c>
      <c r="C773">
        <v>0</v>
      </c>
      <c r="D773">
        <v>20.5</v>
      </c>
      <c r="E773">
        <f t="shared" si="12"/>
        <v>20.5</v>
      </c>
    </row>
    <row r="774" spans="1:5" x14ac:dyDescent="0.35">
      <c r="A774" t="s">
        <v>136</v>
      </c>
      <c r="B774" s="1">
        <v>42134</v>
      </c>
      <c r="C774">
        <v>0</v>
      </c>
      <c r="D774">
        <v>20.02</v>
      </c>
      <c r="E774">
        <f t="shared" si="12"/>
        <v>20.02</v>
      </c>
    </row>
    <row r="775" spans="1:5" x14ac:dyDescent="0.35">
      <c r="A775" t="s">
        <v>136</v>
      </c>
      <c r="B775" s="1">
        <v>42135</v>
      </c>
      <c r="C775">
        <v>0</v>
      </c>
      <c r="D775">
        <v>24.79</v>
      </c>
      <c r="E775">
        <f t="shared" si="12"/>
        <v>24.79</v>
      </c>
    </row>
    <row r="776" spans="1:5" x14ac:dyDescent="0.35">
      <c r="A776" t="s">
        <v>136</v>
      </c>
      <c r="B776" s="1">
        <v>42136</v>
      </c>
      <c r="C776">
        <v>0</v>
      </c>
      <c r="D776">
        <v>29.66</v>
      </c>
      <c r="E776">
        <f t="shared" si="12"/>
        <v>29.66</v>
      </c>
    </row>
    <row r="777" spans="1:5" x14ac:dyDescent="0.35">
      <c r="A777" t="s">
        <v>136</v>
      </c>
      <c r="B777" s="1">
        <v>42137</v>
      </c>
      <c r="C777">
        <v>0</v>
      </c>
      <c r="D777">
        <v>32.26</v>
      </c>
      <c r="E777">
        <f t="shared" si="12"/>
        <v>32.26</v>
      </c>
    </row>
    <row r="778" spans="1:5" x14ac:dyDescent="0.35">
      <c r="A778" t="s">
        <v>136</v>
      </c>
      <c r="B778" s="1">
        <v>42138</v>
      </c>
      <c r="C778">
        <v>0</v>
      </c>
      <c r="D778">
        <v>48.98</v>
      </c>
      <c r="E778">
        <f t="shared" si="12"/>
        <v>48.98</v>
      </c>
    </row>
    <row r="779" spans="1:5" x14ac:dyDescent="0.35">
      <c r="A779" t="s">
        <v>136</v>
      </c>
      <c r="B779" s="1">
        <v>42139</v>
      </c>
      <c r="C779">
        <v>0</v>
      </c>
      <c r="D779">
        <v>46.38</v>
      </c>
      <c r="E779">
        <f t="shared" si="12"/>
        <v>46.38</v>
      </c>
    </row>
    <row r="780" spans="1:5" x14ac:dyDescent="0.35">
      <c r="A780" t="s">
        <v>136</v>
      </c>
      <c r="B780" s="1">
        <v>42140</v>
      </c>
      <c r="C780">
        <v>0</v>
      </c>
      <c r="D780">
        <v>44.81</v>
      </c>
      <c r="E780">
        <f t="shared" si="12"/>
        <v>44.81</v>
      </c>
    </row>
    <row r="781" spans="1:5" x14ac:dyDescent="0.35">
      <c r="A781" t="s">
        <v>136</v>
      </c>
      <c r="B781" s="1">
        <v>42141</v>
      </c>
      <c r="C781">
        <v>0</v>
      </c>
      <c r="D781">
        <v>44.93</v>
      </c>
      <c r="E781">
        <f t="shared" si="12"/>
        <v>44.93</v>
      </c>
    </row>
    <row r="782" spans="1:5" x14ac:dyDescent="0.35">
      <c r="A782" t="s">
        <v>136</v>
      </c>
      <c r="B782" s="1">
        <v>42142</v>
      </c>
      <c r="C782">
        <v>0</v>
      </c>
      <c r="D782">
        <v>55.82</v>
      </c>
      <c r="E782">
        <f t="shared" si="12"/>
        <v>55.82</v>
      </c>
    </row>
    <row r="783" spans="1:5" x14ac:dyDescent="0.35">
      <c r="A783" t="s">
        <v>136</v>
      </c>
      <c r="B783" s="1">
        <v>42143</v>
      </c>
      <c r="C783">
        <v>0</v>
      </c>
      <c r="D783">
        <v>57.1</v>
      </c>
      <c r="E783">
        <f t="shared" si="12"/>
        <v>57.1</v>
      </c>
    </row>
    <row r="784" spans="1:5" x14ac:dyDescent="0.35">
      <c r="A784" t="s">
        <v>136</v>
      </c>
      <c r="B784" s="1">
        <v>42144</v>
      </c>
      <c r="C784">
        <v>0</v>
      </c>
      <c r="D784">
        <v>52.88</v>
      </c>
      <c r="E784">
        <f t="shared" si="12"/>
        <v>52.88</v>
      </c>
    </row>
    <row r="785" spans="1:5" x14ac:dyDescent="0.35">
      <c r="A785" t="s">
        <v>136</v>
      </c>
      <c r="B785" s="1">
        <v>42145</v>
      </c>
      <c r="C785">
        <v>0</v>
      </c>
      <c r="D785">
        <v>52.33</v>
      </c>
      <c r="E785">
        <f t="shared" si="12"/>
        <v>52.33</v>
      </c>
    </row>
    <row r="786" spans="1:5" x14ac:dyDescent="0.35">
      <c r="A786" t="s">
        <v>136</v>
      </c>
      <c r="B786" s="1">
        <v>42146</v>
      </c>
      <c r="C786">
        <v>0</v>
      </c>
      <c r="D786">
        <v>48.66</v>
      </c>
      <c r="E786">
        <f t="shared" si="12"/>
        <v>48.66</v>
      </c>
    </row>
    <row r="787" spans="1:5" x14ac:dyDescent="0.35">
      <c r="A787" t="s">
        <v>136</v>
      </c>
      <c r="B787" s="1">
        <v>42147</v>
      </c>
      <c r="C787">
        <v>0</v>
      </c>
      <c r="D787">
        <v>44.48</v>
      </c>
      <c r="E787">
        <f t="shared" si="12"/>
        <v>44.48</v>
      </c>
    </row>
    <row r="788" spans="1:5" x14ac:dyDescent="0.35">
      <c r="A788" t="s">
        <v>136</v>
      </c>
      <c r="B788" s="1">
        <v>42148</v>
      </c>
      <c r="C788">
        <v>0</v>
      </c>
      <c r="D788">
        <v>44.89</v>
      </c>
      <c r="E788">
        <f t="shared" si="12"/>
        <v>44.89</v>
      </c>
    </row>
    <row r="789" spans="1:5" x14ac:dyDescent="0.35">
      <c r="A789" t="s">
        <v>136</v>
      </c>
      <c r="B789" s="1">
        <v>42149</v>
      </c>
      <c r="C789">
        <v>0</v>
      </c>
      <c r="D789">
        <v>48.62</v>
      </c>
      <c r="E789">
        <f t="shared" si="12"/>
        <v>48.62</v>
      </c>
    </row>
    <row r="790" spans="1:5" x14ac:dyDescent="0.35">
      <c r="A790" t="s">
        <v>136</v>
      </c>
      <c r="B790" s="1">
        <v>42150</v>
      </c>
      <c r="C790">
        <v>0</v>
      </c>
      <c r="D790">
        <v>52.57</v>
      </c>
      <c r="E790">
        <f t="shared" si="12"/>
        <v>52.57</v>
      </c>
    </row>
    <row r="791" spans="1:5" x14ac:dyDescent="0.35">
      <c r="A791" t="s">
        <v>136</v>
      </c>
      <c r="B791" s="1">
        <v>42151</v>
      </c>
      <c r="C791">
        <v>0</v>
      </c>
      <c r="D791">
        <v>51.48</v>
      </c>
      <c r="E791">
        <f t="shared" si="12"/>
        <v>51.48</v>
      </c>
    </row>
    <row r="792" spans="1:5" x14ac:dyDescent="0.35">
      <c r="A792" t="s">
        <v>136</v>
      </c>
      <c r="B792" s="1">
        <v>42152</v>
      </c>
      <c r="C792">
        <v>0</v>
      </c>
      <c r="D792">
        <v>52.1</v>
      </c>
      <c r="E792">
        <f t="shared" si="12"/>
        <v>52.1</v>
      </c>
    </row>
    <row r="793" spans="1:5" x14ac:dyDescent="0.35">
      <c r="A793" t="s">
        <v>136</v>
      </c>
      <c r="B793" s="1">
        <v>42153</v>
      </c>
      <c r="C793">
        <v>0</v>
      </c>
      <c r="D793">
        <v>57.9</v>
      </c>
      <c r="E793">
        <f t="shared" si="12"/>
        <v>57.9</v>
      </c>
    </row>
    <row r="794" spans="1:5" x14ac:dyDescent="0.35">
      <c r="A794" t="s">
        <v>136</v>
      </c>
      <c r="B794" s="1">
        <v>42154</v>
      </c>
      <c r="C794">
        <v>0</v>
      </c>
      <c r="D794">
        <v>51.33</v>
      </c>
      <c r="E794">
        <f t="shared" si="12"/>
        <v>51.33</v>
      </c>
    </row>
    <row r="795" spans="1:5" x14ac:dyDescent="0.35">
      <c r="A795" t="s">
        <v>136</v>
      </c>
      <c r="B795" s="1">
        <v>42155</v>
      </c>
      <c r="C795">
        <v>0</v>
      </c>
      <c r="D795">
        <v>51.55</v>
      </c>
      <c r="E795">
        <f t="shared" si="12"/>
        <v>51.55</v>
      </c>
    </row>
    <row r="796" spans="1:5" x14ac:dyDescent="0.35">
      <c r="A796" t="s">
        <v>136</v>
      </c>
      <c r="B796" s="1">
        <v>42156</v>
      </c>
      <c r="C796">
        <v>0</v>
      </c>
      <c r="D796">
        <v>37.75</v>
      </c>
      <c r="E796">
        <f t="shared" si="12"/>
        <v>37.75</v>
      </c>
    </row>
    <row r="797" spans="1:5" x14ac:dyDescent="0.35">
      <c r="A797" t="s">
        <v>136</v>
      </c>
      <c r="B797" s="1">
        <v>42157</v>
      </c>
      <c r="C797">
        <v>0</v>
      </c>
      <c r="D797">
        <v>38.61</v>
      </c>
      <c r="E797">
        <f t="shared" si="12"/>
        <v>38.61</v>
      </c>
    </row>
    <row r="798" spans="1:5" x14ac:dyDescent="0.35">
      <c r="A798" t="s">
        <v>136</v>
      </c>
      <c r="B798" s="1">
        <v>42158</v>
      </c>
      <c r="C798">
        <v>0</v>
      </c>
      <c r="D798">
        <v>39.57</v>
      </c>
      <c r="E798">
        <f t="shared" si="12"/>
        <v>39.57</v>
      </c>
    </row>
    <row r="799" spans="1:5" x14ac:dyDescent="0.35">
      <c r="A799" t="s">
        <v>136</v>
      </c>
      <c r="B799" s="1">
        <v>42159</v>
      </c>
      <c r="C799">
        <v>0</v>
      </c>
      <c r="D799">
        <v>39.380000000000003</v>
      </c>
      <c r="E799">
        <f t="shared" si="12"/>
        <v>39.380000000000003</v>
      </c>
    </row>
    <row r="800" spans="1:5" x14ac:dyDescent="0.35">
      <c r="A800" t="s">
        <v>136</v>
      </c>
      <c r="B800" s="1">
        <v>42160</v>
      </c>
      <c r="C800">
        <v>0</v>
      </c>
      <c r="D800">
        <v>30.94</v>
      </c>
      <c r="E800">
        <f t="shared" si="12"/>
        <v>30.94</v>
      </c>
    </row>
    <row r="801" spans="1:5" x14ac:dyDescent="0.35">
      <c r="A801" t="s">
        <v>136</v>
      </c>
      <c r="B801" s="1">
        <v>42161</v>
      </c>
      <c r="C801">
        <v>0</v>
      </c>
      <c r="D801">
        <v>18.77</v>
      </c>
      <c r="E801">
        <f t="shared" si="12"/>
        <v>18.77</v>
      </c>
    </row>
    <row r="802" spans="1:5" x14ac:dyDescent="0.35">
      <c r="A802" t="s">
        <v>136</v>
      </c>
      <c r="B802" s="1">
        <v>42162</v>
      </c>
      <c r="C802">
        <v>0</v>
      </c>
      <c r="D802">
        <v>21.6</v>
      </c>
      <c r="E802">
        <f t="shared" si="12"/>
        <v>21.6</v>
      </c>
    </row>
    <row r="803" spans="1:5" x14ac:dyDescent="0.35">
      <c r="A803" t="s">
        <v>136</v>
      </c>
      <c r="B803" s="1">
        <v>42163</v>
      </c>
      <c r="C803">
        <v>0</v>
      </c>
      <c r="D803">
        <v>37.04</v>
      </c>
      <c r="E803">
        <f t="shared" si="12"/>
        <v>37.04</v>
      </c>
    </row>
    <row r="804" spans="1:5" x14ac:dyDescent="0.35">
      <c r="A804" t="s">
        <v>136</v>
      </c>
      <c r="B804" s="1">
        <v>42164</v>
      </c>
      <c r="C804">
        <v>0</v>
      </c>
      <c r="D804">
        <v>40.83</v>
      </c>
      <c r="E804">
        <f t="shared" si="12"/>
        <v>40.83</v>
      </c>
    </row>
    <row r="805" spans="1:5" x14ac:dyDescent="0.35">
      <c r="A805" t="s">
        <v>136</v>
      </c>
      <c r="B805" s="1">
        <v>42165</v>
      </c>
      <c r="C805">
        <v>0</v>
      </c>
      <c r="D805">
        <v>27.01</v>
      </c>
      <c r="E805">
        <f t="shared" si="12"/>
        <v>27.01</v>
      </c>
    </row>
    <row r="806" spans="1:5" x14ac:dyDescent="0.35">
      <c r="A806" t="s">
        <v>136</v>
      </c>
      <c r="B806" s="1">
        <v>42166</v>
      </c>
      <c r="C806">
        <v>0</v>
      </c>
      <c r="D806">
        <v>26.02</v>
      </c>
      <c r="E806">
        <f t="shared" si="12"/>
        <v>26.02</v>
      </c>
    </row>
    <row r="807" spans="1:5" x14ac:dyDescent="0.35">
      <c r="A807" t="s">
        <v>136</v>
      </c>
      <c r="B807" s="1">
        <v>42167</v>
      </c>
      <c r="C807">
        <v>0</v>
      </c>
      <c r="D807">
        <v>21.42</v>
      </c>
      <c r="E807">
        <f t="shared" si="12"/>
        <v>21.42</v>
      </c>
    </row>
    <row r="808" spans="1:5" x14ac:dyDescent="0.35">
      <c r="A808" t="s">
        <v>136</v>
      </c>
      <c r="B808" s="1">
        <v>42168</v>
      </c>
      <c r="C808">
        <v>0</v>
      </c>
      <c r="D808">
        <v>12.41</v>
      </c>
      <c r="E808">
        <f t="shared" si="12"/>
        <v>12.41</v>
      </c>
    </row>
    <row r="809" spans="1:5" x14ac:dyDescent="0.35">
      <c r="A809" t="s">
        <v>136</v>
      </c>
      <c r="B809" s="1">
        <v>42169</v>
      </c>
      <c r="C809">
        <v>0</v>
      </c>
      <c r="D809">
        <v>13.54</v>
      </c>
      <c r="E809">
        <f t="shared" si="12"/>
        <v>13.54</v>
      </c>
    </row>
    <row r="810" spans="1:5" x14ac:dyDescent="0.35">
      <c r="A810" t="s">
        <v>136</v>
      </c>
      <c r="B810" s="1">
        <v>42170</v>
      </c>
      <c r="C810">
        <v>0</v>
      </c>
      <c r="D810">
        <v>27.19</v>
      </c>
      <c r="E810">
        <f t="shared" si="12"/>
        <v>27.19</v>
      </c>
    </row>
    <row r="811" spans="1:5" x14ac:dyDescent="0.35">
      <c r="A811" t="s">
        <v>136</v>
      </c>
      <c r="B811" s="1">
        <v>42171</v>
      </c>
      <c r="C811">
        <v>0</v>
      </c>
      <c r="D811">
        <v>27.92</v>
      </c>
      <c r="E811">
        <f t="shared" si="12"/>
        <v>27.92</v>
      </c>
    </row>
    <row r="812" spans="1:5" x14ac:dyDescent="0.35">
      <c r="A812" t="s">
        <v>136</v>
      </c>
      <c r="B812" s="1">
        <v>42172</v>
      </c>
      <c r="C812">
        <v>0</v>
      </c>
      <c r="D812">
        <v>30.67</v>
      </c>
      <c r="E812">
        <f t="shared" si="12"/>
        <v>30.67</v>
      </c>
    </row>
    <row r="813" spans="1:5" x14ac:dyDescent="0.35">
      <c r="A813" t="s">
        <v>136</v>
      </c>
      <c r="B813" s="1">
        <v>42173</v>
      </c>
      <c r="C813">
        <v>0</v>
      </c>
      <c r="D813">
        <v>24.16</v>
      </c>
      <c r="E813">
        <f t="shared" si="12"/>
        <v>24.16</v>
      </c>
    </row>
    <row r="814" spans="1:5" x14ac:dyDescent="0.35">
      <c r="A814" t="s">
        <v>136</v>
      </c>
      <c r="B814" s="1">
        <v>42174</v>
      </c>
      <c r="C814">
        <v>0</v>
      </c>
      <c r="D814">
        <v>24.15</v>
      </c>
      <c r="E814">
        <f t="shared" si="12"/>
        <v>24.15</v>
      </c>
    </row>
    <row r="815" spans="1:5" x14ac:dyDescent="0.35">
      <c r="A815" t="s">
        <v>136</v>
      </c>
      <c r="B815" s="1">
        <v>42175</v>
      </c>
      <c r="C815">
        <v>0</v>
      </c>
      <c r="D815">
        <v>21.62</v>
      </c>
      <c r="E815">
        <f t="shared" si="12"/>
        <v>21.62</v>
      </c>
    </row>
    <row r="816" spans="1:5" x14ac:dyDescent="0.35">
      <c r="A816" t="s">
        <v>136</v>
      </c>
      <c r="B816" s="1">
        <v>42176</v>
      </c>
      <c r="C816">
        <v>0</v>
      </c>
      <c r="D816">
        <v>17.989999999999998</v>
      </c>
      <c r="E816">
        <f t="shared" si="12"/>
        <v>17.989999999999998</v>
      </c>
    </row>
    <row r="817" spans="1:5" x14ac:dyDescent="0.35">
      <c r="A817" t="s">
        <v>136</v>
      </c>
      <c r="B817" s="1">
        <v>42177</v>
      </c>
      <c r="C817">
        <v>0</v>
      </c>
      <c r="D817">
        <v>19.350000000000001</v>
      </c>
      <c r="E817">
        <f t="shared" si="12"/>
        <v>19.350000000000001</v>
      </c>
    </row>
    <row r="818" spans="1:5" x14ac:dyDescent="0.35">
      <c r="A818" t="s">
        <v>136</v>
      </c>
      <c r="B818" s="1">
        <v>42178</v>
      </c>
      <c r="C818">
        <v>0</v>
      </c>
      <c r="D818">
        <v>22.28</v>
      </c>
      <c r="E818">
        <f t="shared" si="12"/>
        <v>22.28</v>
      </c>
    </row>
    <row r="819" spans="1:5" x14ac:dyDescent="0.35">
      <c r="A819" t="s">
        <v>136</v>
      </c>
      <c r="B819" s="1">
        <v>42179</v>
      </c>
      <c r="C819">
        <v>0</v>
      </c>
      <c r="D819">
        <v>21.01</v>
      </c>
      <c r="E819">
        <f t="shared" si="12"/>
        <v>21.01</v>
      </c>
    </row>
    <row r="820" spans="1:5" x14ac:dyDescent="0.35">
      <c r="A820" t="s">
        <v>136</v>
      </c>
      <c r="B820" s="1">
        <v>42180</v>
      </c>
      <c r="C820">
        <v>0</v>
      </c>
      <c r="D820">
        <v>27.82</v>
      </c>
      <c r="E820">
        <f t="shared" si="12"/>
        <v>27.82</v>
      </c>
    </row>
    <row r="821" spans="1:5" x14ac:dyDescent="0.35">
      <c r="A821" t="s">
        <v>136</v>
      </c>
      <c r="B821" s="1">
        <v>42181</v>
      </c>
      <c r="C821">
        <v>0</v>
      </c>
      <c r="D821">
        <v>28.79</v>
      </c>
      <c r="E821">
        <f t="shared" si="12"/>
        <v>28.79</v>
      </c>
    </row>
    <row r="822" spans="1:5" x14ac:dyDescent="0.35">
      <c r="A822" t="s">
        <v>136</v>
      </c>
      <c r="B822" s="1">
        <v>42182</v>
      </c>
      <c r="C822">
        <v>0</v>
      </c>
      <c r="D822">
        <v>21.75</v>
      </c>
      <c r="E822">
        <f t="shared" si="12"/>
        <v>21.75</v>
      </c>
    </row>
    <row r="823" spans="1:5" x14ac:dyDescent="0.35">
      <c r="A823" t="s">
        <v>136</v>
      </c>
      <c r="B823" s="1">
        <v>42183</v>
      </c>
      <c r="C823">
        <v>0</v>
      </c>
      <c r="D823">
        <v>28.77</v>
      </c>
      <c r="E823">
        <f t="shared" si="12"/>
        <v>28.77</v>
      </c>
    </row>
    <row r="824" spans="1:5" x14ac:dyDescent="0.35">
      <c r="A824" t="s">
        <v>136</v>
      </c>
      <c r="B824" s="1">
        <v>42184</v>
      </c>
      <c r="C824">
        <v>0</v>
      </c>
      <c r="D824">
        <v>33.93</v>
      </c>
      <c r="E824">
        <f t="shared" si="12"/>
        <v>33.93</v>
      </c>
    </row>
    <row r="825" spans="1:5" x14ac:dyDescent="0.35">
      <c r="A825" t="s">
        <v>136</v>
      </c>
      <c r="B825" s="1">
        <v>42185</v>
      </c>
      <c r="C825">
        <v>0</v>
      </c>
      <c r="D825">
        <v>30.24</v>
      </c>
      <c r="E825">
        <f t="shared" si="12"/>
        <v>30.24</v>
      </c>
    </row>
    <row r="826" spans="1:5" x14ac:dyDescent="0.35">
      <c r="A826" t="s">
        <v>136</v>
      </c>
      <c r="B826" s="1">
        <v>42186</v>
      </c>
      <c r="C826">
        <v>0</v>
      </c>
      <c r="D826">
        <v>28.08</v>
      </c>
      <c r="E826">
        <f t="shared" si="12"/>
        <v>28.08</v>
      </c>
    </row>
    <row r="827" spans="1:5" x14ac:dyDescent="0.35">
      <c r="A827" t="s">
        <v>136</v>
      </c>
      <c r="B827" s="1">
        <v>42187</v>
      </c>
      <c r="C827">
        <v>0</v>
      </c>
      <c r="D827">
        <v>29.96</v>
      </c>
      <c r="E827">
        <f t="shared" si="12"/>
        <v>29.96</v>
      </c>
    </row>
    <row r="828" spans="1:5" x14ac:dyDescent="0.35">
      <c r="A828" t="s">
        <v>136</v>
      </c>
      <c r="B828" s="1">
        <v>42188</v>
      </c>
      <c r="C828">
        <v>0</v>
      </c>
      <c r="D828">
        <v>28.78</v>
      </c>
      <c r="E828">
        <f t="shared" si="12"/>
        <v>28.78</v>
      </c>
    </row>
    <row r="829" spans="1:5" x14ac:dyDescent="0.35">
      <c r="A829" t="s">
        <v>136</v>
      </c>
      <c r="B829" s="1">
        <v>42189</v>
      </c>
      <c r="C829">
        <v>0</v>
      </c>
      <c r="D829">
        <v>28.03</v>
      </c>
      <c r="E829">
        <f t="shared" si="12"/>
        <v>28.03</v>
      </c>
    </row>
    <row r="830" spans="1:5" x14ac:dyDescent="0.35">
      <c r="A830" t="s">
        <v>136</v>
      </c>
      <c r="B830" s="1">
        <v>42190</v>
      </c>
      <c r="C830">
        <v>0</v>
      </c>
      <c r="D830">
        <v>20.95</v>
      </c>
      <c r="E830">
        <f t="shared" si="12"/>
        <v>20.95</v>
      </c>
    </row>
    <row r="831" spans="1:5" x14ac:dyDescent="0.35">
      <c r="A831" t="s">
        <v>136</v>
      </c>
      <c r="B831" s="1">
        <v>42191</v>
      </c>
      <c r="C831">
        <v>0</v>
      </c>
      <c r="D831">
        <v>32.89</v>
      </c>
      <c r="E831">
        <f t="shared" si="12"/>
        <v>32.89</v>
      </c>
    </row>
    <row r="832" spans="1:5" x14ac:dyDescent="0.35">
      <c r="A832" t="s">
        <v>136</v>
      </c>
      <c r="B832" s="1">
        <v>42192</v>
      </c>
      <c r="C832">
        <v>0</v>
      </c>
      <c r="D832">
        <v>29.97</v>
      </c>
      <c r="E832">
        <f t="shared" si="12"/>
        <v>29.97</v>
      </c>
    </row>
    <row r="833" spans="1:5" x14ac:dyDescent="0.35">
      <c r="A833" t="s">
        <v>136</v>
      </c>
      <c r="B833" s="1">
        <v>42193</v>
      </c>
      <c r="C833">
        <v>0</v>
      </c>
      <c r="D833">
        <v>30.12</v>
      </c>
      <c r="E833">
        <f t="shared" si="12"/>
        <v>30.12</v>
      </c>
    </row>
    <row r="834" spans="1:5" x14ac:dyDescent="0.35">
      <c r="A834" t="s">
        <v>136</v>
      </c>
      <c r="B834" s="1">
        <v>42194</v>
      </c>
      <c r="C834">
        <v>0</v>
      </c>
      <c r="D834">
        <v>30.43</v>
      </c>
      <c r="E834">
        <f t="shared" si="12"/>
        <v>30.43</v>
      </c>
    </row>
    <row r="835" spans="1:5" x14ac:dyDescent="0.35">
      <c r="A835" t="s">
        <v>136</v>
      </c>
      <c r="B835" s="1">
        <v>42195</v>
      </c>
      <c r="C835">
        <v>0</v>
      </c>
      <c r="D835">
        <v>28.91</v>
      </c>
      <c r="E835">
        <f t="shared" si="12"/>
        <v>28.91</v>
      </c>
    </row>
    <row r="836" spans="1:5" x14ac:dyDescent="0.35">
      <c r="A836" t="s">
        <v>136</v>
      </c>
      <c r="B836" s="1">
        <v>42196</v>
      </c>
      <c r="C836">
        <v>0</v>
      </c>
      <c r="D836">
        <v>27.49</v>
      </c>
      <c r="E836">
        <f t="shared" ref="E836:E899" si="13">C836+D836</f>
        <v>27.49</v>
      </c>
    </row>
    <row r="837" spans="1:5" x14ac:dyDescent="0.35">
      <c r="A837" t="s">
        <v>136</v>
      </c>
      <c r="B837" s="1">
        <v>42197</v>
      </c>
      <c r="C837">
        <v>0</v>
      </c>
      <c r="D837">
        <v>27.27</v>
      </c>
      <c r="E837">
        <f t="shared" si="13"/>
        <v>27.27</v>
      </c>
    </row>
    <row r="838" spans="1:5" x14ac:dyDescent="0.35">
      <c r="A838" t="s">
        <v>136</v>
      </c>
      <c r="B838" s="1">
        <v>42198</v>
      </c>
      <c r="C838">
        <v>0</v>
      </c>
      <c r="D838">
        <v>29.43</v>
      </c>
      <c r="E838">
        <f t="shared" si="13"/>
        <v>29.43</v>
      </c>
    </row>
    <row r="839" spans="1:5" x14ac:dyDescent="0.35">
      <c r="A839" t="s">
        <v>136</v>
      </c>
      <c r="B839" s="1">
        <v>42199</v>
      </c>
      <c r="C839">
        <v>0</v>
      </c>
      <c r="D839">
        <v>29.56</v>
      </c>
      <c r="E839">
        <f t="shared" si="13"/>
        <v>29.56</v>
      </c>
    </row>
    <row r="840" spans="1:5" x14ac:dyDescent="0.35">
      <c r="A840" t="s">
        <v>136</v>
      </c>
      <c r="B840" s="1">
        <v>42200</v>
      </c>
      <c r="C840">
        <v>0</v>
      </c>
      <c r="D840">
        <v>29.85</v>
      </c>
      <c r="E840">
        <f t="shared" si="13"/>
        <v>29.85</v>
      </c>
    </row>
    <row r="841" spans="1:5" x14ac:dyDescent="0.35">
      <c r="A841" t="s">
        <v>136</v>
      </c>
      <c r="B841" s="1">
        <v>42201</v>
      </c>
      <c r="C841">
        <v>0</v>
      </c>
      <c r="D841">
        <v>30.69</v>
      </c>
      <c r="E841">
        <f t="shared" si="13"/>
        <v>30.69</v>
      </c>
    </row>
    <row r="842" spans="1:5" x14ac:dyDescent="0.35">
      <c r="A842" t="s">
        <v>136</v>
      </c>
      <c r="B842" s="1">
        <v>42202</v>
      </c>
      <c r="C842">
        <v>0</v>
      </c>
      <c r="D842">
        <v>30.12</v>
      </c>
      <c r="E842">
        <f t="shared" si="13"/>
        <v>30.12</v>
      </c>
    </row>
    <row r="843" spans="1:5" x14ac:dyDescent="0.35">
      <c r="A843" t="s">
        <v>136</v>
      </c>
      <c r="B843" s="1">
        <v>42203</v>
      </c>
      <c r="C843">
        <v>0</v>
      </c>
      <c r="D843">
        <v>28.34</v>
      </c>
      <c r="E843">
        <f t="shared" si="13"/>
        <v>28.34</v>
      </c>
    </row>
    <row r="844" spans="1:5" x14ac:dyDescent="0.35">
      <c r="A844" t="s">
        <v>136</v>
      </c>
      <c r="B844" s="1">
        <v>42204</v>
      </c>
      <c r="C844">
        <v>0</v>
      </c>
      <c r="D844">
        <v>29.22</v>
      </c>
      <c r="E844">
        <f t="shared" si="13"/>
        <v>29.22</v>
      </c>
    </row>
    <row r="845" spans="1:5" x14ac:dyDescent="0.35">
      <c r="A845" t="s">
        <v>136</v>
      </c>
      <c r="B845" s="1">
        <v>42205</v>
      </c>
      <c r="C845">
        <v>1.95</v>
      </c>
      <c r="D845">
        <v>31.47</v>
      </c>
      <c r="E845">
        <f t="shared" si="13"/>
        <v>33.42</v>
      </c>
    </row>
    <row r="846" spans="1:5" x14ac:dyDescent="0.35">
      <c r="A846" t="s">
        <v>136</v>
      </c>
      <c r="B846" s="1">
        <v>42206</v>
      </c>
      <c r="C846">
        <v>0</v>
      </c>
      <c r="D846">
        <v>30.49</v>
      </c>
      <c r="E846">
        <f t="shared" si="13"/>
        <v>30.49</v>
      </c>
    </row>
    <row r="847" spans="1:5" x14ac:dyDescent="0.35">
      <c r="A847" t="s">
        <v>136</v>
      </c>
      <c r="B847" s="1">
        <v>42207</v>
      </c>
      <c r="C847">
        <v>0</v>
      </c>
      <c r="D847">
        <v>31.48</v>
      </c>
      <c r="E847">
        <f t="shared" si="13"/>
        <v>31.48</v>
      </c>
    </row>
    <row r="848" spans="1:5" x14ac:dyDescent="0.35">
      <c r="A848" t="s">
        <v>136</v>
      </c>
      <c r="B848" s="1">
        <v>42208</v>
      </c>
      <c r="C848">
        <v>0</v>
      </c>
      <c r="D848">
        <v>27.89</v>
      </c>
      <c r="E848">
        <f t="shared" si="13"/>
        <v>27.89</v>
      </c>
    </row>
    <row r="849" spans="1:5" x14ac:dyDescent="0.35">
      <c r="A849" t="s">
        <v>136</v>
      </c>
      <c r="B849" s="1">
        <v>42209</v>
      </c>
      <c r="C849">
        <v>0</v>
      </c>
      <c r="D849">
        <v>32.4</v>
      </c>
      <c r="E849">
        <f t="shared" si="13"/>
        <v>32.4</v>
      </c>
    </row>
    <row r="850" spans="1:5" x14ac:dyDescent="0.35">
      <c r="A850" t="s">
        <v>136</v>
      </c>
      <c r="B850" s="1">
        <v>42210</v>
      </c>
      <c r="C850">
        <v>0</v>
      </c>
      <c r="D850">
        <v>24.76</v>
      </c>
      <c r="E850">
        <f t="shared" si="13"/>
        <v>24.76</v>
      </c>
    </row>
    <row r="851" spans="1:5" x14ac:dyDescent="0.35">
      <c r="A851" t="s">
        <v>136</v>
      </c>
      <c r="B851" s="1">
        <v>42211</v>
      </c>
      <c r="C851">
        <v>0</v>
      </c>
      <c r="D851">
        <v>24.76</v>
      </c>
      <c r="E851">
        <f t="shared" si="13"/>
        <v>24.76</v>
      </c>
    </row>
    <row r="852" spans="1:5" x14ac:dyDescent="0.35">
      <c r="A852" t="s">
        <v>136</v>
      </c>
      <c r="B852" s="1">
        <v>42212</v>
      </c>
      <c r="C852">
        <v>0</v>
      </c>
      <c r="D852">
        <v>26.54</v>
      </c>
      <c r="E852">
        <f t="shared" si="13"/>
        <v>26.54</v>
      </c>
    </row>
    <row r="853" spans="1:5" x14ac:dyDescent="0.35">
      <c r="A853" t="s">
        <v>136</v>
      </c>
      <c r="B853" s="1">
        <v>42213</v>
      </c>
      <c r="C853">
        <v>0</v>
      </c>
      <c r="D853">
        <v>26.95</v>
      </c>
      <c r="E853">
        <f t="shared" si="13"/>
        <v>26.95</v>
      </c>
    </row>
    <row r="854" spans="1:5" x14ac:dyDescent="0.35">
      <c r="A854" t="s">
        <v>136</v>
      </c>
      <c r="B854" s="1">
        <v>42214</v>
      </c>
      <c r="C854">
        <v>0</v>
      </c>
      <c r="D854">
        <v>26.61</v>
      </c>
      <c r="E854">
        <f t="shared" si="13"/>
        <v>26.61</v>
      </c>
    </row>
    <row r="855" spans="1:5" x14ac:dyDescent="0.35">
      <c r="A855" t="s">
        <v>136</v>
      </c>
      <c r="B855" s="1">
        <v>42215</v>
      </c>
      <c r="C855">
        <v>0</v>
      </c>
      <c r="D855">
        <v>26.22</v>
      </c>
      <c r="E855">
        <f t="shared" si="13"/>
        <v>26.22</v>
      </c>
    </row>
    <row r="856" spans="1:5" x14ac:dyDescent="0.35">
      <c r="A856" t="s">
        <v>136</v>
      </c>
      <c r="B856" s="1">
        <v>42216</v>
      </c>
      <c r="C856">
        <v>0</v>
      </c>
      <c r="D856">
        <v>22.96</v>
      </c>
      <c r="E856">
        <f t="shared" si="13"/>
        <v>22.96</v>
      </c>
    </row>
    <row r="857" spans="1:5" x14ac:dyDescent="0.35">
      <c r="A857" t="s">
        <v>136</v>
      </c>
      <c r="B857" s="1">
        <v>42217</v>
      </c>
      <c r="C857">
        <v>0</v>
      </c>
      <c r="D857">
        <v>24.44</v>
      </c>
      <c r="E857">
        <f t="shared" si="13"/>
        <v>24.44</v>
      </c>
    </row>
    <row r="858" spans="1:5" x14ac:dyDescent="0.35">
      <c r="A858" t="s">
        <v>136</v>
      </c>
      <c r="B858" s="1">
        <v>42218</v>
      </c>
      <c r="C858">
        <v>0</v>
      </c>
      <c r="D858">
        <v>23.11</v>
      </c>
      <c r="E858">
        <f t="shared" si="13"/>
        <v>23.11</v>
      </c>
    </row>
    <row r="859" spans="1:5" x14ac:dyDescent="0.35">
      <c r="A859" t="s">
        <v>136</v>
      </c>
      <c r="B859" s="1">
        <v>42219</v>
      </c>
      <c r="C859">
        <v>0</v>
      </c>
      <c r="D859">
        <v>23.46</v>
      </c>
      <c r="E859">
        <f t="shared" si="13"/>
        <v>23.46</v>
      </c>
    </row>
    <row r="860" spans="1:5" x14ac:dyDescent="0.35">
      <c r="A860" t="s">
        <v>136</v>
      </c>
      <c r="B860" s="1">
        <v>42220</v>
      </c>
      <c r="C860">
        <v>0</v>
      </c>
      <c r="D860">
        <v>23.42</v>
      </c>
      <c r="E860">
        <f t="shared" si="13"/>
        <v>23.42</v>
      </c>
    </row>
    <row r="861" spans="1:5" x14ac:dyDescent="0.35">
      <c r="A861" t="s">
        <v>136</v>
      </c>
      <c r="B861" s="1">
        <v>42221</v>
      </c>
      <c r="C861">
        <v>0</v>
      </c>
      <c r="D861">
        <v>29.52</v>
      </c>
      <c r="E861">
        <f t="shared" si="13"/>
        <v>29.52</v>
      </c>
    </row>
    <row r="862" spans="1:5" x14ac:dyDescent="0.35">
      <c r="A862" t="s">
        <v>136</v>
      </c>
      <c r="B862" s="1">
        <v>42222</v>
      </c>
      <c r="C862">
        <v>0</v>
      </c>
      <c r="D862">
        <v>31.55</v>
      </c>
      <c r="E862">
        <f t="shared" si="13"/>
        <v>31.55</v>
      </c>
    </row>
    <row r="863" spans="1:5" x14ac:dyDescent="0.35">
      <c r="A863" t="s">
        <v>136</v>
      </c>
      <c r="B863" s="1">
        <v>42223</v>
      </c>
      <c r="C863">
        <v>0</v>
      </c>
      <c r="D863">
        <v>40.049999999999997</v>
      </c>
      <c r="E863">
        <f t="shared" si="13"/>
        <v>40.049999999999997</v>
      </c>
    </row>
    <row r="864" spans="1:5" x14ac:dyDescent="0.35">
      <c r="A864" t="s">
        <v>136</v>
      </c>
      <c r="B864" s="1">
        <v>42224</v>
      </c>
      <c r="C864">
        <v>0</v>
      </c>
      <c r="D864">
        <v>29.83</v>
      </c>
      <c r="E864">
        <f t="shared" si="13"/>
        <v>29.83</v>
      </c>
    </row>
    <row r="865" spans="1:5" x14ac:dyDescent="0.35">
      <c r="A865" t="s">
        <v>136</v>
      </c>
      <c r="B865" s="1">
        <v>42225</v>
      </c>
      <c r="C865">
        <v>0</v>
      </c>
      <c r="D865">
        <v>28.05</v>
      </c>
      <c r="E865">
        <f t="shared" si="13"/>
        <v>28.05</v>
      </c>
    </row>
    <row r="866" spans="1:5" x14ac:dyDescent="0.35">
      <c r="A866" t="s">
        <v>136</v>
      </c>
      <c r="B866" s="1">
        <v>42226</v>
      </c>
      <c r="C866">
        <v>0</v>
      </c>
      <c r="D866">
        <v>27.87</v>
      </c>
      <c r="E866">
        <f t="shared" si="13"/>
        <v>27.87</v>
      </c>
    </row>
    <row r="867" spans="1:5" x14ac:dyDescent="0.35">
      <c r="A867" t="s">
        <v>136</v>
      </c>
      <c r="B867" s="1">
        <v>42227</v>
      </c>
      <c r="C867">
        <v>0</v>
      </c>
      <c r="D867">
        <v>32.74</v>
      </c>
      <c r="E867">
        <f t="shared" si="13"/>
        <v>32.74</v>
      </c>
    </row>
    <row r="868" spans="1:5" x14ac:dyDescent="0.35">
      <c r="A868" t="s">
        <v>136</v>
      </c>
      <c r="B868" s="1">
        <v>42228</v>
      </c>
      <c r="C868">
        <v>0</v>
      </c>
      <c r="D868">
        <v>32.93</v>
      </c>
      <c r="E868">
        <f t="shared" si="13"/>
        <v>32.93</v>
      </c>
    </row>
    <row r="869" spans="1:5" x14ac:dyDescent="0.35">
      <c r="A869" t="s">
        <v>136</v>
      </c>
      <c r="B869" s="1">
        <v>42229</v>
      </c>
      <c r="C869">
        <v>0</v>
      </c>
      <c r="D869">
        <v>30.88</v>
      </c>
      <c r="E869">
        <f t="shared" si="13"/>
        <v>30.88</v>
      </c>
    </row>
    <row r="870" spans="1:5" x14ac:dyDescent="0.35">
      <c r="A870" t="s">
        <v>136</v>
      </c>
      <c r="B870" s="1">
        <v>42230</v>
      </c>
      <c r="C870">
        <v>0</v>
      </c>
      <c r="D870">
        <v>31.76</v>
      </c>
      <c r="E870">
        <f t="shared" si="13"/>
        <v>31.76</v>
      </c>
    </row>
    <row r="871" spans="1:5" x14ac:dyDescent="0.35">
      <c r="A871" t="s">
        <v>136</v>
      </c>
      <c r="B871" s="1">
        <v>42231</v>
      </c>
      <c r="C871">
        <v>0</v>
      </c>
      <c r="D871">
        <v>28.2</v>
      </c>
      <c r="E871">
        <f t="shared" si="13"/>
        <v>28.2</v>
      </c>
    </row>
    <row r="872" spans="1:5" x14ac:dyDescent="0.35">
      <c r="A872" t="s">
        <v>136</v>
      </c>
      <c r="B872" s="1">
        <v>42232</v>
      </c>
      <c r="C872">
        <v>0</v>
      </c>
      <c r="D872">
        <v>31.58</v>
      </c>
      <c r="E872">
        <f t="shared" si="13"/>
        <v>31.58</v>
      </c>
    </row>
    <row r="873" spans="1:5" x14ac:dyDescent="0.35">
      <c r="A873" t="s">
        <v>136</v>
      </c>
      <c r="B873" s="1">
        <v>42233</v>
      </c>
      <c r="C873">
        <v>0</v>
      </c>
      <c r="D873">
        <v>53.73</v>
      </c>
      <c r="E873">
        <f t="shared" si="13"/>
        <v>53.73</v>
      </c>
    </row>
    <row r="874" spans="1:5" x14ac:dyDescent="0.35">
      <c r="A874" t="s">
        <v>136</v>
      </c>
      <c r="B874" s="1">
        <v>42234</v>
      </c>
      <c r="C874">
        <v>0</v>
      </c>
      <c r="D874">
        <v>59.55</v>
      </c>
      <c r="E874">
        <f t="shared" si="13"/>
        <v>59.55</v>
      </c>
    </row>
    <row r="875" spans="1:5" x14ac:dyDescent="0.35">
      <c r="A875" t="s">
        <v>136</v>
      </c>
      <c r="B875" s="1">
        <v>42235</v>
      </c>
      <c r="C875">
        <v>0</v>
      </c>
      <c r="D875">
        <v>59.45</v>
      </c>
      <c r="E875">
        <f t="shared" si="13"/>
        <v>59.45</v>
      </c>
    </row>
    <row r="876" spans="1:5" x14ac:dyDescent="0.35">
      <c r="A876" t="s">
        <v>136</v>
      </c>
      <c r="B876" s="1">
        <v>42236</v>
      </c>
      <c r="C876">
        <v>0</v>
      </c>
      <c r="D876">
        <v>59.29</v>
      </c>
      <c r="E876">
        <f t="shared" si="13"/>
        <v>59.29</v>
      </c>
    </row>
    <row r="877" spans="1:5" x14ac:dyDescent="0.35">
      <c r="A877" t="s">
        <v>136</v>
      </c>
      <c r="B877" s="1">
        <v>42237</v>
      </c>
      <c r="C877">
        <v>0</v>
      </c>
      <c r="D877">
        <v>54.9</v>
      </c>
      <c r="E877">
        <f t="shared" si="13"/>
        <v>54.9</v>
      </c>
    </row>
    <row r="878" spans="1:5" x14ac:dyDescent="0.35">
      <c r="A878" t="s">
        <v>136</v>
      </c>
      <c r="B878" s="1">
        <v>42238</v>
      </c>
      <c r="C878">
        <v>0</v>
      </c>
      <c r="D878">
        <v>48.7</v>
      </c>
      <c r="E878">
        <f t="shared" si="13"/>
        <v>48.7</v>
      </c>
    </row>
    <row r="879" spans="1:5" x14ac:dyDescent="0.35">
      <c r="A879" t="s">
        <v>136</v>
      </c>
      <c r="B879" s="1">
        <v>42239</v>
      </c>
      <c r="C879">
        <v>0</v>
      </c>
      <c r="D879">
        <v>48.87</v>
      </c>
      <c r="E879">
        <f t="shared" si="13"/>
        <v>48.87</v>
      </c>
    </row>
    <row r="880" spans="1:5" x14ac:dyDescent="0.35">
      <c r="A880" t="s">
        <v>136</v>
      </c>
      <c r="B880" s="1">
        <v>42240</v>
      </c>
      <c r="C880">
        <v>0</v>
      </c>
      <c r="D880">
        <v>56.26</v>
      </c>
      <c r="E880">
        <f t="shared" si="13"/>
        <v>56.26</v>
      </c>
    </row>
    <row r="881" spans="1:5" x14ac:dyDescent="0.35">
      <c r="A881" t="s">
        <v>136</v>
      </c>
      <c r="B881" s="1">
        <v>42241</v>
      </c>
      <c r="C881">
        <v>0</v>
      </c>
      <c r="D881">
        <v>54.97</v>
      </c>
      <c r="E881">
        <f t="shared" si="13"/>
        <v>54.97</v>
      </c>
    </row>
    <row r="882" spans="1:5" x14ac:dyDescent="0.35">
      <c r="A882" t="s">
        <v>136</v>
      </c>
      <c r="B882" s="1">
        <v>42242</v>
      </c>
      <c r="C882">
        <v>0</v>
      </c>
      <c r="D882">
        <v>53.67</v>
      </c>
      <c r="E882">
        <f t="shared" si="13"/>
        <v>53.67</v>
      </c>
    </row>
    <row r="883" spans="1:5" x14ac:dyDescent="0.35">
      <c r="A883" t="s">
        <v>136</v>
      </c>
      <c r="B883" s="1">
        <v>42243</v>
      </c>
      <c r="C883">
        <v>0</v>
      </c>
      <c r="D883">
        <v>51.74</v>
      </c>
      <c r="E883">
        <f t="shared" si="13"/>
        <v>51.74</v>
      </c>
    </row>
    <row r="884" spans="1:5" x14ac:dyDescent="0.35">
      <c r="A884" t="s">
        <v>136</v>
      </c>
      <c r="B884" s="1">
        <v>42244</v>
      </c>
      <c r="C884">
        <v>0</v>
      </c>
      <c r="D884">
        <v>46.35</v>
      </c>
      <c r="E884">
        <f t="shared" si="13"/>
        <v>46.35</v>
      </c>
    </row>
    <row r="885" spans="1:5" x14ac:dyDescent="0.35">
      <c r="A885" t="s">
        <v>136</v>
      </c>
      <c r="B885" s="1">
        <v>42245</v>
      </c>
      <c r="C885">
        <v>0</v>
      </c>
      <c r="D885">
        <v>43.27</v>
      </c>
      <c r="E885">
        <f t="shared" si="13"/>
        <v>43.27</v>
      </c>
    </row>
    <row r="886" spans="1:5" x14ac:dyDescent="0.35">
      <c r="A886" t="s">
        <v>136</v>
      </c>
      <c r="B886" s="1">
        <v>42246</v>
      </c>
      <c r="C886">
        <v>0</v>
      </c>
      <c r="D886">
        <v>43.14</v>
      </c>
      <c r="E886">
        <f t="shared" si="13"/>
        <v>43.14</v>
      </c>
    </row>
    <row r="887" spans="1:5" x14ac:dyDescent="0.35">
      <c r="A887" t="s">
        <v>136</v>
      </c>
      <c r="B887" s="1">
        <v>42247</v>
      </c>
      <c r="C887">
        <v>0</v>
      </c>
      <c r="D887">
        <v>43.7</v>
      </c>
      <c r="E887">
        <f t="shared" si="13"/>
        <v>43.7</v>
      </c>
    </row>
    <row r="888" spans="1:5" x14ac:dyDescent="0.35">
      <c r="A888" t="s">
        <v>136</v>
      </c>
      <c r="B888" s="1">
        <v>42248</v>
      </c>
      <c r="C888">
        <v>0</v>
      </c>
      <c r="D888">
        <v>33.92</v>
      </c>
      <c r="E888">
        <f t="shared" si="13"/>
        <v>33.92</v>
      </c>
    </row>
    <row r="889" spans="1:5" x14ac:dyDescent="0.35">
      <c r="A889" t="s">
        <v>136</v>
      </c>
      <c r="B889" s="1">
        <v>42249</v>
      </c>
      <c r="C889">
        <v>0</v>
      </c>
      <c r="D889">
        <v>35.07</v>
      </c>
      <c r="E889">
        <f t="shared" si="13"/>
        <v>35.07</v>
      </c>
    </row>
    <row r="890" spans="1:5" x14ac:dyDescent="0.35">
      <c r="A890" t="s">
        <v>136</v>
      </c>
      <c r="B890" s="1">
        <v>42250</v>
      </c>
      <c r="C890">
        <v>0</v>
      </c>
      <c r="D890">
        <v>39.85</v>
      </c>
      <c r="E890">
        <f t="shared" si="13"/>
        <v>39.85</v>
      </c>
    </row>
    <row r="891" spans="1:5" x14ac:dyDescent="0.35">
      <c r="A891" t="s">
        <v>136</v>
      </c>
      <c r="B891" s="1">
        <v>42251</v>
      </c>
      <c r="C891">
        <v>0</v>
      </c>
      <c r="D891">
        <v>36.74</v>
      </c>
      <c r="E891">
        <f t="shared" si="13"/>
        <v>36.74</v>
      </c>
    </row>
    <row r="892" spans="1:5" x14ac:dyDescent="0.35">
      <c r="A892" t="s">
        <v>136</v>
      </c>
      <c r="B892" s="1">
        <v>42252</v>
      </c>
      <c r="C892">
        <v>0</v>
      </c>
      <c r="D892">
        <v>33.53</v>
      </c>
      <c r="E892">
        <f t="shared" si="13"/>
        <v>33.53</v>
      </c>
    </row>
    <row r="893" spans="1:5" x14ac:dyDescent="0.35">
      <c r="A893" t="s">
        <v>136</v>
      </c>
      <c r="B893" s="1">
        <v>42253</v>
      </c>
      <c r="C893">
        <v>0</v>
      </c>
      <c r="D893">
        <v>34.44</v>
      </c>
      <c r="E893">
        <f t="shared" si="13"/>
        <v>34.44</v>
      </c>
    </row>
    <row r="894" spans="1:5" x14ac:dyDescent="0.35">
      <c r="A894" t="s">
        <v>136</v>
      </c>
      <c r="B894" s="1">
        <v>42254</v>
      </c>
      <c r="C894">
        <v>0</v>
      </c>
      <c r="D894">
        <v>39.08</v>
      </c>
      <c r="E894">
        <f t="shared" si="13"/>
        <v>39.08</v>
      </c>
    </row>
    <row r="895" spans="1:5" x14ac:dyDescent="0.35">
      <c r="A895" t="s">
        <v>136</v>
      </c>
      <c r="B895" s="1">
        <v>42255</v>
      </c>
      <c r="C895">
        <v>0</v>
      </c>
      <c r="D895">
        <v>38.03</v>
      </c>
      <c r="E895">
        <f t="shared" si="13"/>
        <v>38.03</v>
      </c>
    </row>
    <row r="896" spans="1:5" x14ac:dyDescent="0.35">
      <c r="A896" t="s">
        <v>136</v>
      </c>
      <c r="B896" s="1">
        <v>42256</v>
      </c>
      <c r="C896">
        <v>0</v>
      </c>
      <c r="D896">
        <v>38.74</v>
      </c>
      <c r="E896">
        <f t="shared" si="13"/>
        <v>38.74</v>
      </c>
    </row>
    <row r="897" spans="1:5" x14ac:dyDescent="0.35">
      <c r="A897" t="s">
        <v>136</v>
      </c>
      <c r="B897" s="1">
        <v>42257</v>
      </c>
      <c r="C897">
        <v>0</v>
      </c>
      <c r="D897">
        <v>38.5</v>
      </c>
      <c r="E897">
        <f t="shared" si="13"/>
        <v>38.5</v>
      </c>
    </row>
    <row r="898" spans="1:5" x14ac:dyDescent="0.35">
      <c r="A898" t="s">
        <v>136</v>
      </c>
      <c r="B898" s="1">
        <v>42258</v>
      </c>
      <c r="C898">
        <v>0</v>
      </c>
      <c r="D898">
        <v>38.07</v>
      </c>
      <c r="E898">
        <f t="shared" si="13"/>
        <v>38.07</v>
      </c>
    </row>
    <row r="899" spans="1:5" x14ac:dyDescent="0.35">
      <c r="A899" t="s">
        <v>136</v>
      </c>
      <c r="B899" s="1">
        <v>42259</v>
      </c>
      <c r="C899">
        <v>0</v>
      </c>
      <c r="D899">
        <v>31.76</v>
      </c>
      <c r="E899">
        <f t="shared" si="13"/>
        <v>31.76</v>
      </c>
    </row>
    <row r="900" spans="1:5" x14ac:dyDescent="0.35">
      <c r="A900" t="s">
        <v>136</v>
      </c>
      <c r="B900" s="1">
        <v>42260</v>
      </c>
      <c r="C900">
        <v>0</v>
      </c>
      <c r="D900">
        <v>30.44</v>
      </c>
      <c r="E900">
        <f t="shared" ref="E900:E963" si="14">C900+D900</f>
        <v>30.44</v>
      </c>
    </row>
    <row r="901" spans="1:5" x14ac:dyDescent="0.35">
      <c r="A901" t="s">
        <v>136</v>
      </c>
      <c r="B901" s="1">
        <v>42261</v>
      </c>
      <c r="C901">
        <v>3.6</v>
      </c>
      <c r="D901">
        <v>37.56</v>
      </c>
      <c r="E901">
        <f t="shared" si="14"/>
        <v>41.160000000000004</v>
      </c>
    </row>
    <row r="902" spans="1:5" x14ac:dyDescent="0.35">
      <c r="A902" t="s">
        <v>136</v>
      </c>
      <c r="B902" s="1">
        <v>42262</v>
      </c>
      <c r="C902">
        <v>4.2300000000000004</v>
      </c>
      <c r="D902">
        <v>36.67</v>
      </c>
      <c r="E902">
        <f t="shared" si="14"/>
        <v>40.900000000000006</v>
      </c>
    </row>
    <row r="903" spans="1:5" x14ac:dyDescent="0.35">
      <c r="A903" t="s">
        <v>136</v>
      </c>
      <c r="B903" s="1">
        <v>42263</v>
      </c>
      <c r="C903">
        <v>3.33</v>
      </c>
      <c r="D903">
        <v>33.880000000000003</v>
      </c>
      <c r="E903">
        <f t="shared" si="14"/>
        <v>37.21</v>
      </c>
    </row>
    <row r="904" spans="1:5" x14ac:dyDescent="0.35">
      <c r="A904" t="s">
        <v>136</v>
      </c>
      <c r="B904" s="1">
        <v>42264</v>
      </c>
      <c r="C904">
        <v>1.94</v>
      </c>
      <c r="D904">
        <v>33.9</v>
      </c>
      <c r="E904">
        <f t="shared" si="14"/>
        <v>35.839999999999996</v>
      </c>
    </row>
    <row r="905" spans="1:5" x14ac:dyDescent="0.35">
      <c r="A905" t="s">
        <v>136</v>
      </c>
      <c r="B905" s="1">
        <v>42265</v>
      </c>
      <c r="C905">
        <v>0</v>
      </c>
      <c r="D905">
        <v>33.92</v>
      </c>
      <c r="E905">
        <f t="shared" si="14"/>
        <v>33.92</v>
      </c>
    </row>
    <row r="906" spans="1:5" x14ac:dyDescent="0.35">
      <c r="A906" t="s">
        <v>136</v>
      </c>
      <c r="B906" s="1">
        <v>42266</v>
      </c>
      <c r="C906">
        <v>0</v>
      </c>
      <c r="D906">
        <v>30.6</v>
      </c>
      <c r="E906">
        <f t="shared" si="14"/>
        <v>30.6</v>
      </c>
    </row>
    <row r="907" spans="1:5" x14ac:dyDescent="0.35">
      <c r="A907" t="s">
        <v>136</v>
      </c>
      <c r="B907" s="1">
        <v>42267</v>
      </c>
      <c r="C907">
        <v>1.1100000000000001</v>
      </c>
      <c r="D907">
        <v>29.66</v>
      </c>
      <c r="E907">
        <f t="shared" si="14"/>
        <v>30.77</v>
      </c>
    </row>
    <row r="908" spans="1:5" x14ac:dyDescent="0.35">
      <c r="A908" t="s">
        <v>136</v>
      </c>
      <c r="B908" s="1">
        <v>42268</v>
      </c>
      <c r="C908">
        <v>3.24</v>
      </c>
      <c r="D908">
        <v>39.61</v>
      </c>
      <c r="E908">
        <f t="shared" si="14"/>
        <v>42.85</v>
      </c>
    </row>
    <row r="909" spans="1:5" x14ac:dyDescent="0.35">
      <c r="A909" t="s">
        <v>136</v>
      </c>
      <c r="B909" s="1">
        <v>42269</v>
      </c>
      <c r="C909">
        <v>2.42</v>
      </c>
      <c r="D909">
        <v>37.58</v>
      </c>
      <c r="E909">
        <f t="shared" si="14"/>
        <v>40</v>
      </c>
    </row>
    <row r="910" spans="1:5" x14ac:dyDescent="0.35">
      <c r="A910" t="s">
        <v>136</v>
      </c>
      <c r="B910" s="1">
        <v>42270</v>
      </c>
      <c r="C910">
        <v>2.58</v>
      </c>
      <c r="D910">
        <v>36.659999999999997</v>
      </c>
      <c r="E910">
        <f t="shared" si="14"/>
        <v>39.239999999999995</v>
      </c>
    </row>
    <row r="911" spans="1:5" x14ac:dyDescent="0.35">
      <c r="A911" t="s">
        <v>136</v>
      </c>
      <c r="B911" s="1">
        <v>42271</v>
      </c>
      <c r="C911">
        <v>3.36</v>
      </c>
      <c r="D911">
        <v>38.99</v>
      </c>
      <c r="E911">
        <f t="shared" si="14"/>
        <v>42.35</v>
      </c>
    </row>
    <row r="912" spans="1:5" x14ac:dyDescent="0.35">
      <c r="A912" t="s">
        <v>136</v>
      </c>
      <c r="B912" s="1">
        <v>42272</v>
      </c>
      <c r="C912">
        <v>3.22</v>
      </c>
      <c r="D912">
        <v>34.61</v>
      </c>
      <c r="E912">
        <f t="shared" si="14"/>
        <v>37.83</v>
      </c>
    </row>
    <row r="913" spans="1:5" x14ac:dyDescent="0.35">
      <c r="A913" t="s">
        <v>136</v>
      </c>
      <c r="B913" s="1">
        <v>42273</v>
      </c>
      <c r="C913">
        <v>0</v>
      </c>
      <c r="D913">
        <v>28.18</v>
      </c>
      <c r="E913">
        <f t="shared" si="14"/>
        <v>28.18</v>
      </c>
    </row>
    <row r="914" spans="1:5" x14ac:dyDescent="0.35">
      <c r="A914" t="s">
        <v>136</v>
      </c>
      <c r="B914" s="1">
        <v>42274</v>
      </c>
      <c r="C914">
        <v>0</v>
      </c>
      <c r="D914">
        <v>26.4</v>
      </c>
      <c r="E914">
        <f t="shared" si="14"/>
        <v>26.4</v>
      </c>
    </row>
    <row r="915" spans="1:5" x14ac:dyDescent="0.35">
      <c r="A915" t="s">
        <v>136</v>
      </c>
      <c r="B915" s="1">
        <v>42275</v>
      </c>
      <c r="C915">
        <v>3.21</v>
      </c>
      <c r="D915">
        <v>35.25</v>
      </c>
      <c r="E915">
        <f t="shared" si="14"/>
        <v>38.46</v>
      </c>
    </row>
    <row r="916" spans="1:5" x14ac:dyDescent="0.35">
      <c r="A916" t="s">
        <v>136</v>
      </c>
      <c r="B916" s="1">
        <v>42276</v>
      </c>
      <c r="C916">
        <v>3.26</v>
      </c>
      <c r="D916">
        <v>34.76</v>
      </c>
      <c r="E916">
        <f t="shared" si="14"/>
        <v>38.019999999999996</v>
      </c>
    </row>
    <row r="917" spans="1:5" x14ac:dyDescent="0.35">
      <c r="A917" t="s">
        <v>136</v>
      </c>
      <c r="B917" s="1">
        <v>42277</v>
      </c>
      <c r="C917">
        <v>3.2</v>
      </c>
      <c r="D917">
        <v>33.479999999999997</v>
      </c>
      <c r="E917">
        <f t="shared" si="14"/>
        <v>36.68</v>
      </c>
    </row>
    <row r="918" spans="1:5" x14ac:dyDescent="0.35">
      <c r="A918" t="s">
        <v>135</v>
      </c>
      <c r="B918" s="1">
        <v>42461</v>
      </c>
      <c r="C918">
        <v>0</v>
      </c>
      <c r="D918">
        <v>32.64</v>
      </c>
      <c r="E918">
        <f t="shared" si="14"/>
        <v>32.64</v>
      </c>
    </row>
    <row r="919" spans="1:5" x14ac:dyDescent="0.35">
      <c r="A919" t="s">
        <v>135</v>
      </c>
      <c r="B919" s="1">
        <v>42462</v>
      </c>
      <c r="C919">
        <v>0</v>
      </c>
      <c r="D919">
        <v>25.65</v>
      </c>
      <c r="E919">
        <f t="shared" si="14"/>
        <v>25.65</v>
      </c>
    </row>
    <row r="920" spans="1:5" x14ac:dyDescent="0.35">
      <c r="A920" t="s">
        <v>135</v>
      </c>
      <c r="B920" s="1">
        <v>42463</v>
      </c>
      <c r="C920">
        <v>0</v>
      </c>
      <c r="D920">
        <v>24.19</v>
      </c>
      <c r="E920">
        <f t="shared" si="14"/>
        <v>24.19</v>
      </c>
    </row>
    <row r="921" spans="1:5" x14ac:dyDescent="0.35">
      <c r="A921" t="s">
        <v>135</v>
      </c>
      <c r="B921" s="1">
        <v>42464</v>
      </c>
      <c r="C921">
        <v>0</v>
      </c>
      <c r="D921">
        <v>25.66</v>
      </c>
      <c r="E921">
        <f t="shared" si="14"/>
        <v>25.66</v>
      </c>
    </row>
    <row r="922" spans="1:5" x14ac:dyDescent="0.35">
      <c r="A922" t="s">
        <v>135</v>
      </c>
      <c r="B922" s="1">
        <v>42465</v>
      </c>
      <c r="C922">
        <v>0</v>
      </c>
      <c r="D922">
        <v>17.649999999999999</v>
      </c>
      <c r="E922">
        <f t="shared" si="14"/>
        <v>17.649999999999999</v>
      </c>
    </row>
    <row r="923" spans="1:5" x14ac:dyDescent="0.35">
      <c r="A923" t="s">
        <v>135</v>
      </c>
      <c r="B923" s="1">
        <v>42466</v>
      </c>
      <c r="C923">
        <v>0</v>
      </c>
      <c r="D923">
        <v>28.02</v>
      </c>
      <c r="E923">
        <f t="shared" si="14"/>
        <v>28.02</v>
      </c>
    </row>
    <row r="924" spans="1:5" x14ac:dyDescent="0.35">
      <c r="A924" t="s">
        <v>135</v>
      </c>
      <c r="B924" s="1">
        <v>42467</v>
      </c>
      <c r="C924">
        <v>0</v>
      </c>
      <c r="D924">
        <v>34.85</v>
      </c>
      <c r="E924">
        <f t="shared" si="14"/>
        <v>34.85</v>
      </c>
    </row>
    <row r="925" spans="1:5" x14ac:dyDescent="0.35">
      <c r="A925" t="s">
        <v>135</v>
      </c>
      <c r="B925" s="1">
        <v>42468</v>
      </c>
      <c r="C925">
        <v>0</v>
      </c>
      <c r="D925">
        <v>28.79</v>
      </c>
      <c r="E925">
        <f t="shared" si="14"/>
        <v>28.79</v>
      </c>
    </row>
    <row r="926" spans="1:5" x14ac:dyDescent="0.35">
      <c r="A926" t="s">
        <v>135</v>
      </c>
      <c r="B926" s="1">
        <v>42469</v>
      </c>
      <c r="C926">
        <v>0</v>
      </c>
      <c r="D926">
        <v>29.89</v>
      </c>
      <c r="E926">
        <f t="shared" si="14"/>
        <v>29.89</v>
      </c>
    </row>
    <row r="927" spans="1:5" x14ac:dyDescent="0.35">
      <c r="A927" t="s">
        <v>135</v>
      </c>
      <c r="B927" s="1">
        <v>42470</v>
      </c>
      <c r="C927">
        <v>0</v>
      </c>
      <c r="D927">
        <v>24.88</v>
      </c>
      <c r="E927">
        <f t="shared" si="14"/>
        <v>24.88</v>
      </c>
    </row>
    <row r="928" spans="1:5" x14ac:dyDescent="0.35">
      <c r="A928" t="s">
        <v>135</v>
      </c>
      <c r="B928" s="1">
        <v>42471</v>
      </c>
      <c r="C928">
        <v>0</v>
      </c>
      <c r="D928">
        <v>32.53</v>
      </c>
      <c r="E928">
        <f t="shared" si="14"/>
        <v>32.53</v>
      </c>
    </row>
    <row r="929" spans="1:5" x14ac:dyDescent="0.35">
      <c r="A929" t="s">
        <v>135</v>
      </c>
      <c r="B929" s="1">
        <v>42472</v>
      </c>
      <c r="C929">
        <v>0</v>
      </c>
      <c r="D929">
        <v>41.51</v>
      </c>
      <c r="E929">
        <f t="shared" si="14"/>
        <v>41.51</v>
      </c>
    </row>
    <row r="930" spans="1:5" x14ac:dyDescent="0.35">
      <c r="A930" t="s">
        <v>135</v>
      </c>
      <c r="B930" s="1">
        <v>42473</v>
      </c>
      <c r="C930">
        <v>0</v>
      </c>
      <c r="D930">
        <v>38.799999999999997</v>
      </c>
      <c r="E930">
        <f t="shared" si="14"/>
        <v>38.799999999999997</v>
      </c>
    </row>
    <row r="931" spans="1:5" x14ac:dyDescent="0.35">
      <c r="A931" t="s">
        <v>135</v>
      </c>
      <c r="B931" s="1">
        <v>42474</v>
      </c>
      <c r="C931">
        <v>0</v>
      </c>
      <c r="D931">
        <v>41.91</v>
      </c>
      <c r="E931">
        <f t="shared" si="14"/>
        <v>41.91</v>
      </c>
    </row>
    <row r="932" spans="1:5" x14ac:dyDescent="0.35">
      <c r="A932" t="s">
        <v>135</v>
      </c>
      <c r="B932" s="1">
        <v>42475</v>
      </c>
      <c r="C932">
        <v>0</v>
      </c>
      <c r="D932">
        <v>38.31</v>
      </c>
      <c r="E932">
        <f t="shared" si="14"/>
        <v>38.31</v>
      </c>
    </row>
    <row r="933" spans="1:5" x14ac:dyDescent="0.35">
      <c r="A933" t="s">
        <v>135</v>
      </c>
      <c r="B933" s="1">
        <v>42476</v>
      </c>
      <c r="C933">
        <v>0</v>
      </c>
      <c r="D933">
        <v>27.83</v>
      </c>
      <c r="E933">
        <f t="shared" si="14"/>
        <v>27.83</v>
      </c>
    </row>
    <row r="934" spans="1:5" x14ac:dyDescent="0.35">
      <c r="A934" t="s">
        <v>135</v>
      </c>
      <c r="B934" s="1">
        <v>42477</v>
      </c>
      <c r="C934">
        <v>0</v>
      </c>
      <c r="D934">
        <v>24.71</v>
      </c>
      <c r="E934">
        <f t="shared" si="14"/>
        <v>24.71</v>
      </c>
    </row>
    <row r="935" spans="1:5" x14ac:dyDescent="0.35">
      <c r="A935" t="s">
        <v>135</v>
      </c>
      <c r="B935" s="1">
        <v>42478</v>
      </c>
      <c r="C935">
        <v>3.03</v>
      </c>
      <c r="D935">
        <v>33.840000000000003</v>
      </c>
      <c r="E935">
        <f t="shared" si="14"/>
        <v>36.870000000000005</v>
      </c>
    </row>
    <row r="936" spans="1:5" x14ac:dyDescent="0.35">
      <c r="A936" t="s">
        <v>135</v>
      </c>
      <c r="B936" s="1">
        <v>42479</v>
      </c>
      <c r="C936">
        <v>3.29</v>
      </c>
      <c r="D936">
        <v>31.69</v>
      </c>
      <c r="E936">
        <f t="shared" si="14"/>
        <v>34.980000000000004</v>
      </c>
    </row>
    <row r="937" spans="1:5" x14ac:dyDescent="0.35">
      <c r="A937" t="s">
        <v>135</v>
      </c>
      <c r="B937" s="1">
        <v>42480</v>
      </c>
      <c r="C937">
        <v>3.29</v>
      </c>
      <c r="D937">
        <v>32.630000000000003</v>
      </c>
      <c r="E937">
        <f t="shared" si="14"/>
        <v>35.92</v>
      </c>
    </row>
    <row r="938" spans="1:5" x14ac:dyDescent="0.35">
      <c r="A938" t="s">
        <v>135</v>
      </c>
      <c r="B938" s="1">
        <v>42481</v>
      </c>
      <c r="C938">
        <v>2.1</v>
      </c>
      <c r="D938">
        <v>34.39</v>
      </c>
      <c r="E938">
        <f t="shared" si="14"/>
        <v>36.49</v>
      </c>
    </row>
    <row r="939" spans="1:5" x14ac:dyDescent="0.35">
      <c r="A939" t="s">
        <v>135</v>
      </c>
      <c r="B939" s="1">
        <v>42482</v>
      </c>
      <c r="C939">
        <v>3.84</v>
      </c>
      <c r="D939">
        <v>36.28</v>
      </c>
      <c r="E939">
        <f t="shared" si="14"/>
        <v>40.120000000000005</v>
      </c>
    </row>
    <row r="940" spans="1:5" x14ac:dyDescent="0.35">
      <c r="A940" t="s">
        <v>135</v>
      </c>
      <c r="B940" s="1">
        <v>42483</v>
      </c>
      <c r="C940">
        <v>3.3</v>
      </c>
      <c r="D940">
        <v>30.46</v>
      </c>
      <c r="E940">
        <f t="shared" si="14"/>
        <v>33.76</v>
      </c>
    </row>
    <row r="941" spans="1:5" x14ac:dyDescent="0.35">
      <c r="A941" t="s">
        <v>135</v>
      </c>
      <c r="B941" s="1">
        <v>42484</v>
      </c>
      <c r="C941">
        <v>3.29</v>
      </c>
      <c r="D941">
        <v>31.15</v>
      </c>
      <c r="E941">
        <f t="shared" si="14"/>
        <v>34.44</v>
      </c>
    </row>
    <row r="942" spans="1:5" x14ac:dyDescent="0.35">
      <c r="A942" t="s">
        <v>135</v>
      </c>
      <c r="B942" s="1">
        <v>42485</v>
      </c>
      <c r="C942">
        <v>4.05</v>
      </c>
      <c r="D942">
        <v>32.53</v>
      </c>
      <c r="E942">
        <f t="shared" si="14"/>
        <v>36.58</v>
      </c>
    </row>
    <row r="943" spans="1:5" x14ac:dyDescent="0.35">
      <c r="A943" t="s">
        <v>135</v>
      </c>
      <c r="B943" s="1">
        <v>42486</v>
      </c>
      <c r="C943">
        <v>5.43</v>
      </c>
      <c r="D943">
        <v>51.74</v>
      </c>
      <c r="E943">
        <f t="shared" si="14"/>
        <v>57.17</v>
      </c>
    </row>
    <row r="944" spans="1:5" x14ac:dyDescent="0.35">
      <c r="A944" t="s">
        <v>135</v>
      </c>
      <c r="B944" s="1">
        <v>42487</v>
      </c>
      <c r="C944">
        <v>5.81</v>
      </c>
      <c r="D944">
        <v>42.98</v>
      </c>
      <c r="E944">
        <f t="shared" si="14"/>
        <v>48.79</v>
      </c>
    </row>
    <row r="945" spans="1:5" x14ac:dyDescent="0.35">
      <c r="A945" t="s">
        <v>135</v>
      </c>
      <c r="B945" s="1">
        <v>42488</v>
      </c>
      <c r="C945">
        <v>11.48</v>
      </c>
      <c r="D945">
        <v>47.26</v>
      </c>
      <c r="E945">
        <f t="shared" si="14"/>
        <v>58.739999999999995</v>
      </c>
    </row>
    <row r="946" spans="1:5" x14ac:dyDescent="0.35">
      <c r="A946" t="s">
        <v>135</v>
      </c>
      <c r="B946" s="1">
        <v>42489</v>
      </c>
      <c r="C946">
        <v>3.35</v>
      </c>
      <c r="D946">
        <v>37.61</v>
      </c>
      <c r="E946">
        <f t="shared" si="14"/>
        <v>40.96</v>
      </c>
    </row>
    <row r="947" spans="1:5" x14ac:dyDescent="0.35">
      <c r="A947" t="s">
        <v>135</v>
      </c>
      <c r="B947" s="1">
        <v>42490</v>
      </c>
      <c r="C947">
        <v>0</v>
      </c>
      <c r="D947">
        <v>28.27</v>
      </c>
      <c r="E947">
        <f t="shared" si="14"/>
        <v>28.27</v>
      </c>
    </row>
    <row r="948" spans="1:5" x14ac:dyDescent="0.35">
      <c r="A948" t="s">
        <v>135</v>
      </c>
      <c r="B948" s="1">
        <v>42491</v>
      </c>
      <c r="C948">
        <v>0</v>
      </c>
      <c r="D948">
        <v>34.68</v>
      </c>
      <c r="E948">
        <f t="shared" si="14"/>
        <v>34.68</v>
      </c>
    </row>
    <row r="949" spans="1:5" x14ac:dyDescent="0.35">
      <c r="A949" t="s">
        <v>135</v>
      </c>
      <c r="B949" s="1">
        <v>42492</v>
      </c>
      <c r="C949">
        <v>0</v>
      </c>
      <c r="D949">
        <v>35.76</v>
      </c>
      <c r="E949">
        <f t="shared" si="14"/>
        <v>35.76</v>
      </c>
    </row>
    <row r="950" spans="1:5" x14ac:dyDescent="0.35">
      <c r="A950" t="s">
        <v>135</v>
      </c>
      <c r="B950" s="1">
        <v>42493</v>
      </c>
      <c r="C950">
        <v>0</v>
      </c>
      <c r="D950">
        <v>39.07</v>
      </c>
      <c r="E950">
        <f t="shared" si="14"/>
        <v>39.07</v>
      </c>
    </row>
    <row r="951" spans="1:5" x14ac:dyDescent="0.35">
      <c r="A951" t="s">
        <v>135</v>
      </c>
      <c r="B951" s="1">
        <v>42494</v>
      </c>
      <c r="C951">
        <v>3.15</v>
      </c>
      <c r="D951">
        <v>41.02</v>
      </c>
      <c r="E951">
        <f t="shared" si="14"/>
        <v>44.17</v>
      </c>
    </row>
    <row r="952" spans="1:5" x14ac:dyDescent="0.35">
      <c r="A952" t="s">
        <v>135</v>
      </c>
      <c r="B952" s="1">
        <v>42495</v>
      </c>
      <c r="C952">
        <v>3.92</v>
      </c>
      <c r="D952">
        <v>40.33</v>
      </c>
      <c r="E952">
        <f t="shared" si="14"/>
        <v>44.25</v>
      </c>
    </row>
    <row r="953" spans="1:5" x14ac:dyDescent="0.35">
      <c r="A953" t="s">
        <v>135</v>
      </c>
      <c r="B953" s="1">
        <v>42496</v>
      </c>
      <c r="C953">
        <v>5.09</v>
      </c>
      <c r="D953">
        <v>38.159999999999997</v>
      </c>
      <c r="E953">
        <f t="shared" si="14"/>
        <v>43.25</v>
      </c>
    </row>
    <row r="954" spans="1:5" x14ac:dyDescent="0.35">
      <c r="A954" t="s">
        <v>135</v>
      </c>
      <c r="B954" s="1">
        <v>42497</v>
      </c>
      <c r="C954">
        <v>0</v>
      </c>
      <c r="D954">
        <v>28.62</v>
      </c>
      <c r="E954">
        <f t="shared" si="14"/>
        <v>28.62</v>
      </c>
    </row>
    <row r="955" spans="1:5" x14ac:dyDescent="0.35">
      <c r="A955" t="s">
        <v>135</v>
      </c>
      <c r="B955" s="1">
        <v>42498</v>
      </c>
      <c r="C955">
        <v>0</v>
      </c>
      <c r="D955">
        <v>27.11</v>
      </c>
      <c r="E955">
        <f t="shared" si="14"/>
        <v>27.11</v>
      </c>
    </row>
    <row r="956" spans="1:5" x14ac:dyDescent="0.35">
      <c r="A956" t="s">
        <v>135</v>
      </c>
      <c r="B956" s="1">
        <v>42499</v>
      </c>
      <c r="C956">
        <v>0</v>
      </c>
      <c r="D956">
        <v>37.72</v>
      </c>
      <c r="E956">
        <f t="shared" si="14"/>
        <v>37.72</v>
      </c>
    </row>
    <row r="957" spans="1:5" x14ac:dyDescent="0.35">
      <c r="A957" t="s">
        <v>135</v>
      </c>
      <c r="B957" s="1">
        <v>42500</v>
      </c>
      <c r="C957">
        <v>3.34</v>
      </c>
      <c r="D957">
        <v>36.549999999999997</v>
      </c>
      <c r="E957">
        <f t="shared" si="14"/>
        <v>39.89</v>
      </c>
    </row>
    <row r="958" spans="1:5" x14ac:dyDescent="0.35">
      <c r="A958" t="s">
        <v>135</v>
      </c>
      <c r="B958" s="1">
        <v>42501</v>
      </c>
      <c r="C958">
        <v>9.9</v>
      </c>
      <c r="D958">
        <v>37.65</v>
      </c>
      <c r="E958">
        <f t="shared" si="14"/>
        <v>47.55</v>
      </c>
    </row>
    <row r="959" spans="1:5" x14ac:dyDescent="0.35">
      <c r="A959" t="s">
        <v>135</v>
      </c>
      <c r="B959" s="1">
        <v>42502</v>
      </c>
      <c r="C959">
        <v>6.89</v>
      </c>
      <c r="D959">
        <v>32.6</v>
      </c>
      <c r="E959">
        <f t="shared" si="14"/>
        <v>39.49</v>
      </c>
    </row>
    <row r="960" spans="1:5" x14ac:dyDescent="0.35">
      <c r="A960" t="s">
        <v>135</v>
      </c>
      <c r="B960" s="1">
        <v>42503</v>
      </c>
      <c r="C960">
        <v>3.36</v>
      </c>
      <c r="D960">
        <v>33.54</v>
      </c>
      <c r="E960">
        <f t="shared" si="14"/>
        <v>36.9</v>
      </c>
    </row>
    <row r="961" spans="1:5" x14ac:dyDescent="0.35">
      <c r="A961" t="s">
        <v>135</v>
      </c>
      <c r="B961" s="1">
        <v>42504</v>
      </c>
      <c r="C961">
        <v>8.74</v>
      </c>
      <c r="D961">
        <v>33.85</v>
      </c>
      <c r="E961">
        <f t="shared" si="14"/>
        <v>42.59</v>
      </c>
    </row>
    <row r="962" spans="1:5" x14ac:dyDescent="0.35">
      <c r="A962" t="s">
        <v>135</v>
      </c>
      <c r="B962" s="1">
        <v>42505</v>
      </c>
      <c r="C962">
        <v>9.94</v>
      </c>
      <c r="D962">
        <v>35.979999999999997</v>
      </c>
      <c r="E962">
        <f t="shared" si="14"/>
        <v>45.919999999999995</v>
      </c>
    </row>
    <row r="963" spans="1:5" x14ac:dyDescent="0.35">
      <c r="A963" t="s">
        <v>135</v>
      </c>
      <c r="B963" s="1">
        <v>42506</v>
      </c>
      <c r="C963">
        <v>11.63</v>
      </c>
      <c r="D963">
        <v>36.36</v>
      </c>
      <c r="E963">
        <f t="shared" si="14"/>
        <v>47.99</v>
      </c>
    </row>
    <row r="964" spans="1:5" x14ac:dyDescent="0.35">
      <c r="A964" t="s">
        <v>135</v>
      </c>
      <c r="B964" s="1">
        <v>42507</v>
      </c>
      <c r="C964">
        <v>11.66</v>
      </c>
      <c r="D964">
        <v>42.55</v>
      </c>
      <c r="E964">
        <f t="shared" ref="E964:E1027" si="15">C964+D964</f>
        <v>54.209999999999994</v>
      </c>
    </row>
    <row r="965" spans="1:5" x14ac:dyDescent="0.35">
      <c r="A965" t="s">
        <v>135</v>
      </c>
      <c r="B965" s="1">
        <v>42508</v>
      </c>
      <c r="C965">
        <v>9.4499999999999993</v>
      </c>
      <c r="D965">
        <v>41.17</v>
      </c>
      <c r="E965">
        <f t="shared" si="15"/>
        <v>50.620000000000005</v>
      </c>
    </row>
    <row r="966" spans="1:5" x14ac:dyDescent="0.35">
      <c r="A966" t="s">
        <v>135</v>
      </c>
      <c r="B966" s="1">
        <v>42509</v>
      </c>
      <c r="C966">
        <v>10.45</v>
      </c>
      <c r="D966">
        <v>38.03</v>
      </c>
      <c r="E966">
        <f t="shared" si="15"/>
        <v>48.480000000000004</v>
      </c>
    </row>
    <row r="967" spans="1:5" x14ac:dyDescent="0.35">
      <c r="A967" t="s">
        <v>135</v>
      </c>
      <c r="B967" s="1">
        <v>42510</v>
      </c>
      <c r="C967">
        <v>3.8</v>
      </c>
      <c r="D967">
        <v>36.83</v>
      </c>
      <c r="E967">
        <f t="shared" si="15"/>
        <v>40.629999999999995</v>
      </c>
    </row>
    <row r="968" spans="1:5" x14ac:dyDescent="0.35">
      <c r="A968" t="s">
        <v>135</v>
      </c>
      <c r="B968" s="1">
        <v>42511</v>
      </c>
      <c r="C968">
        <v>3.36</v>
      </c>
      <c r="D968">
        <v>33.119999999999997</v>
      </c>
      <c r="E968">
        <f t="shared" si="15"/>
        <v>36.479999999999997</v>
      </c>
    </row>
    <row r="969" spans="1:5" x14ac:dyDescent="0.35">
      <c r="A969" t="s">
        <v>135</v>
      </c>
      <c r="B969" s="1">
        <v>42512</v>
      </c>
      <c r="C969">
        <v>3.36</v>
      </c>
      <c r="D969">
        <v>33.46</v>
      </c>
      <c r="E969">
        <f t="shared" si="15"/>
        <v>36.82</v>
      </c>
    </row>
    <row r="970" spans="1:5" x14ac:dyDescent="0.35">
      <c r="A970" t="s">
        <v>135</v>
      </c>
      <c r="B970" s="1">
        <v>42513</v>
      </c>
      <c r="C970">
        <v>3.46</v>
      </c>
      <c r="D970">
        <v>36.33</v>
      </c>
      <c r="E970">
        <f t="shared" si="15"/>
        <v>39.79</v>
      </c>
    </row>
    <row r="971" spans="1:5" x14ac:dyDescent="0.35">
      <c r="A971" t="s">
        <v>135</v>
      </c>
      <c r="B971" s="1">
        <v>42514</v>
      </c>
      <c r="C971">
        <v>5.01</v>
      </c>
      <c r="D971">
        <v>41.51</v>
      </c>
      <c r="E971">
        <f t="shared" si="15"/>
        <v>46.519999999999996</v>
      </c>
    </row>
    <row r="972" spans="1:5" x14ac:dyDescent="0.35">
      <c r="A972" t="s">
        <v>135</v>
      </c>
      <c r="B972" s="1">
        <v>42515</v>
      </c>
      <c r="C972">
        <v>3.35</v>
      </c>
      <c r="D972">
        <v>37.4</v>
      </c>
      <c r="E972">
        <f t="shared" si="15"/>
        <v>40.75</v>
      </c>
    </row>
    <row r="973" spans="1:5" x14ac:dyDescent="0.35">
      <c r="A973" t="s">
        <v>135</v>
      </c>
      <c r="B973" s="1">
        <v>42516</v>
      </c>
      <c r="C973">
        <v>3.38</v>
      </c>
      <c r="D973">
        <v>44.08</v>
      </c>
      <c r="E973">
        <f t="shared" si="15"/>
        <v>47.46</v>
      </c>
    </row>
    <row r="974" spans="1:5" x14ac:dyDescent="0.35">
      <c r="A974" t="s">
        <v>135</v>
      </c>
      <c r="B974" s="1">
        <v>42517</v>
      </c>
      <c r="C974">
        <v>2.8</v>
      </c>
      <c r="D974">
        <v>42.65</v>
      </c>
      <c r="E974">
        <f t="shared" si="15"/>
        <v>45.449999999999996</v>
      </c>
    </row>
    <row r="975" spans="1:5" x14ac:dyDescent="0.35">
      <c r="A975" t="s">
        <v>135</v>
      </c>
      <c r="B975" s="1">
        <v>42518</v>
      </c>
      <c r="C975">
        <v>0</v>
      </c>
      <c r="D975">
        <v>32.08</v>
      </c>
      <c r="E975">
        <f t="shared" si="15"/>
        <v>32.08</v>
      </c>
    </row>
    <row r="976" spans="1:5" x14ac:dyDescent="0.35">
      <c r="A976" t="s">
        <v>135</v>
      </c>
      <c r="B976" s="1">
        <v>42519</v>
      </c>
      <c r="C976">
        <v>0</v>
      </c>
      <c r="D976">
        <v>29.61</v>
      </c>
      <c r="E976">
        <f t="shared" si="15"/>
        <v>29.61</v>
      </c>
    </row>
    <row r="977" spans="1:5" x14ac:dyDescent="0.35">
      <c r="A977" t="s">
        <v>135</v>
      </c>
      <c r="B977" s="1">
        <v>42520</v>
      </c>
      <c r="C977">
        <v>0</v>
      </c>
      <c r="D977">
        <v>30.57</v>
      </c>
      <c r="E977">
        <f t="shared" si="15"/>
        <v>30.57</v>
      </c>
    </row>
    <row r="978" spans="1:5" x14ac:dyDescent="0.35">
      <c r="A978" t="s">
        <v>135</v>
      </c>
      <c r="B978" s="1">
        <v>42521</v>
      </c>
      <c r="C978">
        <v>0</v>
      </c>
      <c r="D978">
        <v>36.82</v>
      </c>
      <c r="E978">
        <f t="shared" si="15"/>
        <v>36.82</v>
      </c>
    </row>
    <row r="979" spans="1:5" x14ac:dyDescent="0.35">
      <c r="A979" t="s">
        <v>135</v>
      </c>
      <c r="B979" s="1">
        <v>42522</v>
      </c>
      <c r="C979">
        <v>0</v>
      </c>
      <c r="D979">
        <v>15</v>
      </c>
      <c r="E979">
        <f t="shared" si="15"/>
        <v>15</v>
      </c>
    </row>
    <row r="980" spans="1:5" x14ac:dyDescent="0.35">
      <c r="A980" t="s">
        <v>135</v>
      </c>
      <c r="B980" s="1">
        <v>42523</v>
      </c>
      <c r="C980">
        <v>0</v>
      </c>
      <c r="D980">
        <v>17.510000000000002</v>
      </c>
      <c r="E980">
        <f t="shared" si="15"/>
        <v>17.510000000000002</v>
      </c>
    </row>
    <row r="981" spans="1:5" x14ac:dyDescent="0.35">
      <c r="A981" t="s">
        <v>135</v>
      </c>
      <c r="B981" s="1">
        <v>42524</v>
      </c>
      <c r="C981">
        <v>0</v>
      </c>
      <c r="D981">
        <v>15.6</v>
      </c>
      <c r="E981">
        <f t="shared" si="15"/>
        <v>15.6</v>
      </c>
    </row>
    <row r="982" spans="1:5" x14ac:dyDescent="0.35">
      <c r="A982" t="s">
        <v>135</v>
      </c>
      <c r="B982" s="1">
        <v>42525</v>
      </c>
      <c r="C982">
        <v>0</v>
      </c>
      <c r="D982">
        <v>16.100000000000001</v>
      </c>
      <c r="E982">
        <f t="shared" si="15"/>
        <v>16.100000000000001</v>
      </c>
    </row>
    <row r="983" spans="1:5" x14ac:dyDescent="0.35">
      <c r="A983" t="s">
        <v>135</v>
      </c>
      <c r="B983" s="1">
        <v>42526</v>
      </c>
      <c r="C983">
        <v>0</v>
      </c>
      <c r="D983">
        <v>15.93</v>
      </c>
      <c r="E983">
        <f t="shared" si="15"/>
        <v>15.93</v>
      </c>
    </row>
    <row r="984" spans="1:5" x14ac:dyDescent="0.35">
      <c r="A984" t="s">
        <v>135</v>
      </c>
      <c r="B984" s="1">
        <v>42527</v>
      </c>
      <c r="C984">
        <v>0</v>
      </c>
      <c r="D984">
        <v>21.29</v>
      </c>
      <c r="E984">
        <f t="shared" si="15"/>
        <v>21.29</v>
      </c>
    </row>
    <row r="985" spans="1:5" x14ac:dyDescent="0.35">
      <c r="A985" t="s">
        <v>135</v>
      </c>
      <c r="B985" s="1">
        <v>42528</v>
      </c>
      <c r="C985">
        <v>0</v>
      </c>
      <c r="D985">
        <v>15.21</v>
      </c>
      <c r="E985">
        <f t="shared" si="15"/>
        <v>15.21</v>
      </c>
    </row>
    <row r="986" spans="1:5" x14ac:dyDescent="0.35">
      <c r="A986" t="s">
        <v>135</v>
      </c>
      <c r="B986" s="1">
        <v>42529</v>
      </c>
      <c r="C986">
        <v>0</v>
      </c>
      <c r="D986">
        <v>19.12</v>
      </c>
      <c r="E986">
        <f t="shared" si="15"/>
        <v>19.12</v>
      </c>
    </row>
    <row r="987" spans="1:5" x14ac:dyDescent="0.35">
      <c r="A987" t="s">
        <v>135</v>
      </c>
      <c r="B987" s="1">
        <v>42530</v>
      </c>
      <c r="C987">
        <v>0</v>
      </c>
      <c r="D987">
        <v>21.55</v>
      </c>
      <c r="E987">
        <f t="shared" si="15"/>
        <v>21.55</v>
      </c>
    </row>
    <row r="988" spans="1:5" x14ac:dyDescent="0.35">
      <c r="A988" t="s">
        <v>135</v>
      </c>
      <c r="B988" s="1">
        <v>42531</v>
      </c>
      <c r="C988">
        <v>0</v>
      </c>
      <c r="D988">
        <v>21.2</v>
      </c>
      <c r="E988">
        <f t="shared" si="15"/>
        <v>21.2</v>
      </c>
    </row>
    <row r="989" spans="1:5" x14ac:dyDescent="0.35">
      <c r="A989" t="s">
        <v>135</v>
      </c>
      <c r="B989" s="1">
        <v>42532</v>
      </c>
      <c r="C989">
        <v>0</v>
      </c>
      <c r="D989">
        <v>5.83</v>
      </c>
      <c r="E989">
        <f t="shared" si="15"/>
        <v>5.83</v>
      </c>
    </row>
    <row r="990" spans="1:5" x14ac:dyDescent="0.35">
      <c r="A990" t="s">
        <v>135</v>
      </c>
      <c r="B990" s="1">
        <v>42533</v>
      </c>
      <c r="C990">
        <v>0</v>
      </c>
      <c r="D990">
        <v>5.0599999999999996</v>
      </c>
      <c r="E990">
        <f t="shared" si="15"/>
        <v>5.0599999999999996</v>
      </c>
    </row>
    <row r="991" spans="1:5" x14ac:dyDescent="0.35">
      <c r="A991" t="s">
        <v>135</v>
      </c>
      <c r="B991" s="1">
        <v>42534</v>
      </c>
      <c r="C991">
        <v>0</v>
      </c>
      <c r="D991">
        <v>11.39</v>
      </c>
      <c r="E991">
        <f t="shared" si="15"/>
        <v>11.39</v>
      </c>
    </row>
    <row r="992" spans="1:5" x14ac:dyDescent="0.35">
      <c r="A992" t="s">
        <v>135</v>
      </c>
      <c r="B992" s="1">
        <v>42535</v>
      </c>
      <c r="C992">
        <v>0</v>
      </c>
      <c r="D992">
        <v>14.63</v>
      </c>
      <c r="E992">
        <f t="shared" si="15"/>
        <v>14.63</v>
      </c>
    </row>
    <row r="993" spans="1:5" x14ac:dyDescent="0.35">
      <c r="A993" t="s">
        <v>135</v>
      </c>
      <c r="B993" s="1">
        <v>42536</v>
      </c>
      <c r="C993">
        <v>0</v>
      </c>
      <c r="D993">
        <v>12.2</v>
      </c>
      <c r="E993">
        <f t="shared" si="15"/>
        <v>12.2</v>
      </c>
    </row>
    <row r="994" spans="1:5" x14ac:dyDescent="0.35">
      <c r="A994" t="s">
        <v>135</v>
      </c>
      <c r="B994" s="1">
        <v>42537</v>
      </c>
      <c r="C994">
        <v>0</v>
      </c>
      <c r="D994">
        <v>12.27</v>
      </c>
      <c r="E994">
        <f t="shared" si="15"/>
        <v>12.27</v>
      </c>
    </row>
    <row r="995" spans="1:5" x14ac:dyDescent="0.35">
      <c r="A995" t="s">
        <v>135</v>
      </c>
      <c r="B995" s="1">
        <v>42538</v>
      </c>
      <c r="C995">
        <v>0</v>
      </c>
      <c r="D995">
        <v>12.64</v>
      </c>
      <c r="E995">
        <f t="shared" si="15"/>
        <v>12.64</v>
      </c>
    </row>
    <row r="996" spans="1:5" x14ac:dyDescent="0.35">
      <c r="A996" t="s">
        <v>135</v>
      </c>
      <c r="B996" s="1">
        <v>42539</v>
      </c>
      <c r="C996">
        <v>0</v>
      </c>
      <c r="D996">
        <v>10.47</v>
      </c>
      <c r="E996">
        <f t="shared" si="15"/>
        <v>10.47</v>
      </c>
    </row>
    <row r="997" spans="1:5" x14ac:dyDescent="0.35">
      <c r="A997" t="s">
        <v>135</v>
      </c>
      <c r="B997" s="1">
        <v>42540</v>
      </c>
      <c r="C997">
        <v>0</v>
      </c>
      <c r="D997">
        <v>8.89</v>
      </c>
      <c r="E997">
        <f t="shared" si="15"/>
        <v>8.89</v>
      </c>
    </row>
    <row r="998" spans="1:5" x14ac:dyDescent="0.35">
      <c r="A998" t="s">
        <v>135</v>
      </c>
      <c r="B998" s="1">
        <v>42541</v>
      </c>
      <c r="C998">
        <v>0</v>
      </c>
      <c r="D998">
        <v>13.14</v>
      </c>
      <c r="E998">
        <f t="shared" si="15"/>
        <v>13.14</v>
      </c>
    </row>
    <row r="999" spans="1:5" x14ac:dyDescent="0.35">
      <c r="A999" t="s">
        <v>135</v>
      </c>
      <c r="B999" s="1">
        <v>42542</v>
      </c>
      <c r="C999">
        <v>0</v>
      </c>
      <c r="D999">
        <v>13.25</v>
      </c>
      <c r="E999">
        <f t="shared" si="15"/>
        <v>13.25</v>
      </c>
    </row>
    <row r="1000" spans="1:5" x14ac:dyDescent="0.35">
      <c r="A1000" t="s">
        <v>135</v>
      </c>
      <c r="B1000" s="1">
        <v>42543</v>
      </c>
      <c r="C1000">
        <v>0</v>
      </c>
      <c r="D1000">
        <v>11.42</v>
      </c>
      <c r="E1000">
        <f t="shared" si="15"/>
        <v>11.42</v>
      </c>
    </row>
    <row r="1001" spans="1:5" x14ac:dyDescent="0.35">
      <c r="A1001" t="s">
        <v>135</v>
      </c>
      <c r="B1001" s="1">
        <v>42544</v>
      </c>
      <c r="C1001">
        <v>0</v>
      </c>
      <c r="D1001">
        <v>10.96</v>
      </c>
      <c r="E1001">
        <f t="shared" si="15"/>
        <v>10.96</v>
      </c>
    </row>
    <row r="1002" spans="1:5" x14ac:dyDescent="0.35">
      <c r="A1002" t="s">
        <v>135</v>
      </c>
      <c r="B1002" s="1">
        <v>42545</v>
      </c>
      <c r="C1002">
        <v>0</v>
      </c>
      <c r="D1002">
        <v>10.48</v>
      </c>
      <c r="E1002">
        <f t="shared" si="15"/>
        <v>10.48</v>
      </c>
    </row>
    <row r="1003" spans="1:5" x14ac:dyDescent="0.35">
      <c r="A1003" t="s">
        <v>135</v>
      </c>
      <c r="B1003" s="1">
        <v>42546</v>
      </c>
      <c r="C1003">
        <v>0</v>
      </c>
      <c r="D1003">
        <v>11.74</v>
      </c>
      <c r="E1003">
        <f t="shared" si="15"/>
        <v>11.74</v>
      </c>
    </row>
    <row r="1004" spans="1:5" x14ac:dyDescent="0.35">
      <c r="A1004" t="s">
        <v>135</v>
      </c>
      <c r="B1004" s="1">
        <v>42547</v>
      </c>
      <c r="C1004">
        <v>0</v>
      </c>
      <c r="D1004">
        <v>10.84</v>
      </c>
      <c r="E1004">
        <f t="shared" si="15"/>
        <v>10.84</v>
      </c>
    </row>
    <row r="1005" spans="1:5" x14ac:dyDescent="0.35">
      <c r="A1005" t="s">
        <v>135</v>
      </c>
      <c r="B1005" s="1">
        <v>42548</v>
      </c>
      <c r="C1005">
        <v>0</v>
      </c>
      <c r="D1005">
        <v>9.85</v>
      </c>
      <c r="E1005">
        <f t="shared" si="15"/>
        <v>9.85</v>
      </c>
    </row>
    <row r="1006" spans="1:5" x14ac:dyDescent="0.35">
      <c r="A1006" t="s">
        <v>135</v>
      </c>
      <c r="B1006" s="1">
        <v>42549</v>
      </c>
      <c r="C1006">
        <v>0</v>
      </c>
      <c r="D1006">
        <v>9.6999999999999993</v>
      </c>
      <c r="E1006">
        <f t="shared" si="15"/>
        <v>9.6999999999999993</v>
      </c>
    </row>
    <row r="1007" spans="1:5" x14ac:dyDescent="0.35">
      <c r="A1007" t="s">
        <v>135</v>
      </c>
      <c r="B1007" s="1">
        <v>42550</v>
      </c>
      <c r="C1007">
        <v>0</v>
      </c>
      <c r="D1007">
        <v>11.09</v>
      </c>
      <c r="E1007">
        <f t="shared" si="15"/>
        <v>11.09</v>
      </c>
    </row>
    <row r="1008" spans="1:5" x14ac:dyDescent="0.35">
      <c r="A1008" t="s">
        <v>135</v>
      </c>
      <c r="B1008" s="1">
        <v>42551</v>
      </c>
      <c r="C1008">
        <v>0</v>
      </c>
      <c r="D1008">
        <v>14.92</v>
      </c>
      <c r="E1008">
        <f t="shared" si="15"/>
        <v>14.92</v>
      </c>
    </row>
    <row r="1009" spans="1:5" x14ac:dyDescent="0.35">
      <c r="A1009" t="s">
        <v>135</v>
      </c>
      <c r="B1009" s="1">
        <v>42552</v>
      </c>
      <c r="C1009">
        <v>0</v>
      </c>
      <c r="D1009">
        <v>37.200000000000003</v>
      </c>
      <c r="E1009">
        <f t="shared" si="15"/>
        <v>37.200000000000003</v>
      </c>
    </row>
    <row r="1010" spans="1:5" x14ac:dyDescent="0.35">
      <c r="A1010" t="s">
        <v>135</v>
      </c>
      <c r="B1010" s="1">
        <v>42553</v>
      </c>
      <c r="C1010">
        <v>0</v>
      </c>
      <c r="D1010">
        <v>35.909999999999997</v>
      </c>
      <c r="E1010">
        <f t="shared" si="15"/>
        <v>35.909999999999997</v>
      </c>
    </row>
    <row r="1011" spans="1:5" x14ac:dyDescent="0.35">
      <c r="A1011" t="s">
        <v>135</v>
      </c>
      <c r="B1011" s="1">
        <v>42554</v>
      </c>
      <c r="C1011">
        <v>0</v>
      </c>
      <c r="D1011">
        <v>35.35</v>
      </c>
      <c r="E1011">
        <f t="shared" si="15"/>
        <v>35.35</v>
      </c>
    </row>
    <row r="1012" spans="1:5" x14ac:dyDescent="0.35">
      <c r="A1012" t="s">
        <v>135</v>
      </c>
      <c r="B1012" s="1">
        <v>42555</v>
      </c>
      <c r="C1012">
        <v>0</v>
      </c>
      <c r="D1012">
        <v>36.020000000000003</v>
      </c>
      <c r="E1012">
        <f t="shared" si="15"/>
        <v>36.020000000000003</v>
      </c>
    </row>
    <row r="1013" spans="1:5" x14ac:dyDescent="0.35">
      <c r="A1013" t="s">
        <v>135</v>
      </c>
      <c r="B1013" s="1">
        <v>42556</v>
      </c>
      <c r="C1013">
        <v>0</v>
      </c>
      <c r="D1013">
        <v>33.799999999999997</v>
      </c>
      <c r="E1013">
        <f t="shared" si="15"/>
        <v>33.799999999999997</v>
      </c>
    </row>
    <row r="1014" spans="1:5" x14ac:dyDescent="0.35">
      <c r="A1014" t="s">
        <v>135</v>
      </c>
      <c r="B1014" s="1">
        <v>42557</v>
      </c>
      <c r="C1014">
        <v>0</v>
      </c>
      <c r="D1014">
        <v>34.96</v>
      </c>
      <c r="E1014">
        <f t="shared" si="15"/>
        <v>34.96</v>
      </c>
    </row>
    <row r="1015" spans="1:5" x14ac:dyDescent="0.35">
      <c r="A1015" t="s">
        <v>135</v>
      </c>
      <c r="B1015" s="1">
        <v>42558</v>
      </c>
      <c r="C1015">
        <v>0</v>
      </c>
      <c r="D1015">
        <v>35.03</v>
      </c>
      <c r="E1015">
        <f t="shared" si="15"/>
        <v>35.03</v>
      </c>
    </row>
    <row r="1016" spans="1:5" x14ac:dyDescent="0.35">
      <c r="A1016" t="s">
        <v>135</v>
      </c>
      <c r="B1016" s="1">
        <v>42559</v>
      </c>
      <c r="C1016">
        <v>0</v>
      </c>
      <c r="D1016">
        <v>33.909999999999997</v>
      </c>
      <c r="E1016">
        <f t="shared" si="15"/>
        <v>33.909999999999997</v>
      </c>
    </row>
    <row r="1017" spans="1:5" x14ac:dyDescent="0.35">
      <c r="A1017" t="s">
        <v>135</v>
      </c>
      <c r="B1017" s="1">
        <v>42560</v>
      </c>
      <c r="C1017">
        <v>0</v>
      </c>
      <c r="D1017">
        <v>29.92</v>
      </c>
      <c r="E1017">
        <f t="shared" si="15"/>
        <v>29.92</v>
      </c>
    </row>
    <row r="1018" spans="1:5" x14ac:dyDescent="0.35">
      <c r="A1018" t="s">
        <v>135</v>
      </c>
      <c r="B1018" s="1">
        <v>42561</v>
      </c>
      <c r="C1018">
        <v>0</v>
      </c>
      <c r="D1018">
        <v>30</v>
      </c>
      <c r="E1018">
        <f t="shared" si="15"/>
        <v>30</v>
      </c>
    </row>
    <row r="1019" spans="1:5" x14ac:dyDescent="0.35">
      <c r="A1019" t="s">
        <v>135</v>
      </c>
      <c r="B1019" s="1">
        <v>42562</v>
      </c>
      <c r="C1019">
        <v>0</v>
      </c>
      <c r="D1019">
        <v>37.590000000000003</v>
      </c>
      <c r="E1019">
        <f t="shared" si="15"/>
        <v>37.590000000000003</v>
      </c>
    </row>
    <row r="1020" spans="1:5" x14ac:dyDescent="0.35">
      <c r="A1020" t="s">
        <v>135</v>
      </c>
      <c r="B1020" s="1">
        <v>42563</v>
      </c>
      <c r="C1020">
        <v>0</v>
      </c>
      <c r="D1020">
        <v>36.9</v>
      </c>
      <c r="E1020">
        <f t="shared" si="15"/>
        <v>36.9</v>
      </c>
    </row>
    <row r="1021" spans="1:5" x14ac:dyDescent="0.35">
      <c r="A1021" t="s">
        <v>135</v>
      </c>
      <c r="B1021" s="1">
        <v>42564</v>
      </c>
      <c r="C1021">
        <v>0</v>
      </c>
      <c r="D1021">
        <v>35.619999999999997</v>
      </c>
      <c r="E1021">
        <f t="shared" si="15"/>
        <v>35.619999999999997</v>
      </c>
    </row>
    <row r="1022" spans="1:5" x14ac:dyDescent="0.35">
      <c r="A1022" t="s">
        <v>135</v>
      </c>
      <c r="B1022" s="1">
        <v>42565</v>
      </c>
      <c r="C1022">
        <v>0</v>
      </c>
      <c r="D1022">
        <v>34.97</v>
      </c>
      <c r="E1022">
        <f t="shared" si="15"/>
        <v>34.97</v>
      </c>
    </row>
    <row r="1023" spans="1:5" x14ac:dyDescent="0.35">
      <c r="A1023" t="s">
        <v>135</v>
      </c>
      <c r="B1023" s="1">
        <v>42566</v>
      </c>
      <c r="C1023">
        <v>0</v>
      </c>
      <c r="D1023">
        <v>35.869999999999997</v>
      </c>
      <c r="E1023">
        <f t="shared" si="15"/>
        <v>35.869999999999997</v>
      </c>
    </row>
    <row r="1024" spans="1:5" x14ac:dyDescent="0.35">
      <c r="A1024" t="s">
        <v>135</v>
      </c>
      <c r="B1024" s="1">
        <v>42567</v>
      </c>
      <c r="C1024">
        <v>0</v>
      </c>
      <c r="D1024">
        <v>20.88</v>
      </c>
      <c r="E1024">
        <f t="shared" si="15"/>
        <v>20.88</v>
      </c>
    </row>
    <row r="1025" spans="1:5" x14ac:dyDescent="0.35">
      <c r="A1025" t="s">
        <v>135</v>
      </c>
      <c r="B1025" s="1">
        <v>42568</v>
      </c>
      <c r="C1025">
        <v>0</v>
      </c>
      <c r="D1025">
        <v>20.84</v>
      </c>
      <c r="E1025">
        <f t="shared" si="15"/>
        <v>20.84</v>
      </c>
    </row>
    <row r="1026" spans="1:5" x14ac:dyDescent="0.35">
      <c r="A1026" t="s">
        <v>135</v>
      </c>
      <c r="B1026" s="1">
        <v>42569</v>
      </c>
      <c r="C1026">
        <v>0</v>
      </c>
      <c r="D1026">
        <v>24.91</v>
      </c>
      <c r="E1026">
        <f t="shared" si="15"/>
        <v>24.91</v>
      </c>
    </row>
    <row r="1027" spans="1:5" x14ac:dyDescent="0.35">
      <c r="A1027" t="s">
        <v>135</v>
      </c>
      <c r="B1027" s="1">
        <v>42570</v>
      </c>
      <c r="C1027">
        <v>0</v>
      </c>
      <c r="D1027">
        <v>24.57</v>
      </c>
      <c r="E1027">
        <f t="shared" si="15"/>
        <v>24.57</v>
      </c>
    </row>
    <row r="1028" spans="1:5" x14ac:dyDescent="0.35">
      <c r="A1028" t="s">
        <v>135</v>
      </c>
      <c r="B1028" s="1">
        <v>42571</v>
      </c>
      <c r="C1028">
        <v>0</v>
      </c>
      <c r="D1028">
        <v>25.97</v>
      </c>
      <c r="E1028">
        <f t="shared" ref="E1028:E1091" si="16">C1028+D1028</f>
        <v>25.97</v>
      </c>
    </row>
    <row r="1029" spans="1:5" x14ac:dyDescent="0.35">
      <c r="A1029" t="s">
        <v>135</v>
      </c>
      <c r="B1029" s="1">
        <v>42572</v>
      </c>
      <c r="C1029">
        <v>0</v>
      </c>
      <c r="D1029">
        <v>25.62</v>
      </c>
      <c r="E1029">
        <f t="shared" si="16"/>
        <v>25.62</v>
      </c>
    </row>
    <row r="1030" spans="1:5" x14ac:dyDescent="0.35">
      <c r="A1030" t="s">
        <v>135</v>
      </c>
      <c r="B1030" s="1">
        <v>42573</v>
      </c>
      <c r="C1030">
        <v>0</v>
      </c>
      <c r="D1030">
        <v>25.99</v>
      </c>
      <c r="E1030">
        <f t="shared" si="16"/>
        <v>25.99</v>
      </c>
    </row>
    <row r="1031" spans="1:5" x14ac:dyDescent="0.35">
      <c r="A1031" t="s">
        <v>135</v>
      </c>
      <c r="B1031" s="1">
        <v>42574</v>
      </c>
      <c r="C1031">
        <v>0</v>
      </c>
      <c r="D1031">
        <v>23.2</v>
      </c>
      <c r="E1031">
        <f t="shared" si="16"/>
        <v>23.2</v>
      </c>
    </row>
    <row r="1032" spans="1:5" x14ac:dyDescent="0.35">
      <c r="A1032" t="s">
        <v>135</v>
      </c>
      <c r="B1032" s="1">
        <v>42575</v>
      </c>
      <c r="C1032">
        <v>0</v>
      </c>
      <c r="D1032">
        <v>23.28</v>
      </c>
      <c r="E1032">
        <f t="shared" si="16"/>
        <v>23.28</v>
      </c>
    </row>
    <row r="1033" spans="1:5" x14ac:dyDescent="0.35">
      <c r="A1033" t="s">
        <v>135</v>
      </c>
      <c r="B1033" s="1">
        <v>42576</v>
      </c>
      <c r="C1033">
        <v>0</v>
      </c>
      <c r="D1033">
        <v>26.33</v>
      </c>
      <c r="E1033">
        <f t="shared" si="16"/>
        <v>26.33</v>
      </c>
    </row>
    <row r="1034" spans="1:5" x14ac:dyDescent="0.35">
      <c r="A1034" t="s">
        <v>135</v>
      </c>
      <c r="B1034" s="1">
        <v>42577</v>
      </c>
      <c r="C1034">
        <v>0</v>
      </c>
      <c r="D1034">
        <v>23.08</v>
      </c>
      <c r="E1034">
        <f t="shared" si="16"/>
        <v>23.08</v>
      </c>
    </row>
    <row r="1035" spans="1:5" x14ac:dyDescent="0.35">
      <c r="A1035" t="s">
        <v>135</v>
      </c>
      <c r="B1035" s="1">
        <v>42578</v>
      </c>
      <c r="C1035">
        <v>0</v>
      </c>
      <c r="D1035">
        <v>25.49</v>
      </c>
      <c r="E1035">
        <f t="shared" si="16"/>
        <v>25.49</v>
      </c>
    </row>
    <row r="1036" spans="1:5" x14ac:dyDescent="0.35">
      <c r="A1036" t="s">
        <v>135</v>
      </c>
      <c r="B1036" s="1">
        <v>42579</v>
      </c>
      <c r="C1036">
        <v>0</v>
      </c>
      <c r="D1036">
        <v>26.33</v>
      </c>
      <c r="E1036">
        <f t="shared" si="16"/>
        <v>26.33</v>
      </c>
    </row>
    <row r="1037" spans="1:5" x14ac:dyDescent="0.35">
      <c r="A1037" t="s">
        <v>135</v>
      </c>
      <c r="B1037" s="1">
        <v>42580</v>
      </c>
      <c r="C1037">
        <v>0</v>
      </c>
      <c r="D1037">
        <v>26.61</v>
      </c>
      <c r="E1037">
        <f t="shared" si="16"/>
        <v>26.61</v>
      </c>
    </row>
    <row r="1038" spans="1:5" x14ac:dyDescent="0.35">
      <c r="A1038" t="s">
        <v>135</v>
      </c>
      <c r="B1038" s="1">
        <v>42581</v>
      </c>
      <c r="C1038">
        <v>0</v>
      </c>
      <c r="D1038">
        <v>26.23</v>
      </c>
      <c r="E1038">
        <f t="shared" si="16"/>
        <v>26.23</v>
      </c>
    </row>
    <row r="1039" spans="1:5" x14ac:dyDescent="0.35">
      <c r="A1039" t="s">
        <v>135</v>
      </c>
      <c r="B1039" s="1">
        <v>42582</v>
      </c>
      <c r="C1039">
        <v>0</v>
      </c>
      <c r="D1039">
        <v>24.45</v>
      </c>
      <c r="E1039">
        <f t="shared" si="16"/>
        <v>24.45</v>
      </c>
    </row>
    <row r="1040" spans="1:5" x14ac:dyDescent="0.35">
      <c r="A1040" t="s">
        <v>135</v>
      </c>
      <c r="B1040" s="1">
        <v>42583</v>
      </c>
      <c r="C1040">
        <v>0</v>
      </c>
      <c r="D1040">
        <v>18.87</v>
      </c>
      <c r="E1040">
        <f t="shared" si="16"/>
        <v>18.87</v>
      </c>
    </row>
    <row r="1041" spans="1:5" x14ac:dyDescent="0.35">
      <c r="A1041" t="s">
        <v>135</v>
      </c>
      <c r="B1041" s="1">
        <v>42584</v>
      </c>
      <c r="C1041">
        <v>0</v>
      </c>
      <c r="D1041">
        <v>19.920000000000002</v>
      </c>
      <c r="E1041">
        <f t="shared" si="16"/>
        <v>19.920000000000002</v>
      </c>
    </row>
    <row r="1042" spans="1:5" x14ac:dyDescent="0.35">
      <c r="A1042" t="s">
        <v>135</v>
      </c>
      <c r="B1042" s="1">
        <v>42585</v>
      </c>
      <c r="C1042">
        <v>0</v>
      </c>
      <c r="D1042">
        <v>15.66</v>
      </c>
      <c r="E1042">
        <f t="shared" si="16"/>
        <v>15.66</v>
      </c>
    </row>
    <row r="1043" spans="1:5" x14ac:dyDescent="0.35">
      <c r="A1043" t="s">
        <v>135</v>
      </c>
      <c r="B1043" s="1">
        <v>42586</v>
      </c>
      <c r="C1043">
        <v>0</v>
      </c>
      <c r="D1043">
        <v>25.78</v>
      </c>
      <c r="E1043">
        <f t="shared" si="16"/>
        <v>25.78</v>
      </c>
    </row>
    <row r="1044" spans="1:5" x14ac:dyDescent="0.35">
      <c r="A1044" t="s">
        <v>135</v>
      </c>
      <c r="B1044" s="1">
        <v>42587</v>
      </c>
      <c r="C1044">
        <v>0</v>
      </c>
      <c r="D1044">
        <v>27.28</v>
      </c>
      <c r="E1044">
        <f t="shared" si="16"/>
        <v>27.28</v>
      </c>
    </row>
    <row r="1045" spans="1:5" x14ac:dyDescent="0.35">
      <c r="A1045" t="s">
        <v>135</v>
      </c>
      <c r="B1045" s="1">
        <v>42588</v>
      </c>
      <c r="C1045">
        <v>0</v>
      </c>
      <c r="D1045">
        <v>18.75</v>
      </c>
      <c r="E1045">
        <f t="shared" si="16"/>
        <v>18.75</v>
      </c>
    </row>
    <row r="1046" spans="1:5" x14ac:dyDescent="0.35">
      <c r="A1046" t="s">
        <v>135</v>
      </c>
      <c r="B1046" s="1">
        <v>42589</v>
      </c>
      <c r="C1046">
        <v>0</v>
      </c>
      <c r="D1046">
        <v>18.760000000000002</v>
      </c>
      <c r="E1046">
        <f t="shared" si="16"/>
        <v>18.760000000000002</v>
      </c>
    </row>
    <row r="1047" spans="1:5" x14ac:dyDescent="0.35">
      <c r="A1047" t="s">
        <v>135</v>
      </c>
      <c r="B1047" s="1">
        <v>42590</v>
      </c>
      <c r="C1047">
        <v>0</v>
      </c>
      <c r="D1047">
        <v>24.64</v>
      </c>
      <c r="E1047">
        <f t="shared" si="16"/>
        <v>24.64</v>
      </c>
    </row>
    <row r="1048" spans="1:5" x14ac:dyDescent="0.35">
      <c r="A1048" t="s">
        <v>135</v>
      </c>
      <c r="B1048" s="1">
        <v>42591</v>
      </c>
      <c r="C1048">
        <v>0</v>
      </c>
      <c r="D1048">
        <v>18.86</v>
      </c>
      <c r="E1048">
        <f t="shared" si="16"/>
        <v>18.86</v>
      </c>
    </row>
    <row r="1049" spans="1:5" x14ac:dyDescent="0.35">
      <c r="A1049" t="s">
        <v>135</v>
      </c>
      <c r="B1049" s="1">
        <v>42592</v>
      </c>
      <c r="C1049">
        <v>0</v>
      </c>
      <c r="D1049">
        <v>18.649999999999999</v>
      </c>
      <c r="E1049">
        <f t="shared" si="16"/>
        <v>18.649999999999999</v>
      </c>
    </row>
    <row r="1050" spans="1:5" x14ac:dyDescent="0.35">
      <c r="A1050" t="s">
        <v>135</v>
      </c>
      <c r="B1050" s="1">
        <v>42593</v>
      </c>
      <c r="C1050">
        <v>0</v>
      </c>
      <c r="D1050">
        <v>18.29</v>
      </c>
      <c r="E1050">
        <f t="shared" si="16"/>
        <v>18.29</v>
      </c>
    </row>
    <row r="1051" spans="1:5" x14ac:dyDescent="0.35">
      <c r="A1051" t="s">
        <v>135</v>
      </c>
      <c r="B1051" s="1">
        <v>42594</v>
      </c>
      <c r="C1051">
        <v>0</v>
      </c>
      <c r="D1051">
        <v>18.350000000000001</v>
      </c>
      <c r="E1051">
        <f t="shared" si="16"/>
        <v>18.350000000000001</v>
      </c>
    </row>
    <row r="1052" spans="1:5" x14ac:dyDescent="0.35">
      <c r="A1052" t="s">
        <v>135</v>
      </c>
      <c r="B1052" s="1">
        <v>42595</v>
      </c>
      <c r="C1052">
        <v>0</v>
      </c>
      <c r="D1052">
        <v>15.26</v>
      </c>
      <c r="E1052">
        <f t="shared" si="16"/>
        <v>15.26</v>
      </c>
    </row>
    <row r="1053" spans="1:5" x14ac:dyDescent="0.35">
      <c r="A1053" t="s">
        <v>135</v>
      </c>
      <c r="B1053" s="1">
        <v>42596</v>
      </c>
      <c r="C1053">
        <v>0</v>
      </c>
      <c r="D1053">
        <v>15.14</v>
      </c>
      <c r="E1053">
        <f t="shared" si="16"/>
        <v>15.14</v>
      </c>
    </row>
    <row r="1054" spans="1:5" x14ac:dyDescent="0.35">
      <c r="A1054" t="s">
        <v>135</v>
      </c>
      <c r="B1054" s="1">
        <v>42597</v>
      </c>
      <c r="C1054">
        <v>0</v>
      </c>
      <c r="D1054">
        <v>14.37</v>
      </c>
      <c r="E1054">
        <f t="shared" si="16"/>
        <v>14.37</v>
      </c>
    </row>
    <row r="1055" spans="1:5" x14ac:dyDescent="0.35">
      <c r="A1055" t="s">
        <v>135</v>
      </c>
      <c r="B1055" s="1">
        <v>42598</v>
      </c>
      <c r="C1055">
        <v>0</v>
      </c>
      <c r="D1055">
        <v>21.81</v>
      </c>
      <c r="E1055">
        <f t="shared" si="16"/>
        <v>21.81</v>
      </c>
    </row>
    <row r="1056" spans="1:5" x14ac:dyDescent="0.35">
      <c r="A1056" t="s">
        <v>135</v>
      </c>
      <c r="B1056" s="1">
        <v>42599</v>
      </c>
      <c r="C1056">
        <v>0</v>
      </c>
      <c r="D1056">
        <v>24.56</v>
      </c>
      <c r="E1056">
        <f t="shared" si="16"/>
        <v>24.56</v>
      </c>
    </row>
    <row r="1057" spans="1:5" x14ac:dyDescent="0.35">
      <c r="A1057" t="s">
        <v>135</v>
      </c>
      <c r="B1057" s="1">
        <v>42600</v>
      </c>
      <c r="C1057">
        <v>0</v>
      </c>
      <c r="D1057">
        <v>18.53</v>
      </c>
      <c r="E1057">
        <f t="shared" si="16"/>
        <v>18.53</v>
      </c>
    </row>
    <row r="1058" spans="1:5" x14ac:dyDescent="0.35">
      <c r="A1058" t="s">
        <v>135</v>
      </c>
      <c r="B1058" s="1">
        <v>42601</v>
      </c>
      <c r="C1058">
        <v>0</v>
      </c>
      <c r="D1058">
        <v>18.670000000000002</v>
      </c>
      <c r="E1058">
        <f t="shared" si="16"/>
        <v>18.670000000000002</v>
      </c>
    </row>
    <row r="1059" spans="1:5" x14ac:dyDescent="0.35">
      <c r="A1059" t="s">
        <v>135</v>
      </c>
      <c r="B1059" s="1">
        <v>42602</v>
      </c>
      <c r="C1059">
        <v>0</v>
      </c>
      <c r="D1059">
        <v>11.86</v>
      </c>
      <c r="E1059">
        <f t="shared" si="16"/>
        <v>11.86</v>
      </c>
    </row>
    <row r="1060" spans="1:5" x14ac:dyDescent="0.35">
      <c r="A1060" t="s">
        <v>135</v>
      </c>
      <c r="B1060" s="1">
        <v>42603</v>
      </c>
      <c r="C1060">
        <v>0</v>
      </c>
      <c r="D1060">
        <v>12.58</v>
      </c>
      <c r="E1060">
        <f t="shared" si="16"/>
        <v>12.58</v>
      </c>
    </row>
    <row r="1061" spans="1:5" x14ac:dyDescent="0.35">
      <c r="A1061" t="s">
        <v>135</v>
      </c>
      <c r="B1061" s="1">
        <v>42604</v>
      </c>
      <c r="C1061">
        <v>0</v>
      </c>
      <c r="D1061">
        <v>16.48</v>
      </c>
      <c r="E1061">
        <f t="shared" si="16"/>
        <v>16.48</v>
      </c>
    </row>
    <row r="1062" spans="1:5" x14ac:dyDescent="0.35">
      <c r="A1062" t="s">
        <v>135</v>
      </c>
      <c r="B1062" s="1">
        <v>42605</v>
      </c>
      <c r="C1062">
        <v>0</v>
      </c>
      <c r="D1062">
        <v>17.309999999999999</v>
      </c>
      <c r="E1062">
        <f t="shared" si="16"/>
        <v>17.309999999999999</v>
      </c>
    </row>
    <row r="1063" spans="1:5" x14ac:dyDescent="0.35">
      <c r="A1063" t="s">
        <v>135</v>
      </c>
      <c r="B1063" s="1">
        <v>42606</v>
      </c>
      <c r="C1063">
        <v>0</v>
      </c>
      <c r="D1063">
        <v>22.38</v>
      </c>
      <c r="E1063">
        <f t="shared" si="16"/>
        <v>22.38</v>
      </c>
    </row>
    <row r="1064" spans="1:5" x14ac:dyDescent="0.35">
      <c r="A1064" t="s">
        <v>135</v>
      </c>
      <c r="B1064" s="1">
        <v>42607</v>
      </c>
      <c r="C1064">
        <v>0</v>
      </c>
      <c r="D1064">
        <v>19</v>
      </c>
      <c r="E1064">
        <f t="shared" si="16"/>
        <v>19</v>
      </c>
    </row>
    <row r="1065" spans="1:5" x14ac:dyDescent="0.35">
      <c r="A1065" t="s">
        <v>135</v>
      </c>
      <c r="B1065" s="1">
        <v>42608</v>
      </c>
      <c r="C1065">
        <v>0</v>
      </c>
      <c r="D1065">
        <v>16.48</v>
      </c>
      <c r="E1065">
        <f t="shared" si="16"/>
        <v>16.48</v>
      </c>
    </row>
    <row r="1066" spans="1:5" x14ac:dyDescent="0.35">
      <c r="A1066" t="s">
        <v>135</v>
      </c>
      <c r="B1066" s="1">
        <v>42609</v>
      </c>
      <c r="C1066">
        <v>0</v>
      </c>
      <c r="D1066">
        <v>18.89</v>
      </c>
      <c r="E1066">
        <f t="shared" si="16"/>
        <v>18.89</v>
      </c>
    </row>
    <row r="1067" spans="1:5" x14ac:dyDescent="0.35">
      <c r="A1067" t="s">
        <v>135</v>
      </c>
      <c r="B1067" s="1">
        <v>42610</v>
      </c>
      <c r="C1067">
        <v>0</v>
      </c>
      <c r="D1067">
        <v>18.63</v>
      </c>
      <c r="E1067">
        <f t="shared" si="16"/>
        <v>18.63</v>
      </c>
    </row>
    <row r="1068" spans="1:5" x14ac:dyDescent="0.35">
      <c r="A1068" t="s">
        <v>135</v>
      </c>
      <c r="B1068" s="1">
        <v>42611</v>
      </c>
      <c r="C1068">
        <v>0</v>
      </c>
      <c r="D1068">
        <v>18.04</v>
      </c>
      <c r="E1068">
        <f t="shared" si="16"/>
        <v>18.04</v>
      </c>
    </row>
    <row r="1069" spans="1:5" x14ac:dyDescent="0.35">
      <c r="A1069" t="s">
        <v>135</v>
      </c>
      <c r="B1069" s="1">
        <v>42612</v>
      </c>
      <c r="C1069">
        <v>0</v>
      </c>
      <c r="D1069">
        <v>17.309999999999999</v>
      </c>
      <c r="E1069">
        <f t="shared" si="16"/>
        <v>17.309999999999999</v>
      </c>
    </row>
    <row r="1070" spans="1:5" x14ac:dyDescent="0.35">
      <c r="A1070" t="s">
        <v>135</v>
      </c>
      <c r="B1070" s="1">
        <v>42613</v>
      </c>
      <c r="C1070">
        <v>0</v>
      </c>
      <c r="D1070">
        <v>22.73</v>
      </c>
      <c r="E1070">
        <f t="shared" si="16"/>
        <v>22.73</v>
      </c>
    </row>
    <row r="1071" spans="1:5" x14ac:dyDescent="0.35">
      <c r="A1071" t="s">
        <v>135</v>
      </c>
      <c r="B1071" s="1">
        <v>42614</v>
      </c>
      <c r="C1071">
        <v>0</v>
      </c>
      <c r="D1071">
        <v>42.38</v>
      </c>
      <c r="E1071">
        <f t="shared" si="16"/>
        <v>42.38</v>
      </c>
    </row>
    <row r="1072" spans="1:5" x14ac:dyDescent="0.35">
      <c r="A1072" t="s">
        <v>135</v>
      </c>
      <c r="B1072" s="1">
        <v>42615</v>
      </c>
      <c r="C1072">
        <v>0</v>
      </c>
      <c r="D1072">
        <v>28.01</v>
      </c>
      <c r="E1072">
        <f t="shared" si="16"/>
        <v>28.01</v>
      </c>
    </row>
    <row r="1073" spans="1:5" x14ac:dyDescent="0.35">
      <c r="A1073" t="s">
        <v>135</v>
      </c>
      <c r="B1073" s="1">
        <v>42616</v>
      </c>
      <c r="C1073">
        <v>0</v>
      </c>
      <c r="D1073">
        <v>15.94</v>
      </c>
      <c r="E1073">
        <f t="shared" si="16"/>
        <v>15.94</v>
      </c>
    </row>
    <row r="1074" spans="1:5" x14ac:dyDescent="0.35">
      <c r="A1074" t="s">
        <v>135</v>
      </c>
      <c r="B1074" s="1">
        <v>42617</v>
      </c>
      <c r="C1074">
        <v>0</v>
      </c>
      <c r="D1074">
        <v>17.34</v>
      </c>
      <c r="E1074">
        <f t="shared" si="16"/>
        <v>17.34</v>
      </c>
    </row>
    <row r="1075" spans="1:5" x14ac:dyDescent="0.35">
      <c r="A1075" t="s">
        <v>135</v>
      </c>
      <c r="B1075" s="1">
        <v>42618</v>
      </c>
      <c r="C1075">
        <v>11.19</v>
      </c>
      <c r="D1075">
        <v>50.42</v>
      </c>
      <c r="E1075">
        <f t="shared" si="16"/>
        <v>61.61</v>
      </c>
    </row>
    <row r="1076" spans="1:5" x14ac:dyDescent="0.35">
      <c r="A1076" t="s">
        <v>135</v>
      </c>
      <c r="B1076" s="1">
        <v>42619</v>
      </c>
      <c r="C1076">
        <v>8.85</v>
      </c>
      <c r="D1076">
        <v>50.91</v>
      </c>
      <c r="E1076">
        <f t="shared" si="16"/>
        <v>59.76</v>
      </c>
    </row>
    <row r="1077" spans="1:5" x14ac:dyDescent="0.35">
      <c r="A1077" t="s">
        <v>135</v>
      </c>
      <c r="B1077" s="1">
        <v>42620</v>
      </c>
      <c r="C1077">
        <v>4.1900000000000004</v>
      </c>
      <c r="D1077">
        <v>48.56</v>
      </c>
      <c r="E1077">
        <f t="shared" si="16"/>
        <v>52.75</v>
      </c>
    </row>
    <row r="1078" spans="1:5" x14ac:dyDescent="0.35">
      <c r="A1078" t="s">
        <v>135</v>
      </c>
      <c r="B1078" s="1">
        <v>42621</v>
      </c>
      <c r="C1078">
        <v>0.83</v>
      </c>
      <c r="D1078">
        <v>48.21</v>
      </c>
      <c r="E1078">
        <f t="shared" si="16"/>
        <v>49.04</v>
      </c>
    </row>
    <row r="1079" spans="1:5" x14ac:dyDescent="0.35">
      <c r="A1079" t="s">
        <v>135</v>
      </c>
      <c r="B1079" s="1">
        <v>42622</v>
      </c>
      <c r="C1079">
        <v>0</v>
      </c>
      <c r="D1079">
        <v>41.07</v>
      </c>
      <c r="E1079">
        <f t="shared" si="16"/>
        <v>41.07</v>
      </c>
    </row>
    <row r="1080" spans="1:5" x14ac:dyDescent="0.35">
      <c r="A1080" t="s">
        <v>135</v>
      </c>
      <c r="B1080" s="1">
        <v>42623</v>
      </c>
      <c r="C1080">
        <v>0</v>
      </c>
      <c r="D1080">
        <v>26.51</v>
      </c>
      <c r="E1080">
        <f t="shared" si="16"/>
        <v>26.51</v>
      </c>
    </row>
    <row r="1081" spans="1:5" x14ac:dyDescent="0.35">
      <c r="A1081" t="s">
        <v>135</v>
      </c>
      <c r="B1081" s="1">
        <v>42624</v>
      </c>
      <c r="C1081">
        <v>0</v>
      </c>
      <c r="D1081">
        <v>27.74</v>
      </c>
      <c r="E1081">
        <f t="shared" si="16"/>
        <v>27.74</v>
      </c>
    </row>
    <row r="1082" spans="1:5" x14ac:dyDescent="0.35">
      <c r="A1082" t="s">
        <v>135</v>
      </c>
      <c r="B1082" s="1">
        <v>42625</v>
      </c>
      <c r="C1082">
        <v>3.36</v>
      </c>
      <c r="D1082">
        <v>37.39</v>
      </c>
      <c r="E1082">
        <f t="shared" si="16"/>
        <v>40.75</v>
      </c>
    </row>
    <row r="1083" spans="1:5" x14ac:dyDescent="0.35">
      <c r="A1083" t="s">
        <v>135</v>
      </c>
      <c r="B1083" s="1">
        <v>42626</v>
      </c>
      <c r="C1083">
        <v>13.12</v>
      </c>
      <c r="D1083">
        <v>35.4</v>
      </c>
      <c r="E1083">
        <f t="shared" si="16"/>
        <v>48.519999999999996</v>
      </c>
    </row>
    <row r="1084" spans="1:5" x14ac:dyDescent="0.35">
      <c r="A1084" t="s">
        <v>135</v>
      </c>
      <c r="B1084" s="1">
        <v>42627</v>
      </c>
      <c r="C1084">
        <v>10.93</v>
      </c>
      <c r="D1084">
        <v>40.96</v>
      </c>
      <c r="E1084">
        <f t="shared" si="16"/>
        <v>51.89</v>
      </c>
    </row>
    <row r="1085" spans="1:5" x14ac:dyDescent="0.35">
      <c r="A1085" t="s">
        <v>135</v>
      </c>
      <c r="B1085" s="1">
        <v>42628</v>
      </c>
      <c r="C1085">
        <v>11.52</v>
      </c>
      <c r="D1085">
        <v>33</v>
      </c>
      <c r="E1085">
        <f t="shared" si="16"/>
        <v>44.519999999999996</v>
      </c>
    </row>
    <row r="1086" spans="1:5" x14ac:dyDescent="0.35">
      <c r="A1086" t="s">
        <v>135</v>
      </c>
      <c r="B1086" s="1">
        <v>42629</v>
      </c>
      <c r="C1086">
        <v>12.06</v>
      </c>
      <c r="D1086">
        <v>26.93</v>
      </c>
      <c r="E1086">
        <f t="shared" si="16"/>
        <v>38.99</v>
      </c>
    </row>
    <row r="1087" spans="1:5" x14ac:dyDescent="0.35">
      <c r="A1087" t="s">
        <v>135</v>
      </c>
      <c r="B1087" s="1">
        <v>42630</v>
      </c>
      <c r="C1087">
        <v>7.76</v>
      </c>
      <c r="D1087">
        <v>20.47</v>
      </c>
      <c r="E1087">
        <f t="shared" si="16"/>
        <v>28.229999999999997</v>
      </c>
    </row>
    <row r="1088" spans="1:5" x14ac:dyDescent="0.35">
      <c r="A1088" t="s">
        <v>135</v>
      </c>
      <c r="B1088" s="1">
        <v>42631</v>
      </c>
      <c r="C1088">
        <v>7.76</v>
      </c>
      <c r="D1088">
        <v>19.64</v>
      </c>
      <c r="E1088">
        <f t="shared" si="16"/>
        <v>27.4</v>
      </c>
    </row>
    <row r="1089" spans="1:5" x14ac:dyDescent="0.35">
      <c r="A1089" t="s">
        <v>135</v>
      </c>
      <c r="B1089" s="1">
        <v>42632</v>
      </c>
      <c r="C1089">
        <v>5.46</v>
      </c>
      <c r="D1089">
        <v>42.41</v>
      </c>
      <c r="E1089">
        <f t="shared" si="16"/>
        <v>47.87</v>
      </c>
    </row>
    <row r="1090" spans="1:5" x14ac:dyDescent="0.35">
      <c r="A1090" t="s">
        <v>135</v>
      </c>
      <c r="B1090" s="1">
        <v>42633</v>
      </c>
      <c r="C1090">
        <v>4.63</v>
      </c>
      <c r="D1090">
        <v>41.56</v>
      </c>
      <c r="E1090">
        <f t="shared" si="16"/>
        <v>46.190000000000005</v>
      </c>
    </row>
    <row r="1091" spans="1:5" x14ac:dyDescent="0.35">
      <c r="A1091" t="s">
        <v>135</v>
      </c>
      <c r="B1091" s="1">
        <v>42634</v>
      </c>
      <c r="C1091">
        <v>3.85</v>
      </c>
      <c r="D1091">
        <v>43.11</v>
      </c>
      <c r="E1091">
        <f t="shared" si="16"/>
        <v>46.96</v>
      </c>
    </row>
    <row r="1092" spans="1:5" x14ac:dyDescent="0.35">
      <c r="A1092" t="s">
        <v>135</v>
      </c>
      <c r="B1092" s="1">
        <v>42635</v>
      </c>
      <c r="C1092">
        <v>0</v>
      </c>
      <c r="D1092">
        <v>46.55</v>
      </c>
      <c r="E1092">
        <f t="shared" ref="E1092:E1155" si="17">C1092+D1092</f>
        <v>46.55</v>
      </c>
    </row>
    <row r="1093" spans="1:5" x14ac:dyDescent="0.35">
      <c r="A1093" t="s">
        <v>135</v>
      </c>
      <c r="B1093" s="1">
        <v>42636</v>
      </c>
      <c r="C1093">
        <v>0</v>
      </c>
      <c r="D1093">
        <v>42.12</v>
      </c>
      <c r="E1093">
        <f t="shared" si="17"/>
        <v>42.12</v>
      </c>
    </row>
    <row r="1094" spans="1:5" x14ac:dyDescent="0.35">
      <c r="A1094" t="s">
        <v>135</v>
      </c>
      <c r="B1094" s="1">
        <v>42637</v>
      </c>
      <c r="C1094">
        <v>0</v>
      </c>
      <c r="D1094">
        <v>26.94</v>
      </c>
      <c r="E1094">
        <f t="shared" si="17"/>
        <v>26.94</v>
      </c>
    </row>
    <row r="1095" spans="1:5" x14ac:dyDescent="0.35">
      <c r="A1095" t="s">
        <v>135</v>
      </c>
      <c r="B1095" s="1">
        <v>42638</v>
      </c>
      <c r="C1095">
        <v>0</v>
      </c>
      <c r="D1095">
        <v>22.59</v>
      </c>
      <c r="E1095">
        <f t="shared" si="17"/>
        <v>22.59</v>
      </c>
    </row>
    <row r="1096" spans="1:5" x14ac:dyDescent="0.35">
      <c r="A1096" t="s">
        <v>135</v>
      </c>
      <c r="B1096" s="1">
        <v>42639</v>
      </c>
      <c r="C1096">
        <v>0</v>
      </c>
      <c r="D1096">
        <v>28.18</v>
      </c>
      <c r="E1096">
        <f t="shared" si="17"/>
        <v>28.18</v>
      </c>
    </row>
    <row r="1097" spans="1:5" x14ac:dyDescent="0.35">
      <c r="A1097" t="s">
        <v>135</v>
      </c>
      <c r="B1097" s="1">
        <v>42640</v>
      </c>
      <c r="C1097">
        <v>0</v>
      </c>
      <c r="D1097">
        <v>29.47</v>
      </c>
      <c r="E1097">
        <f t="shared" si="17"/>
        <v>29.47</v>
      </c>
    </row>
    <row r="1098" spans="1:5" x14ac:dyDescent="0.35">
      <c r="A1098" t="s">
        <v>135</v>
      </c>
      <c r="B1098" s="1">
        <v>42641</v>
      </c>
      <c r="C1098">
        <v>0</v>
      </c>
      <c r="D1098">
        <v>26.12</v>
      </c>
      <c r="E1098">
        <f t="shared" si="17"/>
        <v>26.12</v>
      </c>
    </row>
    <row r="1099" spans="1:5" x14ac:dyDescent="0.35">
      <c r="A1099" t="s">
        <v>135</v>
      </c>
      <c r="B1099" s="1">
        <v>42642</v>
      </c>
      <c r="C1099">
        <v>0</v>
      </c>
      <c r="D1099">
        <v>28.78</v>
      </c>
      <c r="E1099">
        <f t="shared" si="17"/>
        <v>28.78</v>
      </c>
    </row>
    <row r="1100" spans="1:5" x14ac:dyDescent="0.35">
      <c r="A1100" t="s">
        <v>135</v>
      </c>
      <c r="B1100" s="1">
        <v>42643</v>
      </c>
      <c r="C1100">
        <v>0</v>
      </c>
      <c r="D1100">
        <v>29.03</v>
      </c>
      <c r="E1100">
        <f t="shared" si="17"/>
        <v>29.03</v>
      </c>
    </row>
    <row r="1101" spans="1:5" x14ac:dyDescent="0.35">
      <c r="A1101" t="s">
        <v>134</v>
      </c>
      <c r="B1101" s="1">
        <v>42826</v>
      </c>
      <c r="C1101">
        <v>0</v>
      </c>
      <c r="D1101">
        <v>29.11</v>
      </c>
      <c r="E1101">
        <f t="shared" si="17"/>
        <v>29.11</v>
      </c>
    </row>
    <row r="1102" spans="1:5" x14ac:dyDescent="0.35">
      <c r="A1102" t="s">
        <v>134</v>
      </c>
      <c r="B1102" s="1">
        <v>42827</v>
      </c>
      <c r="C1102">
        <v>0</v>
      </c>
      <c r="D1102">
        <v>29.14</v>
      </c>
      <c r="E1102">
        <f t="shared" si="17"/>
        <v>29.14</v>
      </c>
    </row>
    <row r="1103" spans="1:5" x14ac:dyDescent="0.35">
      <c r="A1103" t="s">
        <v>134</v>
      </c>
      <c r="B1103" s="1">
        <v>42828</v>
      </c>
      <c r="C1103">
        <v>0</v>
      </c>
      <c r="D1103">
        <v>29.23</v>
      </c>
      <c r="E1103">
        <f t="shared" si="17"/>
        <v>29.23</v>
      </c>
    </row>
    <row r="1104" spans="1:5" x14ac:dyDescent="0.35">
      <c r="A1104" t="s">
        <v>134</v>
      </c>
      <c r="B1104" s="1">
        <v>42829</v>
      </c>
      <c r="C1104">
        <v>3.33</v>
      </c>
      <c r="D1104">
        <v>35.44</v>
      </c>
      <c r="E1104">
        <f t="shared" si="17"/>
        <v>38.769999999999996</v>
      </c>
    </row>
    <row r="1105" spans="1:5" x14ac:dyDescent="0.35">
      <c r="A1105" t="s">
        <v>134</v>
      </c>
      <c r="B1105" s="1">
        <v>42830</v>
      </c>
      <c r="C1105">
        <v>3.33</v>
      </c>
      <c r="D1105">
        <v>29.5</v>
      </c>
      <c r="E1105">
        <f t="shared" si="17"/>
        <v>32.83</v>
      </c>
    </row>
    <row r="1106" spans="1:5" x14ac:dyDescent="0.35">
      <c r="A1106" t="s">
        <v>134</v>
      </c>
      <c r="B1106" s="1">
        <v>42831</v>
      </c>
      <c r="C1106">
        <v>3.34</v>
      </c>
      <c r="D1106">
        <v>32.340000000000003</v>
      </c>
      <c r="E1106">
        <f t="shared" si="17"/>
        <v>35.680000000000007</v>
      </c>
    </row>
    <row r="1107" spans="1:5" x14ac:dyDescent="0.35">
      <c r="A1107" t="s">
        <v>134</v>
      </c>
      <c r="B1107" s="1">
        <v>42832</v>
      </c>
      <c r="C1107">
        <v>3.34</v>
      </c>
      <c r="D1107">
        <v>31.3</v>
      </c>
      <c r="E1107">
        <f t="shared" si="17"/>
        <v>34.64</v>
      </c>
    </row>
    <row r="1108" spans="1:5" x14ac:dyDescent="0.35">
      <c r="A1108" t="s">
        <v>134</v>
      </c>
      <c r="B1108" s="1">
        <v>42833</v>
      </c>
      <c r="C1108">
        <v>1.95</v>
      </c>
      <c r="D1108">
        <v>24.03</v>
      </c>
      <c r="E1108">
        <f t="shared" si="17"/>
        <v>25.98</v>
      </c>
    </row>
    <row r="1109" spans="1:5" x14ac:dyDescent="0.35">
      <c r="A1109" t="s">
        <v>134</v>
      </c>
      <c r="B1109" s="1">
        <v>42834</v>
      </c>
      <c r="C1109">
        <v>0</v>
      </c>
      <c r="D1109">
        <v>22.41</v>
      </c>
      <c r="E1109">
        <f t="shared" si="17"/>
        <v>22.41</v>
      </c>
    </row>
    <row r="1110" spans="1:5" x14ac:dyDescent="0.35">
      <c r="A1110" t="s">
        <v>134</v>
      </c>
      <c r="B1110" s="1">
        <v>42835</v>
      </c>
      <c r="C1110">
        <v>3.34</v>
      </c>
      <c r="D1110">
        <v>31.02</v>
      </c>
      <c r="E1110">
        <f t="shared" si="17"/>
        <v>34.36</v>
      </c>
    </row>
    <row r="1111" spans="1:5" x14ac:dyDescent="0.35">
      <c r="A1111" t="s">
        <v>134</v>
      </c>
      <c r="B1111" s="1">
        <v>42836</v>
      </c>
      <c r="C1111">
        <v>1.25</v>
      </c>
      <c r="D1111">
        <v>32.28</v>
      </c>
      <c r="E1111">
        <f t="shared" si="17"/>
        <v>33.53</v>
      </c>
    </row>
    <row r="1112" spans="1:5" x14ac:dyDescent="0.35">
      <c r="A1112" t="s">
        <v>134</v>
      </c>
      <c r="B1112" s="1">
        <v>42837</v>
      </c>
      <c r="C1112">
        <v>0</v>
      </c>
      <c r="D1112">
        <v>30.14</v>
      </c>
      <c r="E1112">
        <f t="shared" si="17"/>
        <v>30.14</v>
      </c>
    </row>
    <row r="1113" spans="1:5" x14ac:dyDescent="0.35">
      <c r="A1113" t="s">
        <v>134</v>
      </c>
      <c r="B1113" s="1">
        <v>42838</v>
      </c>
      <c r="C1113">
        <v>0</v>
      </c>
      <c r="D1113">
        <v>32.39</v>
      </c>
      <c r="E1113">
        <f t="shared" si="17"/>
        <v>32.39</v>
      </c>
    </row>
    <row r="1114" spans="1:5" x14ac:dyDescent="0.35">
      <c r="A1114" t="s">
        <v>134</v>
      </c>
      <c r="B1114" s="1">
        <v>42839</v>
      </c>
      <c r="C1114">
        <v>0</v>
      </c>
      <c r="D1114">
        <v>28.15</v>
      </c>
      <c r="E1114">
        <f t="shared" si="17"/>
        <v>28.15</v>
      </c>
    </row>
    <row r="1115" spans="1:5" x14ac:dyDescent="0.35">
      <c r="A1115" t="s">
        <v>134</v>
      </c>
      <c r="B1115" s="1">
        <v>42840</v>
      </c>
      <c r="C1115">
        <v>0</v>
      </c>
      <c r="D1115">
        <v>25.13</v>
      </c>
      <c r="E1115">
        <f t="shared" si="17"/>
        <v>25.13</v>
      </c>
    </row>
    <row r="1116" spans="1:5" x14ac:dyDescent="0.35">
      <c r="A1116" t="s">
        <v>134</v>
      </c>
      <c r="B1116" s="1">
        <v>42841</v>
      </c>
      <c r="C1116">
        <v>0</v>
      </c>
      <c r="D1116">
        <v>27.61</v>
      </c>
      <c r="E1116">
        <f t="shared" si="17"/>
        <v>27.61</v>
      </c>
    </row>
    <row r="1117" spans="1:5" x14ac:dyDescent="0.35">
      <c r="A1117" t="s">
        <v>134</v>
      </c>
      <c r="B1117" s="1">
        <v>42842</v>
      </c>
      <c r="C1117">
        <v>0</v>
      </c>
      <c r="D1117">
        <v>28.32</v>
      </c>
      <c r="E1117">
        <f t="shared" si="17"/>
        <v>28.32</v>
      </c>
    </row>
    <row r="1118" spans="1:5" x14ac:dyDescent="0.35">
      <c r="A1118" t="s">
        <v>134</v>
      </c>
      <c r="B1118" s="1">
        <v>42843</v>
      </c>
      <c r="C1118">
        <v>3.33</v>
      </c>
      <c r="D1118">
        <v>31.82</v>
      </c>
      <c r="E1118">
        <f t="shared" si="17"/>
        <v>35.15</v>
      </c>
    </row>
    <row r="1119" spans="1:5" x14ac:dyDescent="0.35">
      <c r="A1119" t="s">
        <v>134</v>
      </c>
      <c r="B1119" s="1">
        <v>42844</v>
      </c>
      <c r="C1119">
        <v>3.05</v>
      </c>
      <c r="D1119">
        <v>31.75</v>
      </c>
      <c r="E1119">
        <f t="shared" si="17"/>
        <v>34.799999999999997</v>
      </c>
    </row>
    <row r="1120" spans="1:5" x14ac:dyDescent="0.35">
      <c r="A1120" t="s">
        <v>134</v>
      </c>
      <c r="B1120" s="1">
        <v>42845</v>
      </c>
      <c r="C1120">
        <v>2.2400000000000002</v>
      </c>
      <c r="D1120">
        <v>30.25</v>
      </c>
      <c r="E1120">
        <f t="shared" si="17"/>
        <v>32.49</v>
      </c>
    </row>
    <row r="1121" spans="1:5" x14ac:dyDescent="0.35">
      <c r="A1121" t="s">
        <v>134</v>
      </c>
      <c r="B1121" s="1">
        <v>42846</v>
      </c>
      <c r="C1121">
        <v>1.53</v>
      </c>
      <c r="D1121">
        <v>29.72</v>
      </c>
      <c r="E1121">
        <f t="shared" si="17"/>
        <v>31.25</v>
      </c>
    </row>
    <row r="1122" spans="1:5" x14ac:dyDescent="0.35">
      <c r="A1122" t="s">
        <v>134</v>
      </c>
      <c r="B1122" s="1">
        <v>42847</v>
      </c>
      <c r="C1122">
        <v>0</v>
      </c>
      <c r="D1122">
        <v>25.35</v>
      </c>
      <c r="E1122">
        <f t="shared" si="17"/>
        <v>25.35</v>
      </c>
    </row>
    <row r="1123" spans="1:5" x14ac:dyDescent="0.35">
      <c r="A1123" t="s">
        <v>134</v>
      </c>
      <c r="B1123" s="1">
        <v>42848</v>
      </c>
      <c r="C1123">
        <v>0</v>
      </c>
      <c r="D1123">
        <v>25.19</v>
      </c>
      <c r="E1123">
        <f t="shared" si="17"/>
        <v>25.19</v>
      </c>
    </row>
    <row r="1124" spans="1:5" x14ac:dyDescent="0.35">
      <c r="A1124" t="s">
        <v>134</v>
      </c>
      <c r="B1124" s="1">
        <v>42849</v>
      </c>
      <c r="C1124">
        <v>3.35</v>
      </c>
      <c r="D1124">
        <v>28.62</v>
      </c>
      <c r="E1124">
        <f t="shared" si="17"/>
        <v>31.970000000000002</v>
      </c>
    </row>
    <row r="1125" spans="1:5" x14ac:dyDescent="0.35">
      <c r="A1125" t="s">
        <v>134</v>
      </c>
      <c r="B1125" s="1">
        <v>42850</v>
      </c>
      <c r="C1125">
        <v>4.91</v>
      </c>
      <c r="D1125">
        <v>30.04</v>
      </c>
      <c r="E1125">
        <f t="shared" si="17"/>
        <v>34.950000000000003</v>
      </c>
    </row>
    <row r="1126" spans="1:5" x14ac:dyDescent="0.35">
      <c r="A1126" t="s">
        <v>134</v>
      </c>
      <c r="B1126" s="1">
        <v>42851</v>
      </c>
      <c r="C1126">
        <v>8.6199999999999992</v>
      </c>
      <c r="D1126">
        <v>35.1</v>
      </c>
      <c r="E1126">
        <f t="shared" si="17"/>
        <v>43.72</v>
      </c>
    </row>
    <row r="1127" spans="1:5" x14ac:dyDescent="0.35">
      <c r="A1127" t="s">
        <v>134</v>
      </c>
      <c r="B1127" s="1">
        <v>42852</v>
      </c>
      <c r="C1127">
        <v>9.4600000000000009</v>
      </c>
      <c r="D1127">
        <v>33.92</v>
      </c>
      <c r="E1127">
        <f t="shared" si="17"/>
        <v>43.38</v>
      </c>
    </row>
    <row r="1128" spans="1:5" x14ac:dyDescent="0.35">
      <c r="A1128" t="s">
        <v>134</v>
      </c>
      <c r="B1128" s="1">
        <v>42853</v>
      </c>
      <c r="C1128">
        <v>3.32</v>
      </c>
      <c r="D1128">
        <v>30.32</v>
      </c>
      <c r="E1128">
        <f t="shared" si="17"/>
        <v>33.64</v>
      </c>
    </row>
    <row r="1129" spans="1:5" x14ac:dyDescent="0.35">
      <c r="A1129" t="s">
        <v>134</v>
      </c>
      <c r="B1129" s="1">
        <v>42854</v>
      </c>
      <c r="C1129">
        <v>3.33</v>
      </c>
      <c r="D1129">
        <v>28.82</v>
      </c>
      <c r="E1129">
        <f t="shared" si="17"/>
        <v>32.15</v>
      </c>
    </row>
    <row r="1130" spans="1:5" x14ac:dyDescent="0.35">
      <c r="A1130" t="s">
        <v>134</v>
      </c>
      <c r="B1130" s="1">
        <v>42855</v>
      </c>
      <c r="C1130">
        <v>0</v>
      </c>
      <c r="D1130">
        <v>26.16</v>
      </c>
      <c r="E1130">
        <f t="shared" si="17"/>
        <v>26.16</v>
      </c>
    </row>
    <row r="1131" spans="1:5" x14ac:dyDescent="0.35">
      <c r="A1131" t="s">
        <v>134</v>
      </c>
      <c r="B1131" s="1">
        <v>42856</v>
      </c>
      <c r="C1131">
        <v>3.34</v>
      </c>
      <c r="D1131">
        <v>20.38</v>
      </c>
      <c r="E1131">
        <f t="shared" si="17"/>
        <v>23.72</v>
      </c>
    </row>
    <row r="1132" spans="1:5" x14ac:dyDescent="0.35">
      <c r="A1132" t="s">
        <v>134</v>
      </c>
      <c r="B1132" s="1">
        <v>42857</v>
      </c>
      <c r="C1132">
        <v>4.8</v>
      </c>
      <c r="D1132">
        <v>24.64</v>
      </c>
      <c r="E1132">
        <f t="shared" si="17"/>
        <v>29.44</v>
      </c>
    </row>
    <row r="1133" spans="1:5" x14ac:dyDescent="0.35">
      <c r="A1133" t="s">
        <v>134</v>
      </c>
      <c r="B1133" s="1">
        <v>42858</v>
      </c>
      <c r="C1133">
        <v>1.3</v>
      </c>
      <c r="D1133">
        <v>20.87</v>
      </c>
      <c r="E1133">
        <f t="shared" si="17"/>
        <v>22.17</v>
      </c>
    </row>
    <row r="1134" spans="1:5" x14ac:dyDescent="0.35">
      <c r="A1134" t="s">
        <v>134</v>
      </c>
      <c r="B1134" s="1">
        <v>42859</v>
      </c>
      <c r="C1134">
        <v>0</v>
      </c>
      <c r="D1134">
        <v>23.21</v>
      </c>
      <c r="E1134">
        <f t="shared" si="17"/>
        <v>23.21</v>
      </c>
    </row>
    <row r="1135" spans="1:5" x14ac:dyDescent="0.35">
      <c r="A1135" t="s">
        <v>134</v>
      </c>
      <c r="B1135" s="1">
        <v>42860</v>
      </c>
      <c r="C1135">
        <v>0</v>
      </c>
      <c r="D1135">
        <v>20.88</v>
      </c>
      <c r="E1135">
        <f t="shared" si="17"/>
        <v>20.88</v>
      </c>
    </row>
    <row r="1136" spans="1:5" x14ac:dyDescent="0.35">
      <c r="A1136" t="s">
        <v>134</v>
      </c>
      <c r="B1136" s="1">
        <v>42861</v>
      </c>
      <c r="C1136">
        <v>0</v>
      </c>
      <c r="D1136">
        <v>24.07</v>
      </c>
      <c r="E1136">
        <f t="shared" si="17"/>
        <v>24.07</v>
      </c>
    </row>
    <row r="1137" spans="1:5" x14ac:dyDescent="0.35">
      <c r="A1137" t="s">
        <v>134</v>
      </c>
      <c r="B1137" s="1">
        <v>42862</v>
      </c>
      <c r="C1137">
        <v>0</v>
      </c>
      <c r="D1137">
        <v>25.49</v>
      </c>
      <c r="E1137">
        <f t="shared" si="17"/>
        <v>25.49</v>
      </c>
    </row>
    <row r="1138" spans="1:5" x14ac:dyDescent="0.35">
      <c r="A1138" t="s">
        <v>134</v>
      </c>
      <c r="B1138" s="1">
        <v>42863</v>
      </c>
      <c r="C1138">
        <v>1.1100000000000001</v>
      </c>
      <c r="D1138">
        <v>31.54</v>
      </c>
      <c r="E1138">
        <f t="shared" si="17"/>
        <v>32.65</v>
      </c>
    </row>
    <row r="1139" spans="1:5" x14ac:dyDescent="0.35">
      <c r="A1139" t="s">
        <v>134</v>
      </c>
      <c r="B1139" s="1">
        <v>42864</v>
      </c>
      <c r="C1139">
        <v>1.66</v>
      </c>
      <c r="D1139">
        <v>36.69</v>
      </c>
      <c r="E1139">
        <f t="shared" si="17"/>
        <v>38.349999999999994</v>
      </c>
    </row>
    <row r="1140" spans="1:5" x14ac:dyDescent="0.35">
      <c r="A1140" t="s">
        <v>134</v>
      </c>
      <c r="B1140" s="1">
        <v>42865</v>
      </c>
      <c r="C1140">
        <v>1.1100000000000001</v>
      </c>
      <c r="D1140">
        <v>33.49</v>
      </c>
      <c r="E1140">
        <f t="shared" si="17"/>
        <v>34.6</v>
      </c>
    </row>
    <row r="1141" spans="1:5" x14ac:dyDescent="0.35">
      <c r="A1141" t="s">
        <v>134</v>
      </c>
      <c r="B1141" s="1">
        <v>42866</v>
      </c>
      <c r="C1141">
        <v>3.05</v>
      </c>
      <c r="D1141">
        <v>32.06</v>
      </c>
      <c r="E1141">
        <f t="shared" si="17"/>
        <v>35.11</v>
      </c>
    </row>
    <row r="1142" spans="1:5" x14ac:dyDescent="0.35">
      <c r="A1142" t="s">
        <v>134</v>
      </c>
      <c r="B1142" s="1">
        <v>42867</v>
      </c>
      <c r="C1142">
        <v>0</v>
      </c>
      <c r="D1142">
        <v>30.53</v>
      </c>
      <c r="E1142">
        <f t="shared" si="17"/>
        <v>30.53</v>
      </c>
    </row>
    <row r="1143" spans="1:5" x14ac:dyDescent="0.35">
      <c r="A1143" t="s">
        <v>134</v>
      </c>
      <c r="B1143" s="1">
        <v>42868</v>
      </c>
      <c r="C1143">
        <v>0</v>
      </c>
      <c r="D1143">
        <v>18.53</v>
      </c>
      <c r="E1143">
        <f t="shared" si="17"/>
        <v>18.53</v>
      </c>
    </row>
    <row r="1144" spans="1:5" x14ac:dyDescent="0.35">
      <c r="A1144" t="s">
        <v>134</v>
      </c>
      <c r="B1144" s="1">
        <v>42869</v>
      </c>
      <c r="C1144">
        <v>0</v>
      </c>
      <c r="D1144">
        <v>15.4</v>
      </c>
      <c r="E1144">
        <f t="shared" si="17"/>
        <v>15.4</v>
      </c>
    </row>
    <row r="1145" spans="1:5" x14ac:dyDescent="0.35">
      <c r="A1145" t="s">
        <v>134</v>
      </c>
      <c r="B1145" s="1">
        <v>42870</v>
      </c>
      <c r="C1145">
        <v>0</v>
      </c>
      <c r="D1145">
        <v>27.05</v>
      </c>
      <c r="E1145">
        <f t="shared" si="17"/>
        <v>27.05</v>
      </c>
    </row>
    <row r="1146" spans="1:5" x14ac:dyDescent="0.35">
      <c r="A1146" t="s">
        <v>134</v>
      </c>
      <c r="B1146" s="1">
        <v>42871</v>
      </c>
      <c r="C1146">
        <v>0</v>
      </c>
      <c r="D1146">
        <v>28.7</v>
      </c>
      <c r="E1146">
        <f t="shared" si="17"/>
        <v>28.7</v>
      </c>
    </row>
    <row r="1147" spans="1:5" x14ac:dyDescent="0.35">
      <c r="A1147" t="s">
        <v>134</v>
      </c>
      <c r="B1147" s="1">
        <v>42872</v>
      </c>
      <c r="C1147">
        <v>0</v>
      </c>
      <c r="D1147">
        <v>23.64</v>
      </c>
      <c r="E1147">
        <f t="shared" si="17"/>
        <v>23.64</v>
      </c>
    </row>
    <row r="1148" spans="1:5" x14ac:dyDescent="0.35">
      <c r="A1148" t="s">
        <v>134</v>
      </c>
      <c r="B1148" s="1">
        <v>42873</v>
      </c>
      <c r="C1148">
        <v>0</v>
      </c>
      <c r="D1148">
        <v>22.84</v>
      </c>
      <c r="E1148">
        <f t="shared" si="17"/>
        <v>22.84</v>
      </c>
    </row>
    <row r="1149" spans="1:5" x14ac:dyDescent="0.35">
      <c r="A1149" t="s">
        <v>134</v>
      </c>
      <c r="B1149" s="1">
        <v>42874</v>
      </c>
      <c r="C1149">
        <v>0</v>
      </c>
      <c r="D1149">
        <v>26.5</v>
      </c>
      <c r="E1149">
        <f t="shared" si="17"/>
        <v>26.5</v>
      </c>
    </row>
    <row r="1150" spans="1:5" x14ac:dyDescent="0.35">
      <c r="A1150" t="s">
        <v>134</v>
      </c>
      <c r="B1150" s="1">
        <v>42875</v>
      </c>
      <c r="C1150">
        <v>0</v>
      </c>
      <c r="D1150">
        <v>7.9</v>
      </c>
      <c r="E1150">
        <f t="shared" si="17"/>
        <v>7.9</v>
      </c>
    </row>
    <row r="1151" spans="1:5" x14ac:dyDescent="0.35">
      <c r="A1151" t="s">
        <v>134</v>
      </c>
      <c r="B1151" s="1">
        <v>42876</v>
      </c>
      <c r="C1151">
        <v>0</v>
      </c>
      <c r="D1151">
        <v>7.17</v>
      </c>
      <c r="E1151">
        <f t="shared" si="17"/>
        <v>7.17</v>
      </c>
    </row>
    <row r="1152" spans="1:5" x14ac:dyDescent="0.35">
      <c r="A1152" t="s">
        <v>134</v>
      </c>
      <c r="B1152" s="1">
        <v>42877</v>
      </c>
      <c r="C1152">
        <v>0</v>
      </c>
      <c r="D1152">
        <v>15.22</v>
      </c>
      <c r="E1152">
        <f t="shared" si="17"/>
        <v>15.22</v>
      </c>
    </row>
    <row r="1153" spans="1:5" x14ac:dyDescent="0.35">
      <c r="A1153" t="s">
        <v>134</v>
      </c>
      <c r="B1153" s="1">
        <v>42878</v>
      </c>
      <c r="C1153">
        <v>0</v>
      </c>
      <c r="D1153">
        <v>19.850000000000001</v>
      </c>
      <c r="E1153">
        <f t="shared" si="17"/>
        <v>19.850000000000001</v>
      </c>
    </row>
    <row r="1154" spans="1:5" x14ac:dyDescent="0.35">
      <c r="A1154" t="s">
        <v>134</v>
      </c>
      <c r="B1154" s="1">
        <v>42879</v>
      </c>
      <c r="C1154">
        <v>0</v>
      </c>
      <c r="D1154">
        <v>22.33</v>
      </c>
      <c r="E1154">
        <f t="shared" si="17"/>
        <v>22.33</v>
      </c>
    </row>
    <row r="1155" spans="1:5" x14ac:dyDescent="0.35">
      <c r="A1155" t="s">
        <v>134</v>
      </c>
      <c r="B1155" s="1">
        <v>42880</v>
      </c>
      <c r="C1155">
        <v>0</v>
      </c>
      <c r="D1155">
        <v>26.97</v>
      </c>
      <c r="E1155">
        <f t="shared" si="17"/>
        <v>26.97</v>
      </c>
    </row>
    <row r="1156" spans="1:5" x14ac:dyDescent="0.35">
      <c r="A1156" t="s">
        <v>134</v>
      </c>
      <c r="B1156" s="1">
        <v>42881</v>
      </c>
      <c r="C1156">
        <v>0</v>
      </c>
      <c r="D1156">
        <v>18.77</v>
      </c>
      <c r="E1156">
        <f t="shared" ref="E1156:E1219" si="18">C1156+D1156</f>
        <v>18.77</v>
      </c>
    </row>
    <row r="1157" spans="1:5" x14ac:dyDescent="0.35">
      <c r="A1157" t="s">
        <v>134</v>
      </c>
      <c r="B1157" s="1">
        <v>42882</v>
      </c>
      <c r="C1157">
        <v>0</v>
      </c>
      <c r="D1157">
        <v>18.04</v>
      </c>
      <c r="E1157">
        <f t="shared" si="18"/>
        <v>18.04</v>
      </c>
    </row>
    <row r="1158" spans="1:5" x14ac:dyDescent="0.35">
      <c r="A1158" t="s">
        <v>134</v>
      </c>
      <c r="B1158" s="1">
        <v>42883</v>
      </c>
      <c r="C1158">
        <v>0</v>
      </c>
      <c r="D1158">
        <v>15.93</v>
      </c>
      <c r="E1158">
        <f t="shared" si="18"/>
        <v>15.93</v>
      </c>
    </row>
    <row r="1159" spans="1:5" x14ac:dyDescent="0.35">
      <c r="A1159" t="s">
        <v>134</v>
      </c>
      <c r="B1159" s="1">
        <v>42884</v>
      </c>
      <c r="C1159">
        <v>0</v>
      </c>
      <c r="D1159">
        <v>17.170000000000002</v>
      </c>
      <c r="E1159">
        <f t="shared" si="18"/>
        <v>17.170000000000002</v>
      </c>
    </row>
    <row r="1160" spans="1:5" x14ac:dyDescent="0.35">
      <c r="A1160" t="s">
        <v>134</v>
      </c>
      <c r="B1160" s="1">
        <v>42885</v>
      </c>
      <c r="C1160">
        <v>0</v>
      </c>
      <c r="D1160">
        <v>17.649999999999999</v>
      </c>
      <c r="E1160">
        <f t="shared" si="18"/>
        <v>17.649999999999999</v>
      </c>
    </row>
    <row r="1161" spans="1:5" x14ac:dyDescent="0.35">
      <c r="A1161" t="s">
        <v>134</v>
      </c>
      <c r="B1161" s="1">
        <v>42886</v>
      </c>
      <c r="C1161">
        <v>0</v>
      </c>
      <c r="D1161">
        <v>18.059999999999999</v>
      </c>
      <c r="E1161">
        <f t="shared" si="18"/>
        <v>18.059999999999999</v>
      </c>
    </row>
    <row r="1162" spans="1:5" x14ac:dyDescent="0.35">
      <c r="A1162" t="s">
        <v>134</v>
      </c>
      <c r="B1162" s="1">
        <v>42887</v>
      </c>
      <c r="C1162">
        <v>0</v>
      </c>
      <c r="D1162">
        <v>6.39</v>
      </c>
      <c r="E1162">
        <f t="shared" si="18"/>
        <v>6.39</v>
      </c>
    </row>
    <row r="1163" spans="1:5" x14ac:dyDescent="0.35">
      <c r="A1163" t="s">
        <v>134</v>
      </c>
      <c r="B1163" s="1">
        <v>42888</v>
      </c>
      <c r="C1163">
        <v>1.95</v>
      </c>
      <c r="D1163">
        <v>6.35</v>
      </c>
      <c r="E1163">
        <f t="shared" si="18"/>
        <v>8.2999999999999989</v>
      </c>
    </row>
    <row r="1164" spans="1:5" x14ac:dyDescent="0.35">
      <c r="A1164" t="s">
        <v>134</v>
      </c>
      <c r="B1164" s="1">
        <v>42889</v>
      </c>
      <c r="C1164">
        <v>3.37</v>
      </c>
      <c r="D1164">
        <v>5.05</v>
      </c>
      <c r="E1164">
        <f t="shared" si="18"/>
        <v>8.42</v>
      </c>
    </row>
    <row r="1165" spans="1:5" x14ac:dyDescent="0.35">
      <c r="A1165" t="s">
        <v>134</v>
      </c>
      <c r="B1165" s="1">
        <v>42890</v>
      </c>
      <c r="C1165">
        <v>2.8</v>
      </c>
      <c r="D1165">
        <v>6.61</v>
      </c>
      <c r="E1165">
        <f t="shared" si="18"/>
        <v>9.41</v>
      </c>
    </row>
    <row r="1166" spans="1:5" x14ac:dyDescent="0.35">
      <c r="A1166" t="s">
        <v>134</v>
      </c>
      <c r="B1166" s="1">
        <v>42891</v>
      </c>
      <c r="C1166">
        <v>0</v>
      </c>
      <c r="D1166">
        <v>6.63</v>
      </c>
      <c r="E1166">
        <f t="shared" si="18"/>
        <v>6.63</v>
      </c>
    </row>
    <row r="1167" spans="1:5" x14ac:dyDescent="0.35">
      <c r="A1167" t="s">
        <v>134</v>
      </c>
      <c r="B1167" s="1">
        <v>42892</v>
      </c>
      <c r="C1167">
        <v>0</v>
      </c>
      <c r="D1167">
        <v>6.86</v>
      </c>
      <c r="E1167">
        <f t="shared" si="18"/>
        <v>6.86</v>
      </c>
    </row>
    <row r="1168" spans="1:5" x14ac:dyDescent="0.35">
      <c r="A1168" t="s">
        <v>134</v>
      </c>
      <c r="B1168" s="1">
        <v>42893</v>
      </c>
      <c r="C1168">
        <v>0</v>
      </c>
      <c r="D1168">
        <v>7.04</v>
      </c>
      <c r="E1168">
        <f t="shared" si="18"/>
        <v>7.04</v>
      </c>
    </row>
    <row r="1169" spans="1:5" x14ac:dyDescent="0.35">
      <c r="A1169" t="s">
        <v>134</v>
      </c>
      <c r="B1169" s="1">
        <v>42894</v>
      </c>
      <c r="C1169">
        <v>0</v>
      </c>
      <c r="D1169">
        <v>9.18</v>
      </c>
      <c r="E1169">
        <f t="shared" si="18"/>
        <v>9.18</v>
      </c>
    </row>
    <row r="1170" spans="1:5" x14ac:dyDescent="0.35">
      <c r="A1170" t="s">
        <v>134</v>
      </c>
      <c r="B1170" s="1">
        <v>42895</v>
      </c>
      <c r="C1170">
        <v>0</v>
      </c>
      <c r="D1170">
        <v>5.0599999999999996</v>
      </c>
      <c r="E1170">
        <f t="shared" si="18"/>
        <v>5.0599999999999996</v>
      </c>
    </row>
    <row r="1171" spans="1:5" x14ac:dyDescent="0.35">
      <c r="A1171" t="s">
        <v>134</v>
      </c>
      <c r="B1171" s="1">
        <v>42896</v>
      </c>
      <c r="C1171">
        <v>0</v>
      </c>
      <c r="D1171">
        <v>5.05</v>
      </c>
      <c r="E1171">
        <f t="shared" si="18"/>
        <v>5.05</v>
      </c>
    </row>
    <row r="1172" spans="1:5" x14ac:dyDescent="0.35">
      <c r="A1172" t="s">
        <v>134</v>
      </c>
      <c r="B1172" s="1">
        <v>42897</v>
      </c>
      <c r="C1172">
        <v>0</v>
      </c>
      <c r="D1172">
        <v>5.05</v>
      </c>
      <c r="E1172">
        <f t="shared" si="18"/>
        <v>5.05</v>
      </c>
    </row>
    <row r="1173" spans="1:5" x14ac:dyDescent="0.35">
      <c r="A1173" t="s">
        <v>134</v>
      </c>
      <c r="B1173" s="1">
        <v>42898</v>
      </c>
      <c r="C1173">
        <v>0</v>
      </c>
      <c r="D1173">
        <v>5.05</v>
      </c>
      <c r="E1173">
        <f t="shared" si="18"/>
        <v>5.05</v>
      </c>
    </row>
    <row r="1174" spans="1:5" x14ac:dyDescent="0.35">
      <c r="A1174" t="s">
        <v>134</v>
      </c>
      <c r="B1174" s="1">
        <v>42899</v>
      </c>
      <c r="C1174">
        <v>18.02</v>
      </c>
      <c r="D1174">
        <v>5.05</v>
      </c>
      <c r="E1174">
        <f t="shared" si="18"/>
        <v>23.07</v>
      </c>
    </row>
    <row r="1175" spans="1:5" x14ac:dyDescent="0.35">
      <c r="A1175" t="s">
        <v>134</v>
      </c>
      <c r="B1175" s="1">
        <v>42900</v>
      </c>
      <c r="C1175">
        <v>10.78</v>
      </c>
      <c r="D1175">
        <v>5.04</v>
      </c>
      <c r="E1175">
        <f t="shared" si="18"/>
        <v>15.82</v>
      </c>
    </row>
    <row r="1176" spans="1:5" x14ac:dyDescent="0.35">
      <c r="A1176" t="s">
        <v>134</v>
      </c>
      <c r="B1176" s="1">
        <v>42901</v>
      </c>
      <c r="C1176">
        <v>6.48</v>
      </c>
      <c r="D1176">
        <v>5.05</v>
      </c>
      <c r="E1176">
        <f t="shared" si="18"/>
        <v>11.530000000000001</v>
      </c>
    </row>
    <row r="1177" spans="1:5" x14ac:dyDescent="0.35">
      <c r="A1177" t="s">
        <v>134</v>
      </c>
      <c r="B1177" s="1">
        <v>42902</v>
      </c>
      <c r="C1177">
        <v>8.1300000000000008</v>
      </c>
      <c r="D1177">
        <v>5.05</v>
      </c>
      <c r="E1177">
        <f t="shared" si="18"/>
        <v>13.18</v>
      </c>
    </row>
    <row r="1178" spans="1:5" x14ac:dyDescent="0.35">
      <c r="A1178" t="s">
        <v>134</v>
      </c>
      <c r="B1178" s="1">
        <v>42903</v>
      </c>
      <c r="C1178">
        <v>0</v>
      </c>
      <c r="D1178">
        <v>5.04</v>
      </c>
      <c r="E1178">
        <f t="shared" si="18"/>
        <v>5.04</v>
      </c>
    </row>
    <row r="1179" spans="1:5" x14ac:dyDescent="0.35">
      <c r="A1179" t="s">
        <v>134</v>
      </c>
      <c r="B1179" s="1">
        <v>42904</v>
      </c>
      <c r="C1179">
        <v>0.42</v>
      </c>
      <c r="D1179">
        <v>5.04</v>
      </c>
      <c r="E1179">
        <f t="shared" si="18"/>
        <v>5.46</v>
      </c>
    </row>
    <row r="1180" spans="1:5" x14ac:dyDescent="0.35">
      <c r="A1180" t="s">
        <v>134</v>
      </c>
      <c r="B1180" s="1">
        <v>42905</v>
      </c>
      <c r="C1180">
        <v>7.58</v>
      </c>
      <c r="D1180">
        <v>5.0199999999999996</v>
      </c>
      <c r="E1180">
        <f t="shared" si="18"/>
        <v>12.6</v>
      </c>
    </row>
    <row r="1181" spans="1:5" x14ac:dyDescent="0.35">
      <c r="A1181" t="s">
        <v>134</v>
      </c>
      <c r="B1181" s="1">
        <v>42906</v>
      </c>
      <c r="C1181">
        <v>6.56</v>
      </c>
      <c r="D1181">
        <v>5.04</v>
      </c>
      <c r="E1181">
        <f t="shared" si="18"/>
        <v>11.6</v>
      </c>
    </row>
    <row r="1182" spans="1:5" x14ac:dyDescent="0.35">
      <c r="A1182" t="s">
        <v>134</v>
      </c>
      <c r="B1182" s="1">
        <v>42907</v>
      </c>
      <c r="C1182">
        <v>6.39</v>
      </c>
      <c r="D1182">
        <v>5.05</v>
      </c>
      <c r="E1182">
        <f t="shared" si="18"/>
        <v>11.44</v>
      </c>
    </row>
    <row r="1183" spans="1:5" x14ac:dyDescent="0.35">
      <c r="A1183" t="s">
        <v>134</v>
      </c>
      <c r="B1183" s="1">
        <v>42908</v>
      </c>
      <c r="C1183">
        <v>5.55</v>
      </c>
      <c r="D1183">
        <v>5.04</v>
      </c>
      <c r="E1183">
        <f t="shared" si="18"/>
        <v>10.59</v>
      </c>
    </row>
    <row r="1184" spans="1:5" x14ac:dyDescent="0.35">
      <c r="A1184" t="s">
        <v>134</v>
      </c>
      <c r="B1184" s="1">
        <v>42909</v>
      </c>
      <c r="C1184">
        <v>2.68</v>
      </c>
      <c r="D1184">
        <v>5.05</v>
      </c>
      <c r="E1184">
        <f t="shared" si="18"/>
        <v>7.73</v>
      </c>
    </row>
    <row r="1185" spans="1:5" x14ac:dyDescent="0.35">
      <c r="A1185" t="s">
        <v>134</v>
      </c>
      <c r="B1185" s="1">
        <v>42910</v>
      </c>
      <c r="C1185">
        <v>1.1499999999999999</v>
      </c>
      <c r="D1185">
        <v>5.05</v>
      </c>
      <c r="E1185">
        <f t="shared" si="18"/>
        <v>6.1999999999999993</v>
      </c>
    </row>
    <row r="1186" spans="1:5" x14ac:dyDescent="0.35">
      <c r="A1186" t="s">
        <v>134</v>
      </c>
      <c r="B1186" s="1">
        <v>42911</v>
      </c>
      <c r="C1186">
        <v>1.1499999999999999</v>
      </c>
      <c r="D1186">
        <v>5.05</v>
      </c>
      <c r="E1186">
        <f t="shared" si="18"/>
        <v>6.1999999999999993</v>
      </c>
    </row>
    <row r="1187" spans="1:5" x14ac:dyDescent="0.35">
      <c r="A1187" t="s">
        <v>134</v>
      </c>
      <c r="B1187" s="1">
        <v>42912</v>
      </c>
      <c r="C1187">
        <v>7.58</v>
      </c>
      <c r="D1187">
        <v>5.04</v>
      </c>
      <c r="E1187">
        <f t="shared" si="18"/>
        <v>12.620000000000001</v>
      </c>
    </row>
    <row r="1188" spans="1:5" x14ac:dyDescent="0.35">
      <c r="A1188" t="s">
        <v>134</v>
      </c>
      <c r="B1188" s="1">
        <v>42913</v>
      </c>
      <c r="C1188">
        <v>8.8800000000000008</v>
      </c>
      <c r="D1188">
        <v>5.04</v>
      </c>
      <c r="E1188">
        <f t="shared" si="18"/>
        <v>13.920000000000002</v>
      </c>
    </row>
    <row r="1189" spans="1:5" x14ac:dyDescent="0.35">
      <c r="A1189" t="s">
        <v>134</v>
      </c>
      <c r="B1189" s="1">
        <v>42914</v>
      </c>
      <c r="C1189">
        <v>8.8800000000000008</v>
      </c>
      <c r="D1189">
        <v>5.04</v>
      </c>
      <c r="E1189">
        <f t="shared" si="18"/>
        <v>13.920000000000002</v>
      </c>
    </row>
    <row r="1190" spans="1:5" x14ac:dyDescent="0.35">
      <c r="A1190" t="s">
        <v>134</v>
      </c>
      <c r="B1190" s="1">
        <v>42915</v>
      </c>
      <c r="C1190">
        <v>3.37</v>
      </c>
      <c r="D1190">
        <v>5.05</v>
      </c>
      <c r="E1190">
        <f t="shared" si="18"/>
        <v>8.42</v>
      </c>
    </row>
    <row r="1191" spans="1:5" x14ac:dyDescent="0.35">
      <c r="A1191" t="s">
        <v>134</v>
      </c>
      <c r="B1191" s="1">
        <v>42916</v>
      </c>
      <c r="C1191">
        <v>3.36</v>
      </c>
      <c r="D1191">
        <v>5.0599999999999996</v>
      </c>
      <c r="E1191">
        <f t="shared" si="18"/>
        <v>8.42</v>
      </c>
    </row>
    <row r="1192" spans="1:5" x14ac:dyDescent="0.35">
      <c r="A1192" t="s">
        <v>134</v>
      </c>
      <c r="B1192" s="1">
        <v>42917</v>
      </c>
      <c r="C1192">
        <v>3.36</v>
      </c>
      <c r="D1192">
        <v>12.79</v>
      </c>
      <c r="E1192">
        <f t="shared" si="18"/>
        <v>16.149999999999999</v>
      </c>
    </row>
    <row r="1193" spans="1:5" x14ac:dyDescent="0.35">
      <c r="A1193" t="s">
        <v>134</v>
      </c>
      <c r="B1193" s="1">
        <v>42918</v>
      </c>
      <c r="C1193">
        <v>3.36</v>
      </c>
      <c r="D1193">
        <v>13.28</v>
      </c>
      <c r="E1193">
        <f t="shared" si="18"/>
        <v>16.64</v>
      </c>
    </row>
    <row r="1194" spans="1:5" x14ac:dyDescent="0.35">
      <c r="A1194" t="s">
        <v>134</v>
      </c>
      <c r="B1194" s="1">
        <v>42919</v>
      </c>
      <c r="C1194">
        <v>3.36</v>
      </c>
      <c r="D1194">
        <v>15.97</v>
      </c>
      <c r="E1194">
        <f t="shared" si="18"/>
        <v>19.330000000000002</v>
      </c>
    </row>
    <row r="1195" spans="1:5" x14ac:dyDescent="0.35">
      <c r="A1195" t="s">
        <v>134</v>
      </c>
      <c r="B1195" s="1">
        <v>42920</v>
      </c>
      <c r="C1195">
        <v>3.36</v>
      </c>
      <c r="D1195">
        <v>15.11</v>
      </c>
      <c r="E1195">
        <f t="shared" si="18"/>
        <v>18.47</v>
      </c>
    </row>
    <row r="1196" spans="1:5" x14ac:dyDescent="0.35">
      <c r="A1196" t="s">
        <v>134</v>
      </c>
      <c r="B1196" s="1">
        <v>42921</v>
      </c>
      <c r="C1196">
        <v>3.36</v>
      </c>
      <c r="D1196">
        <v>13.14</v>
      </c>
      <c r="E1196">
        <f t="shared" si="18"/>
        <v>16.5</v>
      </c>
    </row>
    <row r="1197" spans="1:5" x14ac:dyDescent="0.35">
      <c r="A1197" t="s">
        <v>134</v>
      </c>
      <c r="B1197" s="1">
        <v>42922</v>
      </c>
      <c r="C1197">
        <v>2.0499999999999998</v>
      </c>
      <c r="D1197">
        <v>17.600000000000001</v>
      </c>
      <c r="E1197">
        <f t="shared" si="18"/>
        <v>19.650000000000002</v>
      </c>
    </row>
    <row r="1198" spans="1:5" x14ac:dyDescent="0.35">
      <c r="A1198" t="s">
        <v>134</v>
      </c>
      <c r="B1198" s="1">
        <v>42923</v>
      </c>
      <c r="C1198">
        <v>0</v>
      </c>
      <c r="D1198">
        <v>11.36</v>
      </c>
      <c r="E1198">
        <f t="shared" si="18"/>
        <v>11.36</v>
      </c>
    </row>
    <row r="1199" spans="1:5" x14ac:dyDescent="0.35">
      <c r="A1199" t="s">
        <v>134</v>
      </c>
      <c r="B1199" s="1">
        <v>42924</v>
      </c>
      <c r="C1199">
        <v>0</v>
      </c>
      <c r="D1199">
        <v>15.29</v>
      </c>
      <c r="E1199">
        <f t="shared" si="18"/>
        <v>15.29</v>
      </c>
    </row>
    <row r="1200" spans="1:5" x14ac:dyDescent="0.35">
      <c r="A1200" t="s">
        <v>134</v>
      </c>
      <c r="B1200" s="1">
        <v>42925</v>
      </c>
      <c r="C1200">
        <v>0</v>
      </c>
      <c r="D1200">
        <v>15.45</v>
      </c>
      <c r="E1200">
        <f t="shared" si="18"/>
        <v>15.45</v>
      </c>
    </row>
    <row r="1201" spans="1:5" x14ac:dyDescent="0.35">
      <c r="A1201" t="s">
        <v>134</v>
      </c>
      <c r="B1201" s="1">
        <v>42926</v>
      </c>
      <c r="C1201">
        <v>0</v>
      </c>
      <c r="D1201">
        <v>20.309999999999999</v>
      </c>
      <c r="E1201">
        <f t="shared" si="18"/>
        <v>20.309999999999999</v>
      </c>
    </row>
    <row r="1202" spans="1:5" x14ac:dyDescent="0.35">
      <c r="A1202" t="s">
        <v>134</v>
      </c>
      <c r="B1202" s="1">
        <v>42927</v>
      </c>
      <c r="C1202">
        <v>0</v>
      </c>
      <c r="D1202">
        <v>21.69</v>
      </c>
      <c r="E1202">
        <f t="shared" si="18"/>
        <v>21.69</v>
      </c>
    </row>
    <row r="1203" spans="1:5" x14ac:dyDescent="0.35">
      <c r="A1203" t="s">
        <v>134</v>
      </c>
      <c r="B1203" s="1">
        <v>42928</v>
      </c>
      <c r="C1203">
        <v>0</v>
      </c>
      <c r="D1203">
        <v>20.21</v>
      </c>
      <c r="E1203">
        <f t="shared" si="18"/>
        <v>20.21</v>
      </c>
    </row>
    <row r="1204" spans="1:5" x14ac:dyDescent="0.35">
      <c r="A1204" t="s">
        <v>134</v>
      </c>
      <c r="B1204" s="1">
        <v>42929</v>
      </c>
      <c r="C1204">
        <v>0</v>
      </c>
      <c r="D1204">
        <v>16.32</v>
      </c>
      <c r="E1204">
        <f t="shared" si="18"/>
        <v>16.32</v>
      </c>
    </row>
    <row r="1205" spans="1:5" x14ac:dyDescent="0.35">
      <c r="A1205" t="s">
        <v>134</v>
      </c>
      <c r="B1205" s="1">
        <v>42930</v>
      </c>
      <c r="C1205">
        <v>0</v>
      </c>
      <c r="D1205">
        <v>15.71</v>
      </c>
      <c r="E1205">
        <f t="shared" si="18"/>
        <v>15.71</v>
      </c>
    </row>
    <row r="1206" spans="1:5" x14ac:dyDescent="0.35">
      <c r="A1206" t="s">
        <v>134</v>
      </c>
      <c r="B1206" s="1">
        <v>42931</v>
      </c>
      <c r="C1206">
        <v>0</v>
      </c>
      <c r="D1206">
        <v>12.95</v>
      </c>
      <c r="E1206">
        <f t="shared" si="18"/>
        <v>12.95</v>
      </c>
    </row>
    <row r="1207" spans="1:5" x14ac:dyDescent="0.35">
      <c r="A1207" t="s">
        <v>134</v>
      </c>
      <c r="B1207" s="1">
        <v>42932</v>
      </c>
      <c r="C1207">
        <v>0</v>
      </c>
      <c r="D1207">
        <v>14.17</v>
      </c>
      <c r="E1207">
        <f t="shared" si="18"/>
        <v>14.17</v>
      </c>
    </row>
    <row r="1208" spans="1:5" x14ac:dyDescent="0.35">
      <c r="A1208" t="s">
        <v>134</v>
      </c>
      <c r="B1208" s="1">
        <v>42933</v>
      </c>
      <c r="C1208">
        <v>0</v>
      </c>
      <c r="D1208">
        <v>19.600000000000001</v>
      </c>
      <c r="E1208">
        <f t="shared" si="18"/>
        <v>19.600000000000001</v>
      </c>
    </row>
    <row r="1209" spans="1:5" x14ac:dyDescent="0.35">
      <c r="A1209" t="s">
        <v>134</v>
      </c>
      <c r="B1209" s="1">
        <v>42934</v>
      </c>
      <c r="C1209">
        <v>0</v>
      </c>
      <c r="D1209">
        <v>17.28</v>
      </c>
      <c r="E1209">
        <f t="shared" si="18"/>
        <v>17.28</v>
      </c>
    </row>
    <row r="1210" spans="1:5" x14ac:dyDescent="0.35">
      <c r="A1210" t="s">
        <v>134</v>
      </c>
      <c r="B1210" s="1">
        <v>42935</v>
      </c>
      <c r="C1210">
        <v>0</v>
      </c>
      <c r="D1210">
        <v>16.63</v>
      </c>
      <c r="E1210">
        <f t="shared" si="18"/>
        <v>16.63</v>
      </c>
    </row>
    <row r="1211" spans="1:5" x14ac:dyDescent="0.35">
      <c r="A1211" t="s">
        <v>134</v>
      </c>
      <c r="B1211" s="1">
        <v>42936</v>
      </c>
      <c r="C1211">
        <v>0</v>
      </c>
      <c r="D1211">
        <v>18.579999999999998</v>
      </c>
      <c r="E1211">
        <f t="shared" si="18"/>
        <v>18.579999999999998</v>
      </c>
    </row>
    <row r="1212" spans="1:5" x14ac:dyDescent="0.35">
      <c r="A1212" t="s">
        <v>134</v>
      </c>
      <c r="B1212" s="1">
        <v>42937</v>
      </c>
      <c r="C1212">
        <v>0</v>
      </c>
      <c r="D1212">
        <v>15.01</v>
      </c>
      <c r="E1212">
        <f t="shared" si="18"/>
        <v>15.01</v>
      </c>
    </row>
    <row r="1213" spans="1:5" x14ac:dyDescent="0.35">
      <c r="A1213" t="s">
        <v>134</v>
      </c>
      <c r="B1213" s="1">
        <v>42938</v>
      </c>
      <c r="C1213">
        <v>0</v>
      </c>
      <c r="D1213">
        <v>20.3</v>
      </c>
      <c r="E1213">
        <f t="shared" si="18"/>
        <v>20.3</v>
      </c>
    </row>
    <row r="1214" spans="1:5" x14ac:dyDescent="0.35">
      <c r="A1214" t="s">
        <v>134</v>
      </c>
      <c r="B1214" s="1">
        <v>42939</v>
      </c>
      <c r="C1214">
        <v>0</v>
      </c>
      <c r="D1214">
        <v>20.94</v>
      </c>
      <c r="E1214">
        <f t="shared" si="18"/>
        <v>20.94</v>
      </c>
    </row>
    <row r="1215" spans="1:5" x14ac:dyDescent="0.35">
      <c r="A1215" t="s">
        <v>134</v>
      </c>
      <c r="B1215" s="1">
        <v>42940</v>
      </c>
      <c r="C1215">
        <v>0</v>
      </c>
      <c r="D1215">
        <v>21.69</v>
      </c>
      <c r="E1215">
        <f t="shared" si="18"/>
        <v>21.69</v>
      </c>
    </row>
    <row r="1216" spans="1:5" x14ac:dyDescent="0.35">
      <c r="A1216" t="s">
        <v>134</v>
      </c>
      <c r="B1216" s="1">
        <v>42941</v>
      </c>
      <c r="C1216">
        <v>0</v>
      </c>
      <c r="D1216">
        <v>19.36</v>
      </c>
      <c r="E1216">
        <f t="shared" si="18"/>
        <v>19.36</v>
      </c>
    </row>
    <row r="1217" spans="1:5" x14ac:dyDescent="0.35">
      <c r="A1217" t="s">
        <v>134</v>
      </c>
      <c r="B1217" s="1">
        <v>42942</v>
      </c>
      <c r="C1217">
        <v>0</v>
      </c>
      <c r="D1217">
        <v>15.32</v>
      </c>
      <c r="E1217">
        <f t="shared" si="18"/>
        <v>15.32</v>
      </c>
    </row>
    <row r="1218" spans="1:5" x14ac:dyDescent="0.35">
      <c r="A1218" t="s">
        <v>134</v>
      </c>
      <c r="B1218" s="1">
        <v>42943</v>
      </c>
      <c r="C1218">
        <v>0</v>
      </c>
      <c r="D1218">
        <v>12.44</v>
      </c>
      <c r="E1218">
        <f t="shared" si="18"/>
        <v>12.44</v>
      </c>
    </row>
    <row r="1219" spans="1:5" x14ac:dyDescent="0.35">
      <c r="A1219" t="s">
        <v>134</v>
      </c>
      <c r="B1219" s="1">
        <v>42944</v>
      </c>
      <c r="C1219">
        <v>0</v>
      </c>
      <c r="D1219">
        <v>17.77</v>
      </c>
      <c r="E1219">
        <f t="shared" si="18"/>
        <v>17.77</v>
      </c>
    </row>
    <row r="1220" spans="1:5" x14ac:dyDescent="0.35">
      <c r="A1220" t="s">
        <v>134</v>
      </c>
      <c r="B1220" s="1">
        <v>42945</v>
      </c>
      <c r="C1220">
        <v>0</v>
      </c>
      <c r="D1220">
        <v>10</v>
      </c>
      <c r="E1220">
        <f t="shared" ref="E1220:E1283" si="19">C1220+D1220</f>
        <v>10</v>
      </c>
    </row>
    <row r="1221" spans="1:5" x14ac:dyDescent="0.35">
      <c r="A1221" t="s">
        <v>134</v>
      </c>
      <c r="B1221" s="1">
        <v>42946</v>
      </c>
      <c r="C1221">
        <v>0</v>
      </c>
      <c r="D1221">
        <v>12.09</v>
      </c>
      <c r="E1221">
        <f t="shared" si="19"/>
        <v>12.09</v>
      </c>
    </row>
    <row r="1222" spans="1:5" x14ac:dyDescent="0.35">
      <c r="A1222" t="s">
        <v>134</v>
      </c>
      <c r="B1222" s="1">
        <v>42947</v>
      </c>
      <c r="C1222">
        <v>0</v>
      </c>
      <c r="D1222">
        <v>19.02</v>
      </c>
      <c r="E1222">
        <f t="shared" si="19"/>
        <v>19.02</v>
      </c>
    </row>
    <row r="1223" spans="1:5" x14ac:dyDescent="0.35">
      <c r="A1223" t="s">
        <v>134</v>
      </c>
      <c r="B1223" s="1">
        <v>42948</v>
      </c>
      <c r="C1223">
        <v>0</v>
      </c>
      <c r="D1223">
        <v>23.3</v>
      </c>
      <c r="E1223">
        <f t="shared" si="19"/>
        <v>23.3</v>
      </c>
    </row>
    <row r="1224" spans="1:5" x14ac:dyDescent="0.35">
      <c r="A1224" t="s">
        <v>134</v>
      </c>
      <c r="B1224" s="1">
        <v>42949</v>
      </c>
      <c r="C1224">
        <v>0</v>
      </c>
      <c r="D1224">
        <v>26.33</v>
      </c>
      <c r="E1224">
        <f t="shared" si="19"/>
        <v>26.33</v>
      </c>
    </row>
    <row r="1225" spans="1:5" x14ac:dyDescent="0.35">
      <c r="A1225" t="s">
        <v>134</v>
      </c>
      <c r="B1225" s="1">
        <v>42950</v>
      </c>
      <c r="C1225">
        <v>0</v>
      </c>
      <c r="D1225">
        <v>22.52</v>
      </c>
      <c r="E1225">
        <f t="shared" si="19"/>
        <v>22.52</v>
      </c>
    </row>
    <row r="1226" spans="1:5" x14ac:dyDescent="0.35">
      <c r="A1226" t="s">
        <v>134</v>
      </c>
      <c r="B1226" s="1">
        <v>42951</v>
      </c>
      <c r="C1226">
        <v>0</v>
      </c>
      <c r="D1226">
        <v>19.38</v>
      </c>
      <c r="E1226">
        <f t="shared" si="19"/>
        <v>19.38</v>
      </c>
    </row>
    <row r="1227" spans="1:5" x14ac:dyDescent="0.35">
      <c r="A1227" t="s">
        <v>134</v>
      </c>
      <c r="B1227" s="1">
        <v>42952</v>
      </c>
      <c r="C1227">
        <v>0</v>
      </c>
      <c r="D1227">
        <v>16.559999999999999</v>
      </c>
      <c r="E1227">
        <f t="shared" si="19"/>
        <v>16.559999999999999</v>
      </c>
    </row>
    <row r="1228" spans="1:5" x14ac:dyDescent="0.35">
      <c r="A1228" t="s">
        <v>134</v>
      </c>
      <c r="B1228" s="1">
        <v>42953</v>
      </c>
      <c r="C1228">
        <v>0</v>
      </c>
      <c r="D1228">
        <v>15.92</v>
      </c>
      <c r="E1228">
        <f t="shared" si="19"/>
        <v>15.92</v>
      </c>
    </row>
    <row r="1229" spans="1:5" x14ac:dyDescent="0.35">
      <c r="A1229" t="s">
        <v>134</v>
      </c>
      <c r="B1229" s="1">
        <v>42954</v>
      </c>
      <c r="C1229">
        <v>0</v>
      </c>
      <c r="D1229">
        <v>16.260000000000002</v>
      </c>
      <c r="E1229">
        <f t="shared" si="19"/>
        <v>16.260000000000002</v>
      </c>
    </row>
    <row r="1230" spans="1:5" x14ac:dyDescent="0.35">
      <c r="A1230" t="s">
        <v>134</v>
      </c>
      <c r="B1230" s="1">
        <v>42955</v>
      </c>
      <c r="C1230">
        <v>0</v>
      </c>
      <c r="D1230">
        <v>14.47</v>
      </c>
      <c r="E1230">
        <f t="shared" si="19"/>
        <v>14.47</v>
      </c>
    </row>
    <row r="1231" spans="1:5" x14ac:dyDescent="0.35">
      <c r="A1231" t="s">
        <v>134</v>
      </c>
      <c r="B1231" s="1">
        <v>42956</v>
      </c>
      <c r="C1231">
        <v>0</v>
      </c>
      <c r="D1231">
        <v>15.47</v>
      </c>
      <c r="E1231">
        <f t="shared" si="19"/>
        <v>15.47</v>
      </c>
    </row>
    <row r="1232" spans="1:5" x14ac:dyDescent="0.35">
      <c r="A1232" t="s">
        <v>134</v>
      </c>
      <c r="B1232" s="1">
        <v>42957</v>
      </c>
      <c r="C1232">
        <v>0</v>
      </c>
      <c r="D1232">
        <v>13.48</v>
      </c>
      <c r="E1232">
        <f t="shared" si="19"/>
        <v>13.48</v>
      </c>
    </row>
    <row r="1233" spans="1:5" x14ac:dyDescent="0.35">
      <c r="A1233" t="s">
        <v>134</v>
      </c>
      <c r="B1233" s="1">
        <v>42958</v>
      </c>
      <c r="C1233">
        <v>0</v>
      </c>
      <c r="D1233">
        <v>10.18</v>
      </c>
      <c r="E1233">
        <f t="shared" si="19"/>
        <v>10.18</v>
      </c>
    </row>
    <row r="1234" spans="1:5" x14ac:dyDescent="0.35">
      <c r="A1234" t="s">
        <v>134</v>
      </c>
      <c r="B1234" s="1">
        <v>42959</v>
      </c>
      <c r="C1234">
        <v>0</v>
      </c>
      <c r="D1234">
        <v>8.67</v>
      </c>
      <c r="E1234">
        <f t="shared" si="19"/>
        <v>8.67</v>
      </c>
    </row>
    <row r="1235" spans="1:5" x14ac:dyDescent="0.35">
      <c r="A1235" t="s">
        <v>134</v>
      </c>
      <c r="B1235" s="1">
        <v>42960</v>
      </c>
      <c r="C1235">
        <v>0</v>
      </c>
      <c r="D1235">
        <v>10.46</v>
      </c>
      <c r="E1235">
        <f t="shared" si="19"/>
        <v>10.46</v>
      </c>
    </row>
    <row r="1236" spans="1:5" x14ac:dyDescent="0.35">
      <c r="A1236" t="s">
        <v>134</v>
      </c>
      <c r="B1236" s="1">
        <v>42961</v>
      </c>
      <c r="C1236">
        <v>0</v>
      </c>
      <c r="D1236">
        <v>13.67</v>
      </c>
      <c r="E1236">
        <f t="shared" si="19"/>
        <v>13.67</v>
      </c>
    </row>
    <row r="1237" spans="1:5" x14ac:dyDescent="0.35">
      <c r="A1237" t="s">
        <v>134</v>
      </c>
      <c r="B1237" s="1">
        <v>42962</v>
      </c>
      <c r="C1237">
        <v>0</v>
      </c>
      <c r="D1237">
        <v>14.36</v>
      </c>
      <c r="E1237">
        <f t="shared" si="19"/>
        <v>14.36</v>
      </c>
    </row>
    <row r="1238" spans="1:5" x14ac:dyDescent="0.35">
      <c r="A1238" t="s">
        <v>134</v>
      </c>
      <c r="B1238" s="1">
        <v>42963</v>
      </c>
      <c r="C1238">
        <v>0</v>
      </c>
      <c r="D1238">
        <v>14.56</v>
      </c>
      <c r="E1238">
        <f t="shared" si="19"/>
        <v>14.56</v>
      </c>
    </row>
    <row r="1239" spans="1:5" x14ac:dyDescent="0.35">
      <c r="A1239" t="s">
        <v>134</v>
      </c>
      <c r="B1239" s="1">
        <v>42964</v>
      </c>
      <c r="C1239">
        <v>0</v>
      </c>
      <c r="D1239">
        <v>11.96</v>
      </c>
      <c r="E1239">
        <f t="shared" si="19"/>
        <v>11.96</v>
      </c>
    </row>
    <row r="1240" spans="1:5" x14ac:dyDescent="0.35">
      <c r="A1240" t="s">
        <v>134</v>
      </c>
      <c r="B1240" s="1">
        <v>42965</v>
      </c>
      <c r="C1240">
        <v>0</v>
      </c>
      <c r="D1240">
        <v>11.6</v>
      </c>
      <c r="E1240">
        <f t="shared" si="19"/>
        <v>11.6</v>
      </c>
    </row>
    <row r="1241" spans="1:5" x14ac:dyDescent="0.35">
      <c r="A1241" t="s">
        <v>134</v>
      </c>
      <c r="B1241" s="1">
        <v>42966</v>
      </c>
      <c r="C1241">
        <v>0</v>
      </c>
      <c r="D1241">
        <v>10.07</v>
      </c>
      <c r="E1241">
        <f t="shared" si="19"/>
        <v>10.07</v>
      </c>
    </row>
    <row r="1242" spans="1:5" x14ac:dyDescent="0.35">
      <c r="A1242" t="s">
        <v>134</v>
      </c>
      <c r="B1242" s="1">
        <v>42967</v>
      </c>
      <c r="C1242">
        <v>0</v>
      </c>
      <c r="D1242">
        <v>15.29</v>
      </c>
      <c r="E1242">
        <f t="shared" si="19"/>
        <v>15.29</v>
      </c>
    </row>
    <row r="1243" spans="1:5" x14ac:dyDescent="0.35">
      <c r="A1243" t="s">
        <v>134</v>
      </c>
      <c r="B1243" s="1">
        <v>42968</v>
      </c>
      <c r="C1243">
        <v>0</v>
      </c>
      <c r="D1243">
        <v>18.59</v>
      </c>
      <c r="E1243">
        <f t="shared" si="19"/>
        <v>18.59</v>
      </c>
    </row>
    <row r="1244" spans="1:5" x14ac:dyDescent="0.35">
      <c r="A1244" t="s">
        <v>134</v>
      </c>
      <c r="B1244" s="1">
        <v>42969</v>
      </c>
      <c r="C1244">
        <v>0</v>
      </c>
      <c r="D1244">
        <v>18.91</v>
      </c>
      <c r="E1244">
        <f t="shared" si="19"/>
        <v>18.91</v>
      </c>
    </row>
    <row r="1245" spans="1:5" x14ac:dyDescent="0.35">
      <c r="A1245" t="s">
        <v>134</v>
      </c>
      <c r="B1245" s="1">
        <v>42970</v>
      </c>
      <c r="C1245">
        <v>0</v>
      </c>
      <c r="D1245">
        <v>17.420000000000002</v>
      </c>
      <c r="E1245">
        <f t="shared" si="19"/>
        <v>17.420000000000002</v>
      </c>
    </row>
    <row r="1246" spans="1:5" x14ac:dyDescent="0.35">
      <c r="A1246" t="s">
        <v>134</v>
      </c>
      <c r="B1246" s="1">
        <v>42971</v>
      </c>
      <c r="C1246">
        <v>0</v>
      </c>
      <c r="D1246">
        <v>16.36</v>
      </c>
      <c r="E1246">
        <f t="shared" si="19"/>
        <v>16.36</v>
      </c>
    </row>
    <row r="1247" spans="1:5" x14ac:dyDescent="0.35">
      <c r="A1247" t="s">
        <v>134</v>
      </c>
      <c r="B1247" s="1">
        <v>42972</v>
      </c>
      <c r="C1247">
        <v>0</v>
      </c>
      <c r="D1247">
        <v>14.1</v>
      </c>
      <c r="E1247">
        <f t="shared" si="19"/>
        <v>14.1</v>
      </c>
    </row>
    <row r="1248" spans="1:5" x14ac:dyDescent="0.35">
      <c r="A1248" t="s">
        <v>134</v>
      </c>
      <c r="B1248" s="1">
        <v>42973</v>
      </c>
      <c r="C1248">
        <v>0</v>
      </c>
      <c r="D1248">
        <v>10.62</v>
      </c>
      <c r="E1248">
        <f t="shared" si="19"/>
        <v>10.62</v>
      </c>
    </row>
    <row r="1249" spans="1:5" x14ac:dyDescent="0.35">
      <c r="A1249" t="s">
        <v>134</v>
      </c>
      <c r="B1249" s="1">
        <v>42974</v>
      </c>
      <c r="C1249">
        <v>0</v>
      </c>
      <c r="D1249">
        <v>10.02</v>
      </c>
      <c r="E1249">
        <f t="shared" si="19"/>
        <v>10.02</v>
      </c>
    </row>
    <row r="1250" spans="1:5" x14ac:dyDescent="0.35">
      <c r="A1250" t="s">
        <v>134</v>
      </c>
      <c r="B1250" s="1">
        <v>42975</v>
      </c>
      <c r="C1250">
        <v>0</v>
      </c>
      <c r="D1250">
        <v>9.91</v>
      </c>
      <c r="E1250">
        <f t="shared" si="19"/>
        <v>9.91</v>
      </c>
    </row>
    <row r="1251" spans="1:5" x14ac:dyDescent="0.35">
      <c r="A1251" t="s">
        <v>134</v>
      </c>
      <c r="B1251" s="1">
        <v>42976</v>
      </c>
      <c r="C1251">
        <v>0</v>
      </c>
      <c r="D1251">
        <v>15.32</v>
      </c>
      <c r="E1251">
        <f t="shared" si="19"/>
        <v>15.32</v>
      </c>
    </row>
    <row r="1252" spans="1:5" x14ac:dyDescent="0.35">
      <c r="A1252" t="s">
        <v>134</v>
      </c>
      <c r="B1252" s="1">
        <v>42977</v>
      </c>
      <c r="C1252">
        <v>0</v>
      </c>
      <c r="D1252">
        <v>12.92</v>
      </c>
      <c r="E1252">
        <f t="shared" si="19"/>
        <v>12.92</v>
      </c>
    </row>
    <row r="1253" spans="1:5" x14ac:dyDescent="0.35">
      <c r="A1253" t="s">
        <v>134</v>
      </c>
      <c r="B1253" s="1">
        <v>42978</v>
      </c>
      <c r="C1253">
        <v>0</v>
      </c>
      <c r="D1253">
        <v>14.42</v>
      </c>
      <c r="E1253">
        <f t="shared" si="19"/>
        <v>14.42</v>
      </c>
    </row>
    <row r="1254" spans="1:5" x14ac:dyDescent="0.35">
      <c r="A1254" t="s">
        <v>134</v>
      </c>
      <c r="B1254" s="1">
        <v>42979</v>
      </c>
      <c r="C1254">
        <v>0</v>
      </c>
      <c r="D1254">
        <v>11.63</v>
      </c>
      <c r="E1254">
        <f t="shared" si="19"/>
        <v>11.63</v>
      </c>
    </row>
    <row r="1255" spans="1:5" x14ac:dyDescent="0.35">
      <c r="A1255" t="s">
        <v>134</v>
      </c>
      <c r="B1255" s="1">
        <v>42980</v>
      </c>
      <c r="C1255">
        <v>0</v>
      </c>
      <c r="D1255">
        <v>9.3800000000000008</v>
      </c>
      <c r="E1255">
        <f t="shared" si="19"/>
        <v>9.3800000000000008</v>
      </c>
    </row>
    <row r="1256" spans="1:5" x14ac:dyDescent="0.35">
      <c r="A1256" t="s">
        <v>134</v>
      </c>
      <c r="B1256" s="1">
        <v>42981</v>
      </c>
      <c r="C1256">
        <v>0</v>
      </c>
      <c r="D1256">
        <v>9.5299999999999994</v>
      </c>
      <c r="E1256">
        <f t="shared" si="19"/>
        <v>9.5299999999999994</v>
      </c>
    </row>
    <row r="1257" spans="1:5" x14ac:dyDescent="0.35">
      <c r="A1257" t="s">
        <v>134</v>
      </c>
      <c r="B1257" s="1">
        <v>42982</v>
      </c>
      <c r="C1257">
        <v>0</v>
      </c>
      <c r="D1257">
        <v>12.17</v>
      </c>
      <c r="E1257">
        <f t="shared" si="19"/>
        <v>12.17</v>
      </c>
    </row>
    <row r="1258" spans="1:5" x14ac:dyDescent="0.35">
      <c r="A1258" t="s">
        <v>134</v>
      </c>
      <c r="B1258" s="1">
        <v>42983</v>
      </c>
      <c r="C1258">
        <v>0</v>
      </c>
      <c r="D1258">
        <v>12.95</v>
      </c>
      <c r="E1258">
        <f t="shared" si="19"/>
        <v>12.95</v>
      </c>
    </row>
    <row r="1259" spans="1:5" x14ac:dyDescent="0.35">
      <c r="A1259" t="s">
        <v>134</v>
      </c>
      <c r="B1259" s="1">
        <v>42984</v>
      </c>
      <c r="C1259">
        <v>0</v>
      </c>
      <c r="D1259">
        <v>10.55</v>
      </c>
      <c r="E1259">
        <f t="shared" si="19"/>
        <v>10.55</v>
      </c>
    </row>
    <row r="1260" spans="1:5" x14ac:dyDescent="0.35">
      <c r="A1260" t="s">
        <v>134</v>
      </c>
      <c r="B1260" s="1">
        <v>42985</v>
      </c>
      <c r="C1260">
        <v>0</v>
      </c>
      <c r="D1260">
        <v>13.52</v>
      </c>
      <c r="E1260">
        <f t="shared" si="19"/>
        <v>13.52</v>
      </c>
    </row>
    <row r="1261" spans="1:5" x14ac:dyDescent="0.35">
      <c r="A1261" t="s">
        <v>134</v>
      </c>
      <c r="B1261" s="1">
        <v>42986</v>
      </c>
      <c r="C1261">
        <v>0</v>
      </c>
      <c r="D1261">
        <v>12.43</v>
      </c>
      <c r="E1261">
        <f t="shared" si="19"/>
        <v>12.43</v>
      </c>
    </row>
    <row r="1262" spans="1:5" x14ac:dyDescent="0.35">
      <c r="A1262" t="s">
        <v>134</v>
      </c>
      <c r="B1262" s="1">
        <v>42987</v>
      </c>
      <c r="C1262">
        <v>0</v>
      </c>
      <c r="D1262">
        <v>9.6199999999999992</v>
      </c>
      <c r="E1262">
        <f t="shared" si="19"/>
        <v>9.6199999999999992</v>
      </c>
    </row>
    <row r="1263" spans="1:5" x14ac:dyDescent="0.35">
      <c r="A1263" t="s">
        <v>134</v>
      </c>
      <c r="B1263" s="1">
        <v>42988</v>
      </c>
      <c r="C1263">
        <v>0</v>
      </c>
      <c r="D1263">
        <v>8.66</v>
      </c>
      <c r="E1263">
        <f t="shared" si="19"/>
        <v>8.66</v>
      </c>
    </row>
    <row r="1264" spans="1:5" x14ac:dyDescent="0.35">
      <c r="A1264" t="s">
        <v>134</v>
      </c>
      <c r="B1264" s="1">
        <v>42989</v>
      </c>
      <c r="C1264">
        <v>0</v>
      </c>
      <c r="D1264">
        <v>11.75</v>
      </c>
      <c r="E1264">
        <f t="shared" si="19"/>
        <v>11.75</v>
      </c>
    </row>
    <row r="1265" spans="1:5" x14ac:dyDescent="0.35">
      <c r="A1265" t="s">
        <v>134</v>
      </c>
      <c r="B1265" s="1">
        <v>42990</v>
      </c>
      <c r="C1265">
        <v>0</v>
      </c>
      <c r="D1265">
        <v>10.94</v>
      </c>
      <c r="E1265">
        <f t="shared" si="19"/>
        <v>10.94</v>
      </c>
    </row>
    <row r="1266" spans="1:5" x14ac:dyDescent="0.35">
      <c r="A1266" t="s">
        <v>134</v>
      </c>
      <c r="B1266" s="1">
        <v>42991</v>
      </c>
      <c r="C1266">
        <v>0</v>
      </c>
      <c r="D1266">
        <v>11.95</v>
      </c>
      <c r="E1266">
        <f t="shared" si="19"/>
        <v>11.95</v>
      </c>
    </row>
    <row r="1267" spans="1:5" x14ac:dyDescent="0.35">
      <c r="A1267" t="s">
        <v>134</v>
      </c>
      <c r="B1267" s="1">
        <v>42992</v>
      </c>
      <c r="C1267">
        <v>0</v>
      </c>
      <c r="D1267">
        <v>12.72</v>
      </c>
      <c r="E1267">
        <f t="shared" si="19"/>
        <v>12.72</v>
      </c>
    </row>
    <row r="1268" spans="1:5" x14ac:dyDescent="0.35">
      <c r="A1268" t="s">
        <v>134</v>
      </c>
      <c r="B1268" s="1">
        <v>42993</v>
      </c>
      <c r="C1268">
        <v>0</v>
      </c>
      <c r="D1268">
        <v>9.36</v>
      </c>
      <c r="E1268">
        <f t="shared" si="19"/>
        <v>9.36</v>
      </c>
    </row>
    <row r="1269" spans="1:5" x14ac:dyDescent="0.35">
      <c r="A1269" t="s">
        <v>134</v>
      </c>
      <c r="B1269" s="1">
        <v>42994</v>
      </c>
      <c r="C1269">
        <v>0</v>
      </c>
      <c r="D1269">
        <v>9.19</v>
      </c>
      <c r="E1269">
        <f t="shared" si="19"/>
        <v>9.19</v>
      </c>
    </row>
    <row r="1270" spans="1:5" x14ac:dyDescent="0.35">
      <c r="A1270" t="s">
        <v>134</v>
      </c>
      <c r="B1270" s="1">
        <v>42995</v>
      </c>
      <c r="C1270">
        <v>0</v>
      </c>
      <c r="D1270">
        <v>5.85</v>
      </c>
      <c r="E1270">
        <f t="shared" si="19"/>
        <v>5.85</v>
      </c>
    </row>
    <row r="1271" spans="1:5" x14ac:dyDescent="0.35">
      <c r="A1271" t="s">
        <v>134</v>
      </c>
      <c r="B1271" s="1">
        <v>42996</v>
      </c>
      <c r="C1271">
        <v>9.51</v>
      </c>
      <c r="D1271">
        <v>6.62</v>
      </c>
      <c r="E1271">
        <f t="shared" si="19"/>
        <v>16.13</v>
      </c>
    </row>
    <row r="1272" spans="1:5" x14ac:dyDescent="0.35">
      <c r="A1272" t="s">
        <v>134</v>
      </c>
      <c r="B1272" s="1">
        <v>42997</v>
      </c>
      <c r="C1272">
        <v>7.79</v>
      </c>
      <c r="D1272">
        <v>6.63</v>
      </c>
      <c r="E1272">
        <f t="shared" si="19"/>
        <v>14.42</v>
      </c>
    </row>
    <row r="1273" spans="1:5" x14ac:dyDescent="0.35">
      <c r="A1273" t="s">
        <v>134</v>
      </c>
      <c r="B1273" s="1">
        <v>42998</v>
      </c>
      <c r="C1273">
        <v>5.68</v>
      </c>
      <c r="D1273">
        <v>5.05</v>
      </c>
      <c r="E1273">
        <f t="shared" si="19"/>
        <v>10.73</v>
      </c>
    </row>
    <row r="1274" spans="1:5" x14ac:dyDescent="0.35">
      <c r="A1274" t="s">
        <v>134</v>
      </c>
      <c r="B1274" s="1">
        <v>42999</v>
      </c>
      <c r="C1274">
        <v>7.78</v>
      </c>
      <c r="D1274">
        <v>5.04</v>
      </c>
      <c r="E1274">
        <f t="shared" si="19"/>
        <v>12.82</v>
      </c>
    </row>
    <row r="1275" spans="1:5" x14ac:dyDescent="0.35">
      <c r="A1275" t="s">
        <v>134</v>
      </c>
      <c r="B1275" s="1">
        <v>43000</v>
      </c>
      <c r="C1275">
        <v>4.6100000000000003</v>
      </c>
      <c r="D1275">
        <v>5.08</v>
      </c>
      <c r="E1275">
        <f t="shared" si="19"/>
        <v>9.6900000000000013</v>
      </c>
    </row>
    <row r="1276" spans="1:5" x14ac:dyDescent="0.35">
      <c r="A1276" t="s">
        <v>134</v>
      </c>
      <c r="B1276" s="1">
        <v>43001</v>
      </c>
      <c r="C1276">
        <v>4.88</v>
      </c>
      <c r="D1276">
        <v>4.82</v>
      </c>
      <c r="E1276">
        <f t="shared" si="19"/>
        <v>9.6999999999999993</v>
      </c>
    </row>
    <row r="1277" spans="1:5" x14ac:dyDescent="0.35">
      <c r="A1277" t="s">
        <v>134</v>
      </c>
      <c r="B1277" s="1">
        <v>43002</v>
      </c>
      <c r="C1277">
        <v>4.8600000000000003</v>
      </c>
      <c r="D1277">
        <v>5.03</v>
      </c>
      <c r="E1277">
        <f t="shared" si="19"/>
        <v>9.89</v>
      </c>
    </row>
    <row r="1278" spans="1:5" x14ac:dyDescent="0.35">
      <c r="A1278" t="s">
        <v>134</v>
      </c>
      <c r="B1278" s="1">
        <v>43003</v>
      </c>
      <c r="C1278">
        <v>4.87</v>
      </c>
      <c r="D1278">
        <v>5.05</v>
      </c>
      <c r="E1278">
        <f t="shared" si="19"/>
        <v>9.92</v>
      </c>
    </row>
    <row r="1279" spans="1:5" x14ac:dyDescent="0.35">
      <c r="A1279" t="s">
        <v>134</v>
      </c>
      <c r="B1279" s="1">
        <v>43004</v>
      </c>
      <c r="C1279">
        <v>4.88</v>
      </c>
      <c r="D1279">
        <v>5.05</v>
      </c>
      <c r="E1279">
        <f t="shared" si="19"/>
        <v>9.93</v>
      </c>
    </row>
    <row r="1280" spans="1:5" x14ac:dyDescent="0.35">
      <c r="A1280" t="s">
        <v>134</v>
      </c>
      <c r="B1280" s="1">
        <v>43005</v>
      </c>
      <c r="C1280">
        <v>4.87</v>
      </c>
      <c r="D1280">
        <v>5.05</v>
      </c>
      <c r="E1280">
        <f t="shared" si="19"/>
        <v>9.92</v>
      </c>
    </row>
    <row r="1281" spans="1:5" x14ac:dyDescent="0.35">
      <c r="A1281" t="s">
        <v>134</v>
      </c>
      <c r="B1281" s="1">
        <v>43006</v>
      </c>
      <c r="C1281">
        <v>4.13</v>
      </c>
      <c r="D1281">
        <v>5.05</v>
      </c>
      <c r="E1281">
        <f t="shared" si="19"/>
        <v>9.18</v>
      </c>
    </row>
    <row r="1282" spans="1:5" x14ac:dyDescent="0.35">
      <c r="A1282" t="s">
        <v>134</v>
      </c>
      <c r="B1282" s="1">
        <v>43007</v>
      </c>
      <c r="C1282">
        <v>4.0199999999999996</v>
      </c>
      <c r="D1282">
        <v>5.0199999999999996</v>
      </c>
      <c r="E1282">
        <f t="shared" si="19"/>
        <v>9.0399999999999991</v>
      </c>
    </row>
    <row r="1283" spans="1:5" x14ac:dyDescent="0.35">
      <c r="A1283" t="s">
        <v>134</v>
      </c>
      <c r="B1283" s="1">
        <v>43008</v>
      </c>
      <c r="C1283">
        <v>6.14</v>
      </c>
      <c r="D1283">
        <v>5.05</v>
      </c>
      <c r="E1283">
        <f t="shared" si="19"/>
        <v>11.19</v>
      </c>
    </row>
    <row r="1284" spans="1:5" x14ac:dyDescent="0.35">
      <c r="A1284" t="s">
        <v>133</v>
      </c>
      <c r="B1284" s="1">
        <v>43191</v>
      </c>
      <c r="C1284">
        <v>8.3800000000000008</v>
      </c>
      <c r="D1284">
        <v>5.08</v>
      </c>
      <c r="E1284">
        <f t="shared" ref="E1284:E1347" si="20">C1284+D1284</f>
        <v>13.46</v>
      </c>
    </row>
    <row r="1285" spans="1:5" x14ac:dyDescent="0.35">
      <c r="A1285" t="s">
        <v>133</v>
      </c>
      <c r="B1285" s="1">
        <v>43192</v>
      </c>
      <c r="C1285">
        <v>9.61</v>
      </c>
      <c r="D1285">
        <v>5.08</v>
      </c>
      <c r="E1285">
        <f t="shared" si="20"/>
        <v>14.69</v>
      </c>
    </row>
    <row r="1286" spans="1:5" x14ac:dyDescent="0.35">
      <c r="A1286" t="s">
        <v>133</v>
      </c>
      <c r="B1286" s="1">
        <v>43193</v>
      </c>
      <c r="C1286">
        <v>7.62</v>
      </c>
      <c r="D1286">
        <v>5.07</v>
      </c>
      <c r="E1286">
        <f t="shared" si="20"/>
        <v>12.690000000000001</v>
      </c>
    </row>
    <row r="1287" spans="1:5" x14ac:dyDescent="0.35">
      <c r="A1287" t="s">
        <v>133</v>
      </c>
      <c r="B1287" s="1">
        <v>43194</v>
      </c>
      <c r="C1287">
        <v>17.13</v>
      </c>
      <c r="D1287">
        <v>5.0599999999999996</v>
      </c>
      <c r="E1287">
        <f t="shared" si="20"/>
        <v>22.189999999999998</v>
      </c>
    </row>
    <row r="1288" spans="1:5" x14ac:dyDescent="0.35">
      <c r="A1288" t="s">
        <v>133</v>
      </c>
      <c r="B1288" s="1">
        <v>43195</v>
      </c>
      <c r="C1288">
        <v>14.58</v>
      </c>
      <c r="D1288">
        <v>5.05</v>
      </c>
      <c r="E1288">
        <f t="shared" si="20"/>
        <v>19.63</v>
      </c>
    </row>
    <row r="1289" spans="1:5" x14ac:dyDescent="0.35">
      <c r="A1289" t="s">
        <v>133</v>
      </c>
      <c r="B1289" s="1">
        <v>43196</v>
      </c>
      <c r="C1289">
        <v>12.46</v>
      </c>
      <c r="D1289">
        <v>5.0599999999999996</v>
      </c>
      <c r="E1289">
        <f t="shared" si="20"/>
        <v>17.52</v>
      </c>
    </row>
    <row r="1290" spans="1:5" x14ac:dyDescent="0.35">
      <c r="A1290" t="s">
        <v>133</v>
      </c>
      <c r="B1290" s="1">
        <v>43197</v>
      </c>
      <c r="C1290">
        <v>9.1300000000000008</v>
      </c>
      <c r="D1290">
        <v>5.0599999999999996</v>
      </c>
      <c r="E1290">
        <f t="shared" si="20"/>
        <v>14.190000000000001</v>
      </c>
    </row>
    <row r="1291" spans="1:5" x14ac:dyDescent="0.35">
      <c r="A1291" t="s">
        <v>133</v>
      </c>
      <c r="B1291" s="1">
        <v>43198</v>
      </c>
      <c r="C1291">
        <v>8.02</v>
      </c>
      <c r="D1291">
        <v>5.0599999999999996</v>
      </c>
      <c r="E1291">
        <f t="shared" si="20"/>
        <v>13.079999999999998</v>
      </c>
    </row>
    <row r="1292" spans="1:5" x14ac:dyDescent="0.35">
      <c r="A1292" t="s">
        <v>133</v>
      </c>
      <c r="B1292" s="1">
        <v>43199</v>
      </c>
      <c r="C1292">
        <v>15.34</v>
      </c>
      <c r="D1292">
        <v>5.05</v>
      </c>
      <c r="E1292">
        <f t="shared" si="20"/>
        <v>20.39</v>
      </c>
    </row>
    <row r="1293" spans="1:5" x14ac:dyDescent="0.35">
      <c r="A1293" t="s">
        <v>133</v>
      </c>
      <c r="B1293" s="1">
        <v>43200</v>
      </c>
      <c r="C1293">
        <v>7.35</v>
      </c>
      <c r="D1293">
        <v>5.05</v>
      </c>
      <c r="E1293">
        <f t="shared" si="20"/>
        <v>12.399999999999999</v>
      </c>
    </row>
    <row r="1294" spans="1:5" x14ac:dyDescent="0.35">
      <c r="A1294" t="s">
        <v>133</v>
      </c>
      <c r="B1294" s="1">
        <v>43201</v>
      </c>
      <c r="C1294">
        <v>10.94</v>
      </c>
      <c r="D1294">
        <v>5.05</v>
      </c>
      <c r="E1294">
        <f t="shared" si="20"/>
        <v>15.989999999999998</v>
      </c>
    </row>
    <row r="1295" spans="1:5" x14ac:dyDescent="0.35">
      <c r="A1295" t="s">
        <v>133</v>
      </c>
      <c r="B1295" s="1">
        <v>43202</v>
      </c>
      <c r="C1295">
        <v>11.85</v>
      </c>
      <c r="D1295">
        <v>5.04</v>
      </c>
      <c r="E1295">
        <f t="shared" si="20"/>
        <v>16.89</v>
      </c>
    </row>
    <row r="1296" spans="1:5" x14ac:dyDescent="0.35">
      <c r="A1296" t="s">
        <v>133</v>
      </c>
      <c r="B1296" s="1">
        <v>43203</v>
      </c>
      <c r="C1296">
        <v>13.97</v>
      </c>
      <c r="D1296">
        <v>5.05</v>
      </c>
      <c r="E1296">
        <f t="shared" si="20"/>
        <v>19.02</v>
      </c>
    </row>
    <row r="1297" spans="1:5" x14ac:dyDescent="0.35">
      <c r="A1297" t="s">
        <v>133</v>
      </c>
      <c r="B1297" s="1">
        <v>43204</v>
      </c>
      <c r="C1297">
        <v>2</v>
      </c>
      <c r="D1297">
        <v>5.04</v>
      </c>
      <c r="E1297">
        <f t="shared" si="20"/>
        <v>7.04</v>
      </c>
    </row>
    <row r="1298" spans="1:5" x14ac:dyDescent="0.35">
      <c r="A1298" t="s">
        <v>133</v>
      </c>
      <c r="B1298" s="1">
        <v>43205</v>
      </c>
      <c r="C1298">
        <v>1.1299999999999999</v>
      </c>
      <c r="D1298">
        <v>5.05</v>
      </c>
      <c r="E1298">
        <f t="shared" si="20"/>
        <v>6.18</v>
      </c>
    </row>
    <row r="1299" spans="1:5" x14ac:dyDescent="0.35">
      <c r="A1299" t="s">
        <v>133</v>
      </c>
      <c r="B1299" s="1">
        <v>43206</v>
      </c>
      <c r="C1299">
        <v>3.4</v>
      </c>
      <c r="D1299">
        <v>5.04</v>
      </c>
      <c r="E1299">
        <f t="shared" si="20"/>
        <v>8.44</v>
      </c>
    </row>
    <row r="1300" spans="1:5" x14ac:dyDescent="0.35">
      <c r="A1300" t="s">
        <v>133</v>
      </c>
      <c r="B1300" s="1">
        <v>43207</v>
      </c>
      <c r="C1300">
        <v>6.1</v>
      </c>
      <c r="D1300">
        <v>5.04</v>
      </c>
      <c r="E1300">
        <f t="shared" si="20"/>
        <v>11.14</v>
      </c>
    </row>
    <row r="1301" spans="1:5" x14ac:dyDescent="0.35">
      <c r="A1301" t="s">
        <v>133</v>
      </c>
      <c r="B1301" s="1">
        <v>43208</v>
      </c>
      <c r="C1301">
        <v>1.06</v>
      </c>
      <c r="D1301">
        <v>5.04</v>
      </c>
      <c r="E1301">
        <f t="shared" si="20"/>
        <v>6.1</v>
      </c>
    </row>
    <row r="1302" spans="1:5" x14ac:dyDescent="0.35">
      <c r="A1302" t="s">
        <v>133</v>
      </c>
      <c r="B1302" s="1">
        <v>43209</v>
      </c>
      <c r="C1302">
        <v>0</v>
      </c>
      <c r="D1302">
        <v>5.0199999999999996</v>
      </c>
      <c r="E1302">
        <f t="shared" si="20"/>
        <v>5.0199999999999996</v>
      </c>
    </row>
    <row r="1303" spans="1:5" x14ac:dyDescent="0.35">
      <c r="A1303" t="s">
        <v>133</v>
      </c>
      <c r="B1303" s="1">
        <v>43210</v>
      </c>
      <c r="C1303">
        <v>2.4</v>
      </c>
      <c r="D1303">
        <v>5.04</v>
      </c>
      <c r="E1303">
        <f t="shared" si="20"/>
        <v>7.4399999999999995</v>
      </c>
    </row>
    <row r="1304" spans="1:5" x14ac:dyDescent="0.35">
      <c r="A1304" t="s">
        <v>133</v>
      </c>
      <c r="B1304" s="1">
        <v>43211</v>
      </c>
      <c r="C1304">
        <v>0</v>
      </c>
      <c r="D1304">
        <v>5.05</v>
      </c>
      <c r="E1304">
        <f t="shared" si="20"/>
        <v>5.05</v>
      </c>
    </row>
    <row r="1305" spans="1:5" x14ac:dyDescent="0.35">
      <c r="A1305" t="s">
        <v>133</v>
      </c>
      <c r="B1305" s="1">
        <v>43212</v>
      </c>
      <c r="C1305">
        <v>0</v>
      </c>
      <c r="D1305">
        <v>5.05</v>
      </c>
      <c r="E1305">
        <f t="shared" si="20"/>
        <v>5.05</v>
      </c>
    </row>
    <row r="1306" spans="1:5" x14ac:dyDescent="0.35">
      <c r="A1306" t="s">
        <v>133</v>
      </c>
      <c r="B1306" s="1">
        <v>43213</v>
      </c>
      <c r="C1306">
        <v>0</v>
      </c>
      <c r="D1306">
        <v>5.05</v>
      </c>
      <c r="E1306">
        <f t="shared" si="20"/>
        <v>5.05</v>
      </c>
    </row>
    <row r="1307" spans="1:5" x14ac:dyDescent="0.35">
      <c r="A1307" t="s">
        <v>133</v>
      </c>
      <c r="B1307" s="1">
        <v>43214</v>
      </c>
      <c r="C1307">
        <v>2.12</v>
      </c>
      <c r="D1307">
        <v>5.05</v>
      </c>
      <c r="E1307">
        <f t="shared" si="20"/>
        <v>7.17</v>
      </c>
    </row>
    <row r="1308" spans="1:5" x14ac:dyDescent="0.35">
      <c r="A1308" t="s">
        <v>133</v>
      </c>
      <c r="B1308" s="1">
        <v>43215</v>
      </c>
      <c r="C1308">
        <v>2.14</v>
      </c>
      <c r="D1308">
        <v>5.87</v>
      </c>
      <c r="E1308">
        <f t="shared" si="20"/>
        <v>8.01</v>
      </c>
    </row>
    <row r="1309" spans="1:5" x14ac:dyDescent="0.35">
      <c r="A1309" t="s">
        <v>133</v>
      </c>
      <c r="B1309" s="1">
        <v>43216</v>
      </c>
      <c r="C1309">
        <v>1.25</v>
      </c>
      <c r="D1309">
        <v>6.61</v>
      </c>
      <c r="E1309">
        <f t="shared" si="20"/>
        <v>7.86</v>
      </c>
    </row>
    <row r="1310" spans="1:5" x14ac:dyDescent="0.35">
      <c r="A1310" t="s">
        <v>133</v>
      </c>
      <c r="B1310" s="1">
        <v>43217</v>
      </c>
      <c r="C1310">
        <v>3.37</v>
      </c>
      <c r="D1310">
        <v>6.62</v>
      </c>
      <c r="E1310">
        <f t="shared" si="20"/>
        <v>9.99</v>
      </c>
    </row>
    <row r="1311" spans="1:5" x14ac:dyDescent="0.35">
      <c r="A1311" t="s">
        <v>133</v>
      </c>
      <c r="B1311" s="1">
        <v>43218</v>
      </c>
      <c r="C1311">
        <v>4.09</v>
      </c>
      <c r="D1311">
        <v>5.0599999999999996</v>
      </c>
      <c r="E1311">
        <f t="shared" si="20"/>
        <v>9.1499999999999986</v>
      </c>
    </row>
    <row r="1312" spans="1:5" x14ac:dyDescent="0.35">
      <c r="A1312" t="s">
        <v>133</v>
      </c>
      <c r="B1312" s="1">
        <v>43219</v>
      </c>
      <c r="C1312">
        <v>3.38</v>
      </c>
      <c r="D1312">
        <v>5.0599999999999996</v>
      </c>
      <c r="E1312">
        <f t="shared" si="20"/>
        <v>8.44</v>
      </c>
    </row>
    <row r="1313" spans="1:5" x14ac:dyDescent="0.35">
      <c r="A1313" t="s">
        <v>133</v>
      </c>
      <c r="B1313" s="1">
        <v>43220</v>
      </c>
      <c r="C1313">
        <v>4.47</v>
      </c>
      <c r="D1313">
        <v>5.05</v>
      </c>
      <c r="E1313">
        <f t="shared" si="20"/>
        <v>9.52</v>
      </c>
    </row>
    <row r="1314" spans="1:5" x14ac:dyDescent="0.35">
      <c r="A1314" t="s">
        <v>133</v>
      </c>
      <c r="B1314" s="1">
        <v>43221</v>
      </c>
      <c r="C1314">
        <v>2.2599999999999998</v>
      </c>
      <c r="D1314">
        <v>5.08</v>
      </c>
      <c r="E1314">
        <f t="shared" si="20"/>
        <v>7.34</v>
      </c>
    </row>
    <row r="1315" spans="1:5" x14ac:dyDescent="0.35">
      <c r="A1315" t="s">
        <v>133</v>
      </c>
      <c r="B1315" s="1">
        <v>43222</v>
      </c>
      <c r="C1315">
        <v>3.37</v>
      </c>
      <c r="D1315">
        <v>5.03</v>
      </c>
      <c r="E1315">
        <f t="shared" si="20"/>
        <v>8.4</v>
      </c>
    </row>
    <row r="1316" spans="1:5" x14ac:dyDescent="0.35">
      <c r="A1316" t="s">
        <v>133</v>
      </c>
      <c r="B1316" s="1">
        <v>43223</v>
      </c>
      <c r="C1316">
        <v>7.63</v>
      </c>
      <c r="D1316">
        <v>5.0599999999999996</v>
      </c>
      <c r="E1316">
        <f t="shared" si="20"/>
        <v>12.69</v>
      </c>
    </row>
    <row r="1317" spans="1:5" x14ac:dyDescent="0.35">
      <c r="A1317" t="s">
        <v>133</v>
      </c>
      <c r="B1317" s="1">
        <v>43224</v>
      </c>
      <c r="C1317">
        <v>10.84</v>
      </c>
      <c r="D1317">
        <v>5.0599999999999996</v>
      </c>
      <c r="E1317">
        <f t="shared" si="20"/>
        <v>15.899999999999999</v>
      </c>
    </row>
    <row r="1318" spans="1:5" x14ac:dyDescent="0.35">
      <c r="A1318" t="s">
        <v>133</v>
      </c>
      <c r="B1318" s="1">
        <v>43225</v>
      </c>
      <c r="C1318">
        <v>3.38</v>
      </c>
      <c r="D1318">
        <v>5.0599999999999996</v>
      </c>
      <c r="E1318">
        <f t="shared" si="20"/>
        <v>8.44</v>
      </c>
    </row>
    <row r="1319" spans="1:5" x14ac:dyDescent="0.35">
      <c r="A1319" t="s">
        <v>133</v>
      </c>
      <c r="B1319" s="1">
        <v>43226</v>
      </c>
      <c r="C1319">
        <v>3.39</v>
      </c>
      <c r="D1319">
        <v>5.0599999999999996</v>
      </c>
      <c r="E1319">
        <f t="shared" si="20"/>
        <v>8.4499999999999993</v>
      </c>
    </row>
    <row r="1320" spans="1:5" x14ac:dyDescent="0.35">
      <c r="A1320" t="s">
        <v>133</v>
      </c>
      <c r="B1320" s="1">
        <v>43227</v>
      </c>
      <c r="C1320">
        <v>3.4</v>
      </c>
      <c r="D1320">
        <v>5.0599999999999996</v>
      </c>
      <c r="E1320">
        <f t="shared" si="20"/>
        <v>8.4599999999999991</v>
      </c>
    </row>
    <row r="1321" spans="1:5" x14ac:dyDescent="0.35">
      <c r="A1321" t="s">
        <v>133</v>
      </c>
      <c r="B1321" s="1">
        <v>43228</v>
      </c>
      <c r="C1321">
        <v>0.99</v>
      </c>
      <c r="D1321">
        <v>5.0599999999999996</v>
      </c>
      <c r="E1321">
        <f t="shared" si="20"/>
        <v>6.05</v>
      </c>
    </row>
    <row r="1322" spans="1:5" x14ac:dyDescent="0.35">
      <c r="A1322" t="s">
        <v>133</v>
      </c>
      <c r="B1322" s="1">
        <v>43229</v>
      </c>
      <c r="C1322">
        <v>0</v>
      </c>
      <c r="D1322">
        <v>5.0599999999999996</v>
      </c>
      <c r="E1322">
        <f t="shared" si="20"/>
        <v>5.0599999999999996</v>
      </c>
    </row>
    <row r="1323" spans="1:5" x14ac:dyDescent="0.35">
      <c r="A1323" t="s">
        <v>133</v>
      </c>
      <c r="B1323" s="1">
        <v>43230</v>
      </c>
      <c r="C1323">
        <v>2.79</v>
      </c>
      <c r="D1323">
        <v>5.05</v>
      </c>
      <c r="E1323">
        <f t="shared" si="20"/>
        <v>7.84</v>
      </c>
    </row>
    <row r="1324" spans="1:5" x14ac:dyDescent="0.35">
      <c r="A1324" t="s">
        <v>133</v>
      </c>
      <c r="B1324" s="1">
        <v>43231</v>
      </c>
      <c r="C1324">
        <v>0</v>
      </c>
      <c r="D1324">
        <v>6.62</v>
      </c>
      <c r="E1324">
        <f t="shared" si="20"/>
        <v>6.62</v>
      </c>
    </row>
    <row r="1325" spans="1:5" x14ac:dyDescent="0.35">
      <c r="A1325" t="s">
        <v>133</v>
      </c>
      <c r="B1325" s="1">
        <v>43232</v>
      </c>
      <c r="C1325">
        <v>0</v>
      </c>
      <c r="D1325">
        <v>6.63</v>
      </c>
      <c r="E1325">
        <f t="shared" si="20"/>
        <v>6.63</v>
      </c>
    </row>
    <row r="1326" spans="1:5" x14ac:dyDescent="0.35">
      <c r="A1326" t="s">
        <v>133</v>
      </c>
      <c r="B1326" s="1">
        <v>43233</v>
      </c>
      <c r="C1326">
        <v>0</v>
      </c>
      <c r="D1326">
        <v>6.64</v>
      </c>
      <c r="E1326">
        <f t="shared" si="20"/>
        <v>6.64</v>
      </c>
    </row>
    <row r="1327" spans="1:5" x14ac:dyDescent="0.35">
      <c r="A1327" t="s">
        <v>133</v>
      </c>
      <c r="B1327" s="1">
        <v>43234</v>
      </c>
      <c r="C1327">
        <v>0</v>
      </c>
      <c r="D1327">
        <v>5.0599999999999996</v>
      </c>
      <c r="E1327">
        <f t="shared" si="20"/>
        <v>5.0599999999999996</v>
      </c>
    </row>
    <row r="1328" spans="1:5" x14ac:dyDescent="0.35">
      <c r="A1328" t="s">
        <v>133</v>
      </c>
      <c r="B1328" s="1">
        <v>43235</v>
      </c>
      <c r="C1328">
        <v>0</v>
      </c>
      <c r="D1328">
        <v>5.05</v>
      </c>
      <c r="E1328">
        <f t="shared" si="20"/>
        <v>5.05</v>
      </c>
    </row>
    <row r="1329" spans="1:5" x14ac:dyDescent="0.35">
      <c r="A1329" t="s">
        <v>133</v>
      </c>
      <c r="B1329" s="1">
        <v>43236</v>
      </c>
      <c r="C1329">
        <v>0</v>
      </c>
      <c r="D1329">
        <v>5.0599999999999996</v>
      </c>
      <c r="E1329">
        <f t="shared" si="20"/>
        <v>5.0599999999999996</v>
      </c>
    </row>
    <row r="1330" spans="1:5" x14ac:dyDescent="0.35">
      <c r="A1330" t="s">
        <v>133</v>
      </c>
      <c r="B1330" s="1">
        <v>43237</v>
      </c>
      <c r="C1330">
        <v>2.66</v>
      </c>
      <c r="D1330">
        <v>5.05</v>
      </c>
      <c r="E1330">
        <f t="shared" si="20"/>
        <v>7.71</v>
      </c>
    </row>
    <row r="1331" spans="1:5" x14ac:dyDescent="0.35">
      <c r="A1331" t="s">
        <v>133</v>
      </c>
      <c r="B1331" s="1">
        <v>43238</v>
      </c>
      <c r="C1331">
        <v>2.5099999999999998</v>
      </c>
      <c r="D1331">
        <v>5.04</v>
      </c>
      <c r="E1331">
        <f t="shared" si="20"/>
        <v>7.55</v>
      </c>
    </row>
    <row r="1332" spans="1:5" x14ac:dyDescent="0.35">
      <c r="A1332" t="s">
        <v>133</v>
      </c>
      <c r="B1332" s="1">
        <v>43239</v>
      </c>
      <c r="C1332">
        <v>2.91</v>
      </c>
      <c r="D1332">
        <v>5.0599999999999996</v>
      </c>
      <c r="E1332">
        <f t="shared" si="20"/>
        <v>7.97</v>
      </c>
    </row>
    <row r="1333" spans="1:5" x14ac:dyDescent="0.35">
      <c r="A1333" t="s">
        <v>133</v>
      </c>
      <c r="B1333" s="1">
        <v>43240</v>
      </c>
      <c r="C1333">
        <v>0</v>
      </c>
      <c r="D1333">
        <v>5.0599999999999996</v>
      </c>
      <c r="E1333">
        <f t="shared" si="20"/>
        <v>5.0599999999999996</v>
      </c>
    </row>
    <row r="1334" spans="1:5" x14ac:dyDescent="0.35">
      <c r="A1334" t="s">
        <v>133</v>
      </c>
      <c r="B1334" s="1">
        <v>43241</v>
      </c>
      <c r="C1334">
        <v>1.1100000000000001</v>
      </c>
      <c r="D1334">
        <v>5.0599999999999996</v>
      </c>
      <c r="E1334">
        <f t="shared" si="20"/>
        <v>6.17</v>
      </c>
    </row>
    <row r="1335" spans="1:5" x14ac:dyDescent="0.35">
      <c r="A1335" t="s">
        <v>133</v>
      </c>
      <c r="B1335" s="1">
        <v>43242</v>
      </c>
      <c r="C1335">
        <v>0</v>
      </c>
      <c r="D1335">
        <v>5.0599999999999996</v>
      </c>
      <c r="E1335">
        <f t="shared" si="20"/>
        <v>5.0599999999999996</v>
      </c>
    </row>
    <row r="1336" spans="1:5" x14ac:dyDescent="0.35">
      <c r="A1336" t="s">
        <v>133</v>
      </c>
      <c r="B1336" s="1">
        <v>43243</v>
      </c>
      <c r="C1336">
        <v>0</v>
      </c>
      <c r="D1336">
        <v>5.0599999999999996</v>
      </c>
      <c r="E1336">
        <f t="shared" si="20"/>
        <v>5.0599999999999996</v>
      </c>
    </row>
    <row r="1337" spans="1:5" x14ac:dyDescent="0.35">
      <c r="A1337" t="s">
        <v>133</v>
      </c>
      <c r="B1337" s="1">
        <v>43244</v>
      </c>
      <c r="C1337">
        <v>4.3099999999999996</v>
      </c>
      <c r="D1337">
        <v>5.05</v>
      </c>
      <c r="E1337">
        <f t="shared" si="20"/>
        <v>9.36</v>
      </c>
    </row>
    <row r="1338" spans="1:5" x14ac:dyDescent="0.35">
      <c r="A1338" t="s">
        <v>133</v>
      </c>
      <c r="B1338" s="1">
        <v>43245</v>
      </c>
      <c r="C1338">
        <v>0</v>
      </c>
      <c r="D1338">
        <v>5.0599999999999996</v>
      </c>
      <c r="E1338">
        <f t="shared" si="20"/>
        <v>5.0599999999999996</v>
      </c>
    </row>
    <row r="1339" spans="1:5" x14ac:dyDescent="0.35">
      <c r="A1339" t="s">
        <v>133</v>
      </c>
      <c r="B1339" s="1">
        <v>43246</v>
      </c>
      <c r="C1339">
        <v>0</v>
      </c>
      <c r="D1339">
        <v>5.0599999999999996</v>
      </c>
      <c r="E1339">
        <f t="shared" si="20"/>
        <v>5.0599999999999996</v>
      </c>
    </row>
    <row r="1340" spans="1:5" x14ac:dyDescent="0.35">
      <c r="A1340" t="s">
        <v>133</v>
      </c>
      <c r="B1340" s="1">
        <v>43247</v>
      </c>
      <c r="C1340">
        <v>0</v>
      </c>
      <c r="D1340">
        <v>5.0599999999999996</v>
      </c>
      <c r="E1340">
        <f t="shared" si="20"/>
        <v>5.0599999999999996</v>
      </c>
    </row>
    <row r="1341" spans="1:5" x14ac:dyDescent="0.35">
      <c r="A1341" t="s">
        <v>133</v>
      </c>
      <c r="B1341" s="1">
        <v>43248</v>
      </c>
      <c r="C1341">
        <v>0</v>
      </c>
      <c r="D1341">
        <v>5.07</v>
      </c>
      <c r="E1341">
        <f t="shared" si="20"/>
        <v>5.07</v>
      </c>
    </row>
    <row r="1342" spans="1:5" x14ac:dyDescent="0.35">
      <c r="A1342" t="s">
        <v>133</v>
      </c>
      <c r="B1342" s="1">
        <v>43249</v>
      </c>
      <c r="C1342">
        <v>0</v>
      </c>
      <c r="D1342">
        <v>5.05</v>
      </c>
      <c r="E1342">
        <f t="shared" si="20"/>
        <v>5.05</v>
      </c>
    </row>
    <row r="1343" spans="1:5" x14ac:dyDescent="0.35">
      <c r="A1343" t="s">
        <v>133</v>
      </c>
      <c r="B1343" s="1">
        <v>43250</v>
      </c>
      <c r="C1343">
        <v>1.34</v>
      </c>
      <c r="D1343">
        <v>5.04</v>
      </c>
      <c r="E1343">
        <f t="shared" si="20"/>
        <v>6.38</v>
      </c>
    </row>
    <row r="1344" spans="1:5" x14ac:dyDescent="0.35">
      <c r="A1344" t="s">
        <v>133</v>
      </c>
      <c r="B1344" s="1">
        <v>43251</v>
      </c>
      <c r="C1344">
        <v>0</v>
      </c>
      <c r="D1344">
        <v>5.0599999999999996</v>
      </c>
      <c r="E1344">
        <f t="shared" si="20"/>
        <v>5.0599999999999996</v>
      </c>
    </row>
    <row r="1345" spans="1:5" x14ac:dyDescent="0.35">
      <c r="A1345" t="s">
        <v>133</v>
      </c>
      <c r="B1345" s="1">
        <v>43252</v>
      </c>
      <c r="C1345">
        <v>0</v>
      </c>
      <c r="D1345">
        <v>5.01</v>
      </c>
      <c r="E1345">
        <f t="shared" si="20"/>
        <v>5.01</v>
      </c>
    </row>
    <row r="1346" spans="1:5" x14ac:dyDescent="0.35">
      <c r="A1346" t="s">
        <v>133</v>
      </c>
      <c r="B1346" s="1">
        <v>43253</v>
      </c>
      <c r="C1346">
        <v>0</v>
      </c>
      <c r="D1346">
        <v>5.05</v>
      </c>
      <c r="E1346">
        <f t="shared" si="20"/>
        <v>5.05</v>
      </c>
    </row>
    <row r="1347" spans="1:5" x14ac:dyDescent="0.35">
      <c r="A1347" t="s">
        <v>133</v>
      </c>
      <c r="B1347" s="1">
        <v>43254</v>
      </c>
      <c r="C1347">
        <v>0</v>
      </c>
      <c r="D1347">
        <v>5.03</v>
      </c>
      <c r="E1347">
        <f t="shared" si="20"/>
        <v>5.03</v>
      </c>
    </row>
    <row r="1348" spans="1:5" x14ac:dyDescent="0.35">
      <c r="A1348" t="s">
        <v>133</v>
      </c>
      <c r="B1348" s="1">
        <v>43255</v>
      </c>
      <c r="C1348">
        <v>0</v>
      </c>
      <c r="D1348">
        <v>5.04</v>
      </c>
      <c r="E1348">
        <f t="shared" ref="E1348:E1411" si="21">C1348+D1348</f>
        <v>5.04</v>
      </c>
    </row>
    <row r="1349" spans="1:5" x14ac:dyDescent="0.35">
      <c r="A1349" t="s">
        <v>133</v>
      </c>
      <c r="B1349" s="1">
        <v>43256</v>
      </c>
      <c r="C1349">
        <v>0</v>
      </c>
      <c r="D1349">
        <v>5.04</v>
      </c>
      <c r="E1349">
        <f t="shared" si="21"/>
        <v>5.04</v>
      </c>
    </row>
    <row r="1350" spans="1:5" x14ac:dyDescent="0.35">
      <c r="A1350" t="s">
        <v>133</v>
      </c>
      <c r="B1350" s="1">
        <v>43257</v>
      </c>
      <c r="C1350">
        <v>0</v>
      </c>
      <c r="D1350">
        <v>5.04</v>
      </c>
      <c r="E1350">
        <f t="shared" si="21"/>
        <v>5.04</v>
      </c>
    </row>
    <row r="1351" spans="1:5" x14ac:dyDescent="0.35">
      <c r="A1351" t="s">
        <v>133</v>
      </c>
      <c r="B1351" s="1">
        <v>43258</v>
      </c>
      <c r="C1351">
        <v>0</v>
      </c>
      <c r="D1351">
        <v>5.04</v>
      </c>
      <c r="E1351">
        <f t="shared" si="21"/>
        <v>5.04</v>
      </c>
    </row>
    <row r="1352" spans="1:5" x14ac:dyDescent="0.35">
      <c r="A1352" t="s">
        <v>133</v>
      </c>
      <c r="B1352" s="1">
        <v>43259</v>
      </c>
      <c r="C1352">
        <v>2.76</v>
      </c>
      <c r="D1352">
        <v>5.04</v>
      </c>
      <c r="E1352">
        <f t="shared" si="21"/>
        <v>7.8</v>
      </c>
    </row>
    <row r="1353" spans="1:5" x14ac:dyDescent="0.35">
      <c r="A1353" t="s">
        <v>133</v>
      </c>
      <c r="B1353" s="1">
        <v>43260</v>
      </c>
      <c r="C1353">
        <v>1.39</v>
      </c>
      <c r="D1353">
        <v>5.64</v>
      </c>
      <c r="E1353">
        <f t="shared" si="21"/>
        <v>7.0299999999999994</v>
      </c>
    </row>
    <row r="1354" spans="1:5" x14ac:dyDescent="0.35">
      <c r="A1354" t="s">
        <v>133</v>
      </c>
      <c r="B1354" s="1">
        <v>43261</v>
      </c>
      <c r="C1354">
        <v>0</v>
      </c>
      <c r="D1354">
        <v>6.58</v>
      </c>
      <c r="E1354">
        <f t="shared" si="21"/>
        <v>6.58</v>
      </c>
    </row>
    <row r="1355" spans="1:5" x14ac:dyDescent="0.35">
      <c r="A1355" t="s">
        <v>133</v>
      </c>
      <c r="B1355" s="1">
        <v>43262</v>
      </c>
      <c r="C1355">
        <v>0</v>
      </c>
      <c r="D1355">
        <v>6.24</v>
      </c>
      <c r="E1355">
        <f t="shared" si="21"/>
        <v>6.24</v>
      </c>
    </row>
    <row r="1356" spans="1:5" x14ac:dyDescent="0.35">
      <c r="A1356" t="s">
        <v>133</v>
      </c>
      <c r="B1356" s="1">
        <v>43263</v>
      </c>
      <c r="C1356">
        <v>0</v>
      </c>
      <c r="D1356">
        <v>5.04</v>
      </c>
      <c r="E1356">
        <f t="shared" si="21"/>
        <v>5.04</v>
      </c>
    </row>
    <row r="1357" spans="1:5" x14ac:dyDescent="0.35">
      <c r="A1357" t="s">
        <v>133</v>
      </c>
      <c r="B1357" s="1">
        <v>43264</v>
      </c>
      <c r="C1357">
        <v>0</v>
      </c>
      <c r="D1357">
        <v>5.78</v>
      </c>
      <c r="E1357">
        <f t="shared" si="21"/>
        <v>5.78</v>
      </c>
    </row>
    <row r="1358" spans="1:5" x14ac:dyDescent="0.35">
      <c r="A1358" t="s">
        <v>133</v>
      </c>
      <c r="B1358" s="1">
        <v>43265</v>
      </c>
      <c r="C1358">
        <v>0</v>
      </c>
      <c r="D1358">
        <v>6.6</v>
      </c>
      <c r="E1358">
        <f t="shared" si="21"/>
        <v>6.6</v>
      </c>
    </row>
    <row r="1359" spans="1:5" x14ac:dyDescent="0.35">
      <c r="A1359" t="s">
        <v>133</v>
      </c>
      <c r="B1359" s="1">
        <v>43266</v>
      </c>
      <c r="C1359">
        <v>0</v>
      </c>
      <c r="D1359">
        <v>6.6</v>
      </c>
      <c r="E1359">
        <f t="shared" si="21"/>
        <v>6.6</v>
      </c>
    </row>
    <row r="1360" spans="1:5" x14ac:dyDescent="0.35">
      <c r="A1360" t="s">
        <v>133</v>
      </c>
      <c r="B1360" s="1">
        <v>43267</v>
      </c>
      <c r="C1360">
        <v>0</v>
      </c>
      <c r="D1360">
        <v>6.62</v>
      </c>
      <c r="E1360">
        <f t="shared" si="21"/>
        <v>6.62</v>
      </c>
    </row>
    <row r="1361" spans="1:5" x14ac:dyDescent="0.35">
      <c r="A1361" t="s">
        <v>133</v>
      </c>
      <c r="B1361" s="1">
        <v>43268</v>
      </c>
      <c r="C1361">
        <v>0</v>
      </c>
      <c r="D1361">
        <v>5.05</v>
      </c>
      <c r="E1361">
        <f t="shared" si="21"/>
        <v>5.05</v>
      </c>
    </row>
    <row r="1362" spans="1:5" x14ac:dyDescent="0.35">
      <c r="A1362" t="s">
        <v>133</v>
      </c>
      <c r="B1362" s="1">
        <v>43269</v>
      </c>
      <c r="C1362">
        <v>0</v>
      </c>
      <c r="D1362">
        <v>5.0599999999999996</v>
      </c>
      <c r="E1362">
        <f t="shared" si="21"/>
        <v>5.0599999999999996</v>
      </c>
    </row>
    <row r="1363" spans="1:5" x14ac:dyDescent="0.35">
      <c r="A1363" t="s">
        <v>133</v>
      </c>
      <c r="B1363" s="1">
        <v>43270</v>
      </c>
      <c r="C1363">
        <v>0</v>
      </c>
      <c r="D1363">
        <v>5.05</v>
      </c>
      <c r="E1363">
        <f t="shared" si="21"/>
        <v>5.05</v>
      </c>
    </row>
    <row r="1364" spans="1:5" x14ac:dyDescent="0.35">
      <c r="A1364" t="s">
        <v>133</v>
      </c>
      <c r="B1364" s="1">
        <v>43271</v>
      </c>
      <c r="C1364">
        <v>0</v>
      </c>
      <c r="D1364">
        <v>5.04</v>
      </c>
      <c r="E1364">
        <f t="shared" si="21"/>
        <v>5.04</v>
      </c>
    </row>
    <row r="1365" spans="1:5" x14ac:dyDescent="0.35">
      <c r="A1365" t="s">
        <v>133</v>
      </c>
      <c r="B1365" s="1">
        <v>43272</v>
      </c>
      <c r="C1365">
        <v>0</v>
      </c>
      <c r="D1365">
        <v>5.05</v>
      </c>
      <c r="E1365">
        <f t="shared" si="21"/>
        <v>5.05</v>
      </c>
    </row>
    <row r="1366" spans="1:5" x14ac:dyDescent="0.35">
      <c r="A1366" t="s">
        <v>133</v>
      </c>
      <c r="B1366" s="1">
        <v>43273</v>
      </c>
      <c r="C1366">
        <v>0</v>
      </c>
      <c r="D1366">
        <v>5.03</v>
      </c>
      <c r="E1366">
        <f t="shared" si="21"/>
        <v>5.03</v>
      </c>
    </row>
    <row r="1367" spans="1:5" x14ac:dyDescent="0.35">
      <c r="A1367" t="s">
        <v>133</v>
      </c>
      <c r="B1367" s="1">
        <v>43274</v>
      </c>
      <c r="C1367">
        <v>0</v>
      </c>
      <c r="D1367">
        <v>5.04</v>
      </c>
      <c r="E1367">
        <f t="shared" si="21"/>
        <v>5.04</v>
      </c>
    </row>
    <row r="1368" spans="1:5" x14ac:dyDescent="0.35">
      <c r="A1368" t="s">
        <v>133</v>
      </c>
      <c r="B1368" s="1">
        <v>43275</v>
      </c>
      <c r="C1368">
        <v>0</v>
      </c>
      <c r="D1368">
        <v>5.05</v>
      </c>
      <c r="E1368">
        <f t="shared" si="21"/>
        <v>5.05</v>
      </c>
    </row>
    <row r="1369" spans="1:5" x14ac:dyDescent="0.35">
      <c r="A1369" t="s">
        <v>133</v>
      </c>
      <c r="B1369" s="1">
        <v>43276</v>
      </c>
      <c r="C1369">
        <v>0</v>
      </c>
      <c r="D1369">
        <v>5.04</v>
      </c>
      <c r="E1369">
        <f t="shared" si="21"/>
        <v>5.04</v>
      </c>
    </row>
    <row r="1370" spans="1:5" x14ac:dyDescent="0.35">
      <c r="A1370" t="s">
        <v>133</v>
      </c>
      <c r="B1370" s="1">
        <v>43277</v>
      </c>
      <c r="C1370">
        <v>0</v>
      </c>
      <c r="D1370">
        <v>5.05</v>
      </c>
      <c r="E1370">
        <f t="shared" si="21"/>
        <v>5.05</v>
      </c>
    </row>
    <row r="1371" spans="1:5" x14ac:dyDescent="0.35">
      <c r="A1371" t="s">
        <v>133</v>
      </c>
      <c r="B1371" s="1">
        <v>43278</v>
      </c>
      <c r="C1371">
        <v>0</v>
      </c>
      <c r="D1371">
        <v>5.04</v>
      </c>
      <c r="E1371">
        <f t="shared" si="21"/>
        <v>5.04</v>
      </c>
    </row>
    <row r="1372" spans="1:5" x14ac:dyDescent="0.35">
      <c r="A1372" t="s">
        <v>133</v>
      </c>
      <c r="B1372" s="1">
        <v>43279</v>
      </c>
      <c r="C1372">
        <v>0</v>
      </c>
      <c r="D1372">
        <v>5.04</v>
      </c>
      <c r="E1372">
        <f t="shared" si="21"/>
        <v>5.04</v>
      </c>
    </row>
    <row r="1373" spans="1:5" x14ac:dyDescent="0.35">
      <c r="A1373" t="s">
        <v>133</v>
      </c>
      <c r="B1373" s="1">
        <v>43280</v>
      </c>
      <c r="C1373">
        <v>0</v>
      </c>
      <c r="D1373">
        <v>5.04</v>
      </c>
      <c r="E1373">
        <f t="shared" si="21"/>
        <v>5.04</v>
      </c>
    </row>
    <row r="1374" spans="1:5" x14ac:dyDescent="0.35">
      <c r="A1374" t="s">
        <v>133</v>
      </c>
      <c r="B1374" s="1">
        <v>43281</v>
      </c>
      <c r="C1374">
        <v>0</v>
      </c>
      <c r="D1374">
        <v>4.9800000000000004</v>
      </c>
      <c r="E1374">
        <f t="shared" si="21"/>
        <v>4.9800000000000004</v>
      </c>
    </row>
    <row r="1375" spans="1:5" x14ac:dyDescent="0.35">
      <c r="A1375" t="s">
        <v>133</v>
      </c>
      <c r="B1375" s="1">
        <v>43282</v>
      </c>
      <c r="C1375">
        <v>0</v>
      </c>
      <c r="D1375">
        <v>5.05</v>
      </c>
      <c r="E1375">
        <f t="shared" si="21"/>
        <v>5.05</v>
      </c>
    </row>
    <row r="1376" spans="1:5" x14ac:dyDescent="0.35">
      <c r="A1376" t="s">
        <v>133</v>
      </c>
      <c r="B1376" s="1">
        <v>43283</v>
      </c>
      <c r="C1376">
        <v>0</v>
      </c>
      <c r="D1376">
        <v>5.05</v>
      </c>
      <c r="E1376">
        <f t="shared" si="21"/>
        <v>5.05</v>
      </c>
    </row>
    <row r="1377" spans="1:5" x14ac:dyDescent="0.35">
      <c r="A1377" t="s">
        <v>133</v>
      </c>
      <c r="B1377" s="1">
        <v>43284</v>
      </c>
      <c r="C1377">
        <v>0</v>
      </c>
      <c r="D1377">
        <v>5.04</v>
      </c>
      <c r="E1377">
        <f t="shared" si="21"/>
        <v>5.04</v>
      </c>
    </row>
    <row r="1378" spans="1:5" x14ac:dyDescent="0.35">
      <c r="A1378" t="s">
        <v>133</v>
      </c>
      <c r="B1378" s="1">
        <v>43285</v>
      </c>
      <c r="C1378">
        <v>0</v>
      </c>
      <c r="D1378">
        <v>5.04</v>
      </c>
      <c r="E1378">
        <f t="shared" si="21"/>
        <v>5.04</v>
      </c>
    </row>
    <row r="1379" spans="1:5" x14ac:dyDescent="0.35">
      <c r="A1379" t="s">
        <v>133</v>
      </c>
      <c r="B1379" s="1">
        <v>43286</v>
      </c>
      <c r="C1379">
        <v>0</v>
      </c>
      <c r="D1379">
        <v>5.03</v>
      </c>
      <c r="E1379">
        <f t="shared" si="21"/>
        <v>5.03</v>
      </c>
    </row>
    <row r="1380" spans="1:5" x14ac:dyDescent="0.35">
      <c r="A1380" t="s">
        <v>133</v>
      </c>
      <c r="B1380" s="1">
        <v>43287</v>
      </c>
      <c r="C1380">
        <v>0</v>
      </c>
      <c r="D1380">
        <v>5.03</v>
      </c>
      <c r="E1380">
        <f t="shared" si="21"/>
        <v>5.03</v>
      </c>
    </row>
    <row r="1381" spans="1:5" x14ac:dyDescent="0.35">
      <c r="A1381" t="s">
        <v>133</v>
      </c>
      <c r="B1381" s="1">
        <v>43288</v>
      </c>
      <c r="C1381">
        <v>0</v>
      </c>
      <c r="D1381">
        <v>5.04</v>
      </c>
      <c r="E1381">
        <f t="shared" si="21"/>
        <v>5.04</v>
      </c>
    </row>
    <row r="1382" spans="1:5" x14ac:dyDescent="0.35">
      <c r="A1382" t="s">
        <v>133</v>
      </c>
      <c r="B1382" s="1">
        <v>43289</v>
      </c>
      <c r="C1382">
        <v>0</v>
      </c>
      <c r="D1382">
        <v>5.04</v>
      </c>
      <c r="E1382">
        <f t="shared" si="21"/>
        <v>5.04</v>
      </c>
    </row>
    <row r="1383" spans="1:5" x14ac:dyDescent="0.35">
      <c r="A1383" t="s">
        <v>133</v>
      </c>
      <c r="B1383" s="1">
        <v>43290</v>
      </c>
      <c r="C1383">
        <v>0</v>
      </c>
      <c r="D1383">
        <v>5.05</v>
      </c>
      <c r="E1383">
        <f t="shared" si="21"/>
        <v>5.05</v>
      </c>
    </row>
    <row r="1384" spans="1:5" x14ac:dyDescent="0.35">
      <c r="A1384" t="s">
        <v>133</v>
      </c>
      <c r="B1384" s="1">
        <v>43291</v>
      </c>
      <c r="C1384">
        <v>0</v>
      </c>
      <c r="D1384">
        <v>5.04</v>
      </c>
      <c r="E1384">
        <f t="shared" si="21"/>
        <v>5.04</v>
      </c>
    </row>
    <row r="1385" spans="1:5" x14ac:dyDescent="0.35">
      <c r="A1385" t="s">
        <v>133</v>
      </c>
      <c r="B1385" s="1">
        <v>43292</v>
      </c>
      <c r="C1385">
        <v>0</v>
      </c>
      <c r="D1385">
        <v>6.6</v>
      </c>
      <c r="E1385">
        <f t="shared" si="21"/>
        <v>6.6</v>
      </c>
    </row>
    <row r="1386" spans="1:5" x14ac:dyDescent="0.35">
      <c r="A1386" t="s">
        <v>133</v>
      </c>
      <c r="B1386" s="1">
        <v>43293</v>
      </c>
      <c r="C1386">
        <v>0</v>
      </c>
      <c r="D1386">
        <v>5.04</v>
      </c>
      <c r="E1386">
        <f t="shared" si="21"/>
        <v>5.04</v>
      </c>
    </row>
    <row r="1387" spans="1:5" x14ac:dyDescent="0.35">
      <c r="A1387" t="s">
        <v>133</v>
      </c>
      <c r="B1387" s="1">
        <v>43294</v>
      </c>
      <c r="C1387">
        <v>0</v>
      </c>
      <c r="D1387">
        <v>5.04</v>
      </c>
      <c r="E1387">
        <f t="shared" si="21"/>
        <v>5.04</v>
      </c>
    </row>
    <row r="1388" spans="1:5" x14ac:dyDescent="0.35">
      <c r="A1388" t="s">
        <v>133</v>
      </c>
      <c r="B1388" s="1">
        <v>43295</v>
      </c>
      <c r="C1388">
        <v>0</v>
      </c>
      <c r="D1388">
        <v>5.05</v>
      </c>
      <c r="E1388">
        <f t="shared" si="21"/>
        <v>5.05</v>
      </c>
    </row>
    <row r="1389" spans="1:5" x14ac:dyDescent="0.35">
      <c r="A1389" t="s">
        <v>133</v>
      </c>
      <c r="B1389" s="1">
        <v>43296</v>
      </c>
      <c r="C1389">
        <v>0</v>
      </c>
      <c r="D1389">
        <v>5.03</v>
      </c>
      <c r="E1389">
        <f t="shared" si="21"/>
        <v>5.03</v>
      </c>
    </row>
    <row r="1390" spans="1:5" x14ac:dyDescent="0.35">
      <c r="A1390" t="s">
        <v>133</v>
      </c>
      <c r="B1390" s="1">
        <v>43297</v>
      </c>
      <c r="C1390">
        <v>0</v>
      </c>
      <c r="D1390">
        <v>5.03</v>
      </c>
      <c r="E1390">
        <f t="shared" si="21"/>
        <v>5.03</v>
      </c>
    </row>
    <row r="1391" spans="1:5" x14ac:dyDescent="0.35">
      <c r="A1391" t="s">
        <v>133</v>
      </c>
      <c r="B1391" s="1">
        <v>43298</v>
      </c>
      <c r="C1391">
        <v>0</v>
      </c>
      <c r="D1391">
        <v>5.03</v>
      </c>
      <c r="E1391">
        <f t="shared" si="21"/>
        <v>5.03</v>
      </c>
    </row>
    <row r="1392" spans="1:5" x14ac:dyDescent="0.35">
      <c r="A1392" t="s">
        <v>133</v>
      </c>
      <c r="B1392" s="1">
        <v>43299</v>
      </c>
      <c r="C1392">
        <v>0</v>
      </c>
      <c r="D1392">
        <v>5.03</v>
      </c>
      <c r="E1392">
        <f t="shared" si="21"/>
        <v>5.03</v>
      </c>
    </row>
    <row r="1393" spans="1:5" x14ac:dyDescent="0.35">
      <c r="A1393" t="s">
        <v>133</v>
      </c>
      <c r="B1393" s="1">
        <v>43300</v>
      </c>
      <c r="C1393">
        <v>0</v>
      </c>
      <c r="D1393">
        <v>6.59</v>
      </c>
      <c r="E1393">
        <f t="shared" si="21"/>
        <v>6.59</v>
      </c>
    </row>
    <row r="1394" spans="1:5" x14ac:dyDescent="0.35">
      <c r="A1394" t="s">
        <v>133</v>
      </c>
      <c r="B1394" s="1">
        <v>43301</v>
      </c>
      <c r="C1394">
        <v>0</v>
      </c>
      <c r="D1394">
        <v>6.61</v>
      </c>
      <c r="E1394">
        <f t="shared" si="21"/>
        <v>6.61</v>
      </c>
    </row>
    <row r="1395" spans="1:5" x14ac:dyDescent="0.35">
      <c r="A1395" t="s">
        <v>133</v>
      </c>
      <c r="B1395" s="1">
        <v>43302</v>
      </c>
      <c r="C1395">
        <v>0</v>
      </c>
      <c r="D1395">
        <v>6.63</v>
      </c>
      <c r="E1395">
        <f t="shared" si="21"/>
        <v>6.63</v>
      </c>
    </row>
    <row r="1396" spans="1:5" x14ac:dyDescent="0.35">
      <c r="A1396" t="s">
        <v>133</v>
      </c>
      <c r="B1396" s="1">
        <v>43303</v>
      </c>
      <c r="C1396">
        <v>0</v>
      </c>
      <c r="D1396">
        <v>5.0599999999999996</v>
      </c>
      <c r="E1396">
        <f t="shared" si="21"/>
        <v>5.0599999999999996</v>
      </c>
    </row>
    <row r="1397" spans="1:5" x14ac:dyDescent="0.35">
      <c r="A1397" t="s">
        <v>133</v>
      </c>
      <c r="B1397" s="1">
        <v>43304</v>
      </c>
      <c r="C1397">
        <v>0</v>
      </c>
      <c r="D1397">
        <v>5.05</v>
      </c>
      <c r="E1397">
        <f t="shared" si="21"/>
        <v>5.05</v>
      </c>
    </row>
    <row r="1398" spans="1:5" x14ac:dyDescent="0.35">
      <c r="A1398" t="s">
        <v>133</v>
      </c>
      <c r="B1398" s="1">
        <v>43305</v>
      </c>
      <c r="C1398">
        <v>0</v>
      </c>
      <c r="D1398">
        <v>5.04</v>
      </c>
      <c r="E1398">
        <f t="shared" si="21"/>
        <v>5.04</v>
      </c>
    </row>
    <row r="1399" spans="1:5" x14ac:dyDescent="0.35">
      <c r="A1399" t="s">
        <v>133</v>
      </c>
      <c r="B1399" s="1">
        <v>43306</v>
      </c>
      <c r="C1399">
        <v>0</v>
      </c>
      <c r="D1399">
        <v>6.62</v>
      </c>
      <c r="E1399">
        <f t="shared" si="21"/>
        <v>6.62</v>
      </c>
    </row>
    <row r="1400" spans="1:5" x14ac:dyDescent="0.35">
      <c r="A1400" t="s">
        <v>133</v>
      </c>
      <c r="B1400" s="1">
        <v>43307</v>
      </c>
      <c r="C1400">
        <v>0</v>
      </c>
      <c r="D1400">
        <v>6.63</v>
      </c>
      <c r="E1400">
        <f t="shared" si="21"/>
        <v>6.63</v>
      </c>
    </row>
    <row r="1401" spans="1:5" x14ac:dyDescent="0.35">
      <c r="A1401" t="s">
        <v>133</v>
      </c>
      <c r="B1401" s="1">
        <v>43308</v>
      </c>
      <c r="C1401">
        <v>0</v>
      </c>
      <c r="D1401">
        <v>6.63</v>
      </c>
      <c r="E1401">
        <f t="shared" si="21"/>
        <v>6.63</v>
      </c>
    </row>
    <row r="1402" spans="1:5" x14ac:dyDescent="0.35">
      <c r="A1402" t="s">
        <v>133</v>
      </c>
      <c r="B1402" s="1">
        <v>43309</v>
      </c>
      <c r="C1402">
        <v>0</v>
      </c>
      <c r="D1402">
        <v>5.68</v>
      </c>
      <c r="E1402">
        <f t="shared" si="21"/>
        <v>5.68</v>
      </c>
    </row>
    <row r="1403" spans="1:5" x14ac:dyDescent="0.35">
      <c r="A1403" t="s">
        <v>133</v>
      </c>
      <c r="B1403" s="1">
        <v>43310</v>
      </c>
      <c r="C1403">
        <v>0</v>
      </c>
      <c r="D1403">
        <v>5.0599999999999996</v>
      </c>
      <c r="E1403">
        <f t="shared" si="21"/>
        <v>5.0599999999999996</v>
      </c>
    </row>
    <row r="1404" spans="1:5" x14ac:dyDescent="0.35">
      <c r="A1404" t="s">
        <v>133</v>
      </c>
      <c r="B1404" s="1">
        <v>43311</v>
      </c>
      <c r="C1404">
        <v>0</v>
      </c>
      <c r="D1404">
        <v>5.05</v>
      </c>
      <c r="E1404">
        <f t="shared" si="21"/>
        <v>5.05</v>
      </c>
    </row>
    <row r="1405" spans="1:5" x14ac:dyDescent="0.35">
      <c r="A1405" t="s">
        <v>133</v>
      </c>
      <c r="B1405" s="1">
        <v>43312</v>
      </c>
      <c r="C1405">
        <v>0</v>
      </c>
      <c r="D1405">
        <v>5.05</v>
      </c>
      <c r="E1405">
        <f t="shared" si="21"/>
        <v>5.05</v>
      </c>
    </row>
    <row r="1406" spans="1:5" x14ac:dyDescent="0.35">
      <c r="A1406" t="s">
        <v>133</v>
      </c>
      <c r="B1406" s="1">
        <v>43313</v>
      </c>
      <c r="C1406">
        <v>0</v>
      </c>
      <c r="D1406">
        <v>5.04</v>
      </c>
      <c r="E1406">
        <f t="shared" si="21"/>
        <v>5.04</v>
      </c>
    </row>
    <row r="1407" spans="1:5" x14ac:dyDescent="0.35">
      <c r="A1407" t="s">
        <v>133</v>
      </c>
      <c r="B1407" s="1">
        <v>43314</v>
      </c>
      <c r="C1407">
        <v>0</v>
      </c>
      <c r="D1407">
        <v>5.0199999999999996</v>
      </c>
      <c r="E1407">
        <f t="shared" si="21"/>
        <v>5.0199999999999996</v>
      </c>
    </row>
    <row r="1408" spans="1:5" x14ac:dyDescent="0.35">
      <c r="A1408" t="s">
        <v>133</v>
      </c>
      <c r="B1408" s="1">
        <v>43315</v>
      </c>
      <c r="C1408">
        <v>0</v>
      </c>
      <c r="D1408">
        <v>5.03</v>
      </c>
      <c r="E1408">
        <f t="shared" si="21"/>
        <v>5.03</v>
      </c>
    </row>
    <row r="1409" spans="1:5" x14ac:dyDescent="0.35">
      <c r="A1409" t="s">
        <v>133</v>
      </c>
      <c r="B1409" s="1">
        <v>43316</v>
      </c>
      <c r="C1409">
        <v>0</v>
      </c>
      <c r="D1409">
        <v>5.03</v>
      </c>
      <c r="E1409">
        <f t="shared" si="21"/>
        <v>5.03</v>
      </c>
    </row>
    <row r="1410" spans="1:5" x14ac:dyDescent="0.35">
      <c r="A1410" t="s">
        <v>133</v>
      </c>
      <c r="B1410" s="1">
        <v>43317</v>
      </c>
      <c r="C1410">
        <v>0</v>
      </c>
      <c r="D1410">
        <v>5.03</v>
      </c>
      <c r="E1410">
        <f t="shared" si="21"/>
        <v>5.03</v>
      </c>
    </row>
    <row r="1411" spans="1:5" x14ac:dyDescent="0.35">
      <c r="A1411" t="s">
        <v>133</v>
      </c>
      <c r="B1411" s="1">
        <v>43318</v>
      </c>
      <c r="C1411">
        <v>0</v>
      </c>
      <c r="D1411">
        <v>5.04</v>
      </c>
      <c r="E1411">
        <f t="shared" si="21"/>
        <v>5.04</v>
      </c>
    </row>
    <row r="1412" spans="1:5" x14ac:dyDescent="0.35">
      <c r="A1412" t="s">
        <v>133</v>
      </c>
      <c r="B1412" s="1">
        <v>43319</v>
      </c>
      <c r="C1412">
        <v>0</v>
      </c>
      <c r="D1412">
        <v>5.04</v>
      </c>
      <c r="E1412">
        <f t="shared" ref="E1412:E1475" si="22">C1412+D1412</f>
        <v>5.04</v>
      </c>
    </row>
    <row r="1413" spans="1:5" x14ac:dyDescent="0.35">
      <c r="A1413" t="s">
        <v>133</v>
      </c>
      <c r="B1413" s="1">
        <v>43320</v>
      </c>
      <c r="C1413">
        <v>0</v>
      </c>
      <c r="D1413">
        <v>5.05</v>
      </c>
      <c r="E1413">
        <f t="shared" si="22"/>
        <v>5.05</v>
      </c>
    </row>
    <row r="1414" spans="1:5" x14ac:dyDescent="0.35">
      <c r="A1414" t="s">
        <v>133</v>
      </c>
      <c r="B1414" s="1">
        <v>43321</v>
      </c>
      <c r="C1414">
        <v>0</v>
      </c>
      <c r="D1414">
        <v>6.61</v>
      </c>
      <c r="E1414">
        <f t="shared" si="22"/>
        <v>6.61</v>
      </c>
    </row>
    <row r="1415" spans="1:5" x14ac:dyDescent="0.35">
      <c r="A1415" t="s">
        <v>133</v>
      </c>
      <c r="B1415" s="1">
        <v>43322</v>
      </c>
      <c r="C1415">
        <v>0</v>
      </c>
      <c r="D1415">
        <v>6.61</v>
      </c>
      <c r="E1415">
        <f t="shared" si="22"/>
        <v>6.61</v>
      </c>
    </row>
    <row r="1416" spans="1:5" x14ac:dyDescent="0.35">
      <c r="A1416" t="s">
        <v>133</v>
      </c>
      <c r="B1416" s="1">
        <v>43323</v>
      </c>
      <c r="C1416">
        <v>0</v>
      </c>
      <c r="D1416">
        <v>6.62</v>
      </c>
      <c r="E1416">
        <f t="shared" si="22"/>
        <v>6.62</v>
      </c>
    </row>
    <row r="1417" spans="1:5" x14ac:dyDescent="0.35">
      <c r="A1417" t="s">
        <v>133</v>
      </c>
      <c r="B1417" s="1">
        <v>43324</v>
      </c>
      <c r="C1417">
        <v>0</v>
      </c>
      <c r="D1417">
        <v>5.0599999999999996</v>
      </c>
      <c r="E1417">
        <f t="shared" si="22"/>
        <v>5.0599999999999996</v>
      </c>
    </row>
    <row r="1418" spans="1:5" x14ac:dyDescent="0.35">
      <c r="A1418" t="s">
        <v>133</v>
      </c>
      <c r="B1418" s="1">
        <v>43325</v>
      </c>
      <c r="C1418">
        <v>0</v>
      </c>
      <c r="D1418">
        <v>5.05</v>
      </c>
      <c r="E1418">
        <f t="shared" si="22"/>
        <v>5.05</v>
      </c>
    </row>
    <row r="1419" spans="1:5" x14ac:dyDescent="0.35">
      <c r="A1419" t="s">
        <v>133</v>
      </c>
      <c r="B1419" s="1">
        <v>43326</v>
      </c>
      <c r="C1419">
        <v>0</v>
      </c>
      <c r="D1419">
        <v>5.05</v>
      </c>
      <c r="E1419">
        <f t="shared" si="22"/>
        <v>5.05</v>
      </c>
    </row>
    <row r="1420" spans="1:5" x14ac:dyDescent="0.35">
      <c r="A1420" t="s">
        <v>133</v>
      </c>
      <c r="B1420" s="1">
        <v>43327</v>
      </c>
      <c r="C1420">
        <v>0</v>
      </c>
      <c r="D1420">
        <v>5.05</v>
      </c>
      <c r="E1420">
        <f t="shared" si="22"/>
        <v>5.05</v>
      </c>
    </row>
    <row r="1421" spans="1:5" x14ac:dyDescent="0.35">
      <c r="A1421" t="s">
        <v>133</v>
      </c>
      <c r="B1421" s="1">
        <v>43328</v>
      </c>
      <c r="C1421">
        <v>0</v>
      </c>
      <c r="D1421">
        <v>5.0599999999999996</v>
      </c>
      <c r="E1421">
        <f t="shared" si="22"/>
        <v>5.0599999999999996</v>
      </c>
    </row>
    <row r="1422" spans="1:5" x14ac:dyDescent="0.35">
      <c r="A1422" t="s">
        <v>133</v>
      </c>
      <c r="B1422" s="1">
        <v>43329</v>
      </c>
      <c r="C1422">
        <v>0</v>
      </c>
      <c r="D1422">
        <v>5.07</v>
      </c>
      <c r="E1422">
        <f t="shared" si="22"/>
        <v>5.07</v>
      </c>
    </row>
    <row r="1423" spans="1:5" x14ac:dyDescent="0.35">
      <c r="A1423" t="s">
        <v>133</v>
      </c>
      <c r="B1423" s="1">
        <v>43330</v>
      </c>
      <c r="C1423">
        <v>0</v>
      </c>
      <c r="D1423">
        <v>5.05</v>
      </c>
      <c r="E1423">
        <f t="shared" si="22"/>
        <v>5.05</v>
      </c>
    </row>
    <row r="1424" spans="1:5" x14ac:dyDescent="0.35">
      <c r="A1424" t="s">
        <v>133</v>
      </c>
      <c r="B1424" s="1">
        <v>43331</v>
      </c>
      <c r="C1424">
        <v>0</v>
      </c>
      <c r="D1424">
        <v>5.05</v>
      </c>
      <c r="E1424">
        <f t="shared" si="22"/>
        <v>5.05</v>
      </c>
    </row>
    <row r="1425" spans="1:5" x14ac:dyDescent="0.35">
      <c r="A1425" t="s">
        <v>133</v>
      </c>
      <c r="B1425" s="1">
        <v>43332</v>
      </c>
      <c r="C1425">
        <v>0</v>
      </c>
      <c r="D1425">
        <v>5.05</v>
      </c>
      <c r="E1425">
        <f t="shared" si="22"/>
        <v>5.05</v>
      </c>
    </row>
    <row r="1426" spans="1:5" x14ac:dyDescent="0.35">
      <c r="A1426" t="s">
        <v>133</v>
      </c>
      <c r="B1426" s="1">
        <v>43333</v>
      </c>
      <c r="C1426">
        <v>0</v>
      </c>
      <c r="D1426">
        <v>5.07</v>
      </c>
      <c r="E1426">
        <f t="shared" si="22"/>
        <v>5.07</v>
      </c>
    </row>
    <row r="1427" spans="1:5" x14ac:dyDescent="0.35">
      <c r="A1427" t="s">
        <v>133</v>
      </c>
      <c r="B1427" s="1">
        <v>43334</v>
      </c>
      <c r="C1427">
        <v>0</v>
      </c>
      <c r="D1427">
        <v>5.05</v>
      </c>
      <c r="E1427">
        <f t="shared" si="22"/>
        <v>5.05</v>
      </c>
    </row>
    <row r="1428" spans="1:5" x14ac:dyDescent="0.35">
      <c r="A1428" t="s">
        <v>133</v>
      </c>
      <c r="B1428" s="1">
        <v>43335</v>
      </c>
      <c r="C1428">
        <v>0</v>
      </c>
      <c r="D1428">
        <v>5.04</v>
      </c>
      <c r="E1428">
        <f t="shared" si="22"/>
        <v>5.04</v>
      </c>
    </row>
    <row r="1429" spans="1:5" x14ac:dyDescent="0.35">
      <c r="A1429" t="s">
        <v>133</v>
      </c>
      <c r="B1429" s="1">
        <v>43336</v>
      </c>
      <c r="C1429">
        <v>0</v>
      </c>
      <c r="D1429">
        <v>5.05</v>
      </c>
      <c r="E1429">
        <f t="shared" si="22"/>
        <v>5.05</v>
      </c>
    </row>
    <row r="1430" spans="1:5" x14ac:dyDescent="0.35">
      <c r="A1430" t="s">
        <v>133</v>
      </c>
      <c r="B1430" s="1">
        <v>43337</v>
      </c>
      <c r="C1430">
        <v>0</v>
      </c>
      <c r="D1430">
        <v>5.05</v>
      </c>
      <c r="E1430">
        <f t="shared" si="22"/>
        <v>5.05</v>
      </c>
    </row>
    <row r="1431" spans="1:5" x14ac:dyDescent="0.35">
      <c r="A1431" t="s">
        <v>133</v>
      </c>
      <c r="B1431" s="1">
        <v>43338</v>
      </c>
      <c r="C1431">
        <v>0</v>
      </c>
      <c r="D1431">
        <v>6.15</v>
      </c>
      <c r="E1431">
        <f t="shared" si="22"/>
        <v>6.15</v>
      </c>
    </row>
    <row r="1432" spans="1:5" x14ac:dyDescent="0.35">
      <c r="A1432" t="s">
        <v>133</v>
      </c>
      <c r="B1432" s="1">
        <v>43339</v>
      </c>
      <c r="C1432">
        <v>0</v>
      </c>
      <c r="D1432">
        <v>6.33</v>
      </c>
      <c r="E1432">
        <f t="shared" si="22"/>
        <v>6.33</v>
      </c>
    </row>
    <row r="1433" spans="1:5" x14ac:dyDescent="0.35">
      <c r="A1433" t="s">
        <v>133</v>
      </c>
      <c r="B1433" s="1">
        <v>43340</v>
      </c>
      <c r="C1433">
        <v>0</v>
      </c>
      <c r="D1433">
        <v>5.05</v>
      </c>
      <c r="E1433">
        <f t="shared" si="22"/>
        <v>5.05</v>
      </c>
    </row>
    <row r="1434" spans="1:5" x14ac:dyDescent="0.35">
      <c r="A1434" t="s">
        <v>133</v>
      </c>
      <c r="B1434" s="1">
        <v>43341</v>
      </c>
      <c r="C1434">
        <v>0</v>
      </c>
      <c r="D1434">
        <v>5.04</v>
      </c>
      <c r="E1434">
        <f t="shared" si="22"/>
        <v>5.04</v>
      </c>
    </row>
    <row r="1435" spans="1:5" x14ac:dyDescent="0.35">
      <c r="A1435" t="s">
        <v>133</v>
      </c>
      <c r="B1435" s="1">
        <v>43342</v>
      </c>
      <c r="C1435">
        <v>0</v>
      </c>
      <c r="D1435">
        <v>5.05</v>
      </c>
      <c r="E1435">
        <f t="shared" si="22"/>
        <v>5.05</v>
      </c>
    </row>
    <row r="1436" spans="1:5" x14ac:dyDescent="0.35">
      <c r="A1436" t="s">
        <v>133</v>
      </c>
      <c r="B1436" s="1">
        <v>43343</v>
      </c>
      <c r="C1436">
        <v>0</v>
      </c>
      <c r="D1436">
        <v>6.61</v>
      </c>
      <c r="E1436">
        <f t="shared" si="22"/>
        <v>6.61</v>
      </c>
    </row>
    <row r="1437" spans="1:5" x14ac:dyDescent="0.35">
      <c r="A1437" t="s">
        <v>133</v>
      </c>
      <c r="B1437" s="1">
        <v>43344</v>
      </c>
      <c r="C1437">
        <v>0</v>
      </c>
      <c r="D1437">
        <v>6.61</v>
      </c>
      <c r="E1437">
        <f t="shared" si="22"/>
        <v>6.61</v>
      </c>
    </row>
    <row r="1438" spans="1:5" x14ac:dyDescent="0.35">
      <c r="A1438" t="s">
        <v>133</v>
      </c>
      <c r="B1438" s="1">
        <v>43345</v>
      </c>
      <c r="C1438">
        <v>0</v>
      </c>
      <c r="D1438">
        <v>6.62</v>
      </c>
      <c r="E1438">
        <f t="shared" si="22"/>
        <v>6.62</v>
      </c>
    </row>
    <row r="1439" spans="1:5" x14ac:dyDescent="0.35">
      <c r="A1439" t="s">
        <v>133</v>
      </c>
      <c r="B1439" s="1">
        <v>43346</v>
      </c>
      <c r="C1439">
        <v>0</v>
      </c>
      <c r="D1439">
        <v>5.05</v>
      </c>
      <c r="E1439">
        <f t="shared" si="22"/>
        <v>5.05</v>
      </c>
    </row>
    <row r="1440" spans="1:5" x14ac:dyDescent="0.35">
      <c r="A1440" t="s">
        <v>133</v>
      </c>
      <c r="B1440" s="1">
        <v>43347</v>
      </c>
      <c r="C1440">
        <v>0</v>
      </c>
      <c r="D1440">
        <v>5.05</v>
      </c>
      <c r="E1440">
        <f t="shared" si="22"/>
        <v>5.05</v>
      </c>
    </row>
    <row r="1441" spans="1:5" x14ac:dyDescent="0.35">
      <c r="A1441" t="s">
        <v>133</v>
      </c>
      <c r="B1441" s="1">
        <v>43348</v>
      </c>
      <c r="C1441">
        <v>0</v>
      </c>
      <c r="D1441">
        <v>5.05</v>
      </c>
      <c r="E1441">
        <f t="shared" si="22"/>
        <v>5.05</v>
      </c>
    </row>
    <row r="1442" spans="1:5" x14ac:dyDescent="0.35">
      <c r="A1442" t="s">
        <v>133</v>
      </c>
      <c r="B1442" s="1">
        <v>43349</v>
      </c>
      <c r="C1442">
        <v>0</v>
      </c>
      <c r="D1442">
        <v>5.05</v>
      </c>
      <c r="E1442">
        <f t="shared" si="22"/>
        <v>5.05</v>
      </c>
    </row>
    <row r="1443" spans="1:5" x14ac:dyDescent="0.35">
      <c r="A1443" t="s">
        <v>133</v>
      </c>
      <c r="B1443" s="1">
        <v>43350</v>
      </c>
      <c r="C1443">
        <v>0</v>
      </c>
      <c r="D1443">
        <v>5.03</v>
      </c>
      <c r="E1443">
        <f t="shared" si="22"/>
        <v>5.03</v>
      </c>
    </row>
    <row r="1444" spans="1:5" x14ac:dyDescent="0.35">
      <c r="A1444" t="s">
        <v>133</v>
      </c>
      <c r="B1444" s="1">
        <v>43351</v>
      </c>
      <c r="C1444">
        <v>0</v>
      </c>
      <c r="D1444">
        <v>5.05</v>
      </c>
      <c r="E1444">
        <f t="shared" si="22"/>
        <v>5.05</v>
      </c>
    </row>
    <row r="1445" spans="1:5" x14ac:dyDescent="0.35">
      <c r="A1445" t="s">
        <v>133</v>
      </c>
      <c r="B1445" s="1">
        <v>43352</v>
      </c>
      <c r="C1445">
        <v>0</v>
      </c>
      <c r="D1445">
        <v>5.04</v>
      </c>
      <c r="E1445">
        <f t="shared" si="22"/>
        <v>5.04</v>
      </c>
    </row>
    <row r="1446" spans="1:5" x14ac:dyDescent="0.35">
      <c r="A1446" t="s">
        <v>133</v>
      </c>
      <c r="B1446" s="1">
        <v>43353</v>
      </c>
      <c r="C1446">
        <v>0</v>
      </c>
      <c r="D1446">
        <v>5.05</v>
      </c>
      <c r="E1446">
        <f t="shared" si="22"/>
        <v>5.05</v>
      </c>
    </row>
    <row r="1447" spans="1:5" x14ac:dyDescent="0.35">
      <c r="A1447" t="s">
        <v>133</v>
      </c>
      <c r="B1447" s="1">
        <v>43354</v>
      </c>
      <c r="C1447">
        <v>0</v>
      </c>
      <c r="D1447">
        <v>5.04</v>
      </c>
      <c r="E1447">
        <f t="shared" si="22"/>
        <v>5.04</v>
      </c>
    </row>
    <row r="1448" spans="1:5" x14ac:dyDescent="0.35">
      <c r="A1448" t="s">
        <v>133</v>
      </c>
      <c r="B1448" s="1">
        <v>43355</v>
      </c>
      <c r="C1448">
        <v>0</v>
      </c>
      <c r="D1448">
        <v>5.04</v>
      </c>
      <c r="E1448">
        <f t="shared" si="22"/>
        <v>5.04</v>
      </c>
    </row>
    <row r="1449" spans="1:5" x14ac:dyDescent="0.35">
      <c r="A1449" t="s">
        <v>133</v>
      </c>
      <c r="B1449" s="1">
        <v>43356</v>
      </c>
      <c r="C1449">
        <v>0</v>
      </c>
      <c r="D1449">
        <v>5.04</v>
      </c>
      <c r="E1449">
        <f t="shared" si="22"/>
        <v>5.04</v>
      </c>
    </row>
    <row r="1450" spans="1:5" x14ac:dyDescent="0.35">
      <c r="A1450" t="s">
        <v>133</v>
      </c>
      <c r="B1450" s="1">
        <v>43357</v>
      </c>
      <c r="C1450">
        <v>0</v>
      </c>
      <c r="D1450">
        <v>5.05</v>
      </c>
      <c r="E1450">
        <f t="shared" si="22"/>
        <v>5.05</v>
      </c>
    </row>
    <row r="1451" spans="1:5" x14ac:dyDescent="0.35">
      <c r="A1451" t="s">
        <v>133</v>
      </c>
      <c r="B1451" s="1">
        <v>43358</v>
      </c>
      <c r="C1451">
        <v>0</v>
      </c>
      <c r="D1451">
        <v>5.0599999999999996</v>
      </c>
      <c r="E1451">
        <f t="shared" si="22"/>
        <v>5.0599999999999996</v>
      </c>
    </row>
    <row r="1452" spans="1:5" x14ac:dyDescent="0.35">
      <c r="A1452" t="s">
        <v>133</v>
      </c>
      <c r="B1452" s="1">
        <v>43359</v>
      </c>
      <c r="C1452">
        <v>0</v>
      </c>
      <c r="D1452">
        <v>5.04</v>
      </c>
      <c r="E1452">
        <f t="shared" si="22"/>
        <v>5.04</v>
      </c>
    </row>
    <row r="1453" spans="1:5" x14ac:dyDescent="0.35">
      <c r="A1453" t="s">
        <v>133</v>
      </c>
      <c r="B1453" s="1">
        <v>43360</v>
      </c>
      <c r="C1453">
        <v>0</v>
      </c>
      <c r="D1453">
        <v>5.04</v>
      </c>
      <c r="E1453">
        <f t="shared" si="22"/>
        <v>5.04</v>
      </c>
    </row>
    <row r="1454" spans="1:5" x14ac:dyDescent="0.35">
      <c r="A1454" t="s">
        <v>133</v>
      </c>
      <c r="B1454" s="1">
        <v>43361</v>
      </c>
      <c r="C1454">
        <v>0</v>
      </c>
      <c r="D1454">
        <v>5.04</v>
      </c>
      <c r="E1454">
        <f t="shared" si="22"/>
        <v>5.04</v>
      </c>
    </row>
    <row r="1455" spans="1:5" x14ac:dyDescent="0.35">
      <c r="A1455" t="s">
        <v>133</v>
      </c>
      <c r="B1455" s="1">
        <v>43362</v>
      </c>
      <c r="C1455">
        <v>0</v>
      </c>
      <c r="D1455">
        <v>5.03</v>
      </c>
      <c r="E1455">
        <f t="shared" si="22"/>
        <v>5.03</v>
      </c>
    </row>
    <row r="1456" spans="1:5" x14ac:dyDescent="0.35">
      <c r="A1456" t="s">
        <v>133</v>
      </c>
      <c r="B1456" s="1">
        <v>43363</v>
      </c>
      <c r="C1456">
        <v>0</v>
      </c>
      <c r="D1456">
        <v>5.04</v>
      </c>
      <c r="E1456">
        <f t="shared" si="22"/>
        <v>5.04</v>
      </c>
    </row>
    <row r="1457" spans="1:5" x14ac:dyDescent="0.35">
      <c r="A1457" t="s">
        <v>133</v>
      </c>
      <c r="B1457" s="1">
        <v>43364</v>
      </c>
      <c r="C1457">
        <v>0</v>
      </c>
      <c r="D1457">
        <v>5.04</v>
      </c>
      <c r="E1457">
        <f t="shared" si="22"/>
        <v>5.04</v>
      </c>
    </row>
    <row r="1458" spans="1:5" x14ac:dyDescent="0.35">
      <c r="A1458" t="s">
        <v>133</v>
      </c>
      <c r="B1458" s="1">
        <v>43365</v>
      </c>
      <c r="C1458">
        <v>0</v>
      </c>
      <c r="D1458">
        <v>5.04</v>
      </c>
      <c r="E1458">
        <f t="shared" si="22"/>
        <v>5.04</v>
      </c>
    </row>
    <row r="1459" spans="1:5" x14ac:dyDescent="0.35">
      <c r="A1459" t="s">
        <v>133</v>
      </c>
      <c r="B1459" s="1">
        <v>43366</v>
      </c>
      <c r="C1459">
        <v>0</v>
      </c>
      <c r="D1459">
        <v>5.04</v>
      </c>
      <c r="E1459">
        <f t="shared" si="22"/>
        <v>5.04</v>
      </c>
    </row>
    <row r="1460" spans="1:5" x14ac:dyDescent="0.35">
      <c r="A1460" t="s">
        <v>133</v>
      </c>
      <c r="B1460" s="1">
        <v>43367</v>
      </c>
      <c r="C1460">
        <v>0</v>
      </c>
      <c r="D1460">
        <v>5.0199999999999996</v>
      </c>
      <c r="E1460">
        <f t="shared" si="22"/>
        <v>5.0199999999999996</v>
      </c>
    </row>
    <row r="1461" spans="1:5" x14ac:dyDescent="0.35">
      <c r="A1461" t="s">
        <v>133</v>
      </c>
      <c r="B1461" s="1">
        <v>43368</v>
      </c>
      <c r="C1461">
        <v>0</v>
      </c>
      <c r="D1461">
        <v>5.04</v>
      </c>
      <c r="E1461">
        <f t="shared" si="22"/>
        <v>5.04</v>
      </c>
    </row>
    <row r="1462" spans="1:5" x14ac:dyDescent="0.35">
      <c r="A1462" t="s">
        <v>133</v>
      </c>
      <c r="B1462" s="1">
        <v>43369</v>
      </c>
      <c r="C1462">
        <v>0</v>
      </c>
      <c r="D1462">
        <v>5.04</v>
      </c>
      <c r="E1462">
        <f t="shared" si="22"/>
        <v>5.04</v>
      </c>
    </row>
    <row r="1463" spans="1:5" x14ac:dyDescent="0.35">
      <c r="A1463" t="s">
        <v>133</v>
      </c>
      <c r="B1463" s="1">
        <v>43370</v>
      </c>
      <c r="C1463">
        <v>0</v>
      </c>
      <c r="D1463">
        <v>5.04</v>
      </c>
      <c r="E1463">
        <f t="shared" si="22"/>
        <v>5.04</v>
      </c>
    </row>
    <row r="1464" spans="1:5" x14ac:dyDescent="0.35">
      <c r="A1464" t="s">
        <v>133</v>
      </c>
      <c r="B1464" s="1">
        <v>43371</v>
      </c>
      <c r="C1464">
        <v>0</v>
      </c>
      <c r="D1464">
        <v>5.04</v>
      </c>
      <c r="E1464">
        <f t="shared" si="22"/>
        <v>5.04</v>
      </c>
    </row>
    <row r="1465" spans="1:5" x14ac:dyDescent="0.35">
      <c r="A1465" t="s">
        <v>133</v>
      </c>
      <c r="B1465" s="1">
        <v>43372</v>
      </c>
      <c r="C1465">
        <v>0</v>
      </c>
      <c r="D1465">
        <v>5.04</v>
      </c>
      <c r="E1465">
        <f t="shared" si="22"/>
        <v>5.04</v>
      </c>
    </row>
    <row r="1466" spans="1:5" x14ac:dyDescent="0.35">
      <c r="A1466" t="s">
        <v>133</v>
      </c>
      <c r="B1466" s="1">
        <v>43373</v>
      </c>
      <c r="C1466">
        <v>0</v>
      </c>
      <c r="D1466">
        <v>5.04</v>
      </c>
      <c r="E1466">
        <f t="shared" si="22"/>
        <v>5.04</v>
      </c>
    </row>
    <row r="1467" spans="1:5" x14ac:dyDescent="0.35">
      <c r="A1467" t="s">
        <v>132</v>
      </c>
      <c r="B1467" s="1">
        <v>43556</v>
      </c>
      <c r="C1467">
        <v>4.68</v>
      </c>
      <c r="D1467">
        <v>38.65</v>
      </c>
      <c r="E1467">
        <f t="shared" si="22"/>
        <v>43.33</v>
      </c>
    </row>
    <row r="1468" spans="1:5" x14ac:dyDescent="0.35">
      <c r="A1468" t="s">
        <v>132</v>
      </c>
      <c r="B1468" s="1">
        <v>43557</v>
      </c>
      <c r="C1468">
        <v>20.28</v>
      </c>
      <c r="D1468">
        <v>40.79</v>
      </c>
      <c r="E1468">
        <f t="shared" si="22"/>
        <v>61.07</v>
      </c>
    </row>
    <row r="1469" spans="1:5" x14ac:dyDescent="0.35">
      <c r="A1469" t="s">
        <v>132</v>
      </c>
      <c r="B1469" s="1">
        <v>43558</v>
      </c>
      <c r="C1469">
        <v>23.05</v>
      </c>
      <c r="D1469">
        <v>42.21</v>
      </c>
      <c r="E1469">
        <f t="shared" si="22"/>
        <v>65.260000000000005</v>
      </c>
    </row>
    <row r="1470" spans="1:5" x14ac:dyDescent="0.35">
      <c r="A1470" t="s">
        <v>132</v>
      </c>
      <c r="B1470" s="1">
        <v>43559</v>
      </c>
      <c r="C1470">
        <v>23.05</v>
      </c>
      <c r="D1470">
        <v>41.27</v>
      </c>
      <c r="E1470">
        <f t="shared" si="22"/>
        <v>64.320000000000007</v>
      </c>
    </row>
    <row r="1471" spans="1:5" x14ac:dyDescent="0.35">
      <c r="A1471" t="s">
        <v>132</v>
      </c>
      <c r="B1471" s="1">
        <v>43560</v>
      </c>
      <c r="C1471">
        <v>24.33</v>
      </c>
      <c r="D1471">
        <v>39.229999999999997</v>
      </c>
      <c r="E1471">
        <f t="shared" si="22"/>
        <v>63.559999999999995</v>
      </c>
    </row>
    <row r="1472" spans="1:5" x14ac:dyDescent="0.35">
      <c r="A1472" t="s">
        <v>132</v>
      </c>
      <c r="B1472" s="1">
        <v>43561</v>
      </c>
      <c r="C1472">
        <v>22.75</v>
      </c>
      <c r="D1472">
        <v>33.28</v>
      </c>
      <c r="E1472">
        <f t="shared" si="22"/>
        <v>56.03</v>
      </c>
    </row>
    <row r="1473" spans="1:5" x14ac:dyDescent="0.35">
      <c r="A1473" t="s">
        <v>132</v>
      </c>
      <c r="B1473" s="1">
        <v>43562</v>
      </c>
      <c r="C1473">
        <v>19.05</v>
      </c>
      <c r="D1473">
        <v>33.159999999999997</v>
      </c>
      <c r="E1473">
        <f t="shared" si="22"/>
        <v>52.209999999999994</v>
      </c>
    </row>
    <row r="1474" spans="1:5" x14ac:dyDescent="0.35">
      <c r="A1474" t="s">
        <v>132</v>
      </c>
      <c r="B1474" s="1">
        <v>43563</v>
      </c>
      <c r="C1474">
        <v>21.76</v>
      </c>
      <c r="D1474">
        <v>30.09</v>
      </c>
      <c r="E1474">
        <f t="shared" si="22"/>
        <v>51.85</v>
      </c>
    </row>
    <row r="1475" spans="1:5" x14ac:dyDescent="0.35">
      <c r="A1475" t="s">
        <v>132</v>
      </c>
      <c r="B1475" s="1">
        <v>43564</v>
      </c>
      <c r="C1475">
        <v>20.45</v>
      </c>
      <c r="D1475">
        <v>31.39</v>
      </c>
      <c r="E1475">
        <f t="shared" si="22"/>
        <v>51.84</v>
      </c>
    </row>
    <row r="1476" spans="1:5" x14ac:dyDescent="0.35">
      <c r="A1476" t="s">
        <v>132</v>
      </c>
      <c r="B1476" s="1">
        <v>43565</v>
      </c>
      <c r="C1476">
        <v>23.42</v>
      </c>
      <c r="D1476">
        <v>32.71</v>
      </c>
      <c r="E1476">
        <f t="shared" ref="E1476:E1539" si="23">C1476+D1476</f>
        <v>56.13</v>
      </c>
    </row>
    <row r="1477" spans="1:5" x14ac:dyDescent="0.35">
      <c r="A1477" t="s">
        <v>132</v>
      </c>
      <c r="B1477" s="1">
        <v>43566</v>
      </c>
      <c r="C1477">
        <v>21.88</v>
      </c>
      <c r="D1477">
        <v>33.68</v>
      </c>
      <c r="E1477">
        <f t="shared" si="23"/>
        <v>55.56</v>
      </c>
    </row>
    <row r="1478" spans="1:5" x14ac:dyDescent="0.35">
      <c r="A1478" t="s">
        <v>132</v>
      </c>
      <c r="B1478" s="1">
        <v>43567</v>
      </c>
      <c r="C1478">
        <v>17.47</v>
      </c>
      <c r="D1478">
        <v>33.86</v>
      </c>
      <c r="E1478">
        <f t="shared" si="23"/>
        <v>51.33</v>
      </c>
    </row>
    <row r="1479" spans="1:5" x14ac:dyDescent="0.35">
      <c r="A1479" t="s">
        <v>132</v>
      </c>
      <c r="B1479" s="1">
        <v>43568</v>
      </c>
      <c r="C1479">
        <v>14.86</v>
      </c>
      <c r="D1479">
        <v>32.99</v>
      </c>
      <c r="E1479">
        <f t="shared" si="23"/>
        <v>47.85</v>
      </c>
    </row>
    <row r="1480" spans="1:5" x14ac:dyDescent="0.35">
      <c r="A1480" t="s">
        <v>132</v>
      </c>
      <c r="B1480" s="1">
        <v>43569</v>
      </c>
      <c r="C1480">
        <v>14.85</v>
      </c>
      <c r="D1480">
        <v>33.18</v>
      </c>
      <c r="E1480">
        <f t="shared" si="23"/>
        <v>48.03</v>
      </c>
    </row>
    <row r="1481" spans="1:5" x14ac:dyDescent="0.35">
      <c r="A1481" t="s">
        <v>132</v>
      </c>
      <c r="B1481" s="1">
        <v>43570</v>
      </c>
      <c r="C1481">
        <v>14.85</v>
      </c>
      <c r="D1481">
        <v>33.49</v>
      </c>
      <c r="E1481">
        <f t="shared" si="23"/>
        <v>48.34</v>
      </c>
    </row>
    <row r="1482" spans="1:5" x14ac:dyDescent="0.35">
      <c r="A1482" t="s">
        <v>132</v>
      </c>
      <c r="B1482" s="1">
        <v>43571</v>
      </c>
      <c r="C1482">
        <v>11.8</v>
      </c>
      <c r="D1482">
        <v>32.32</v>
      </c>
      <c r="E1482">
        <f t="shared" si="23"/>
        <v>44.120000000000005</v>
      </c>
    </row>
    <row r="1483" spans="1:5" x14ac:dyDescent="0.35">
      <c r="A1483" t="s">
        <v>132</v>
      </c>
      <c r="B1483" s="1">
        <v>43572</v>
      </c>
      <c r="C1483">
        <v>3.39</v>
      </c>
      <c r="D1483">
        <v>33.229999999999997</v>
      </c>
      <c r="E1483">
        <f t="shared" si="23"/>
        <v>36.619999999999997</v>
      </c>
    </row>
    <row r="1484" spans="1:5" x14ac:dyDescent="0.35">
      <c r="A1484" t="s">
        <v>132</v>
      </c>
      <c r="B1484" s="1">
        <v>43573</v>
      </c>
      <c r="C1484">
        <v>0</v>
      </c>
      <c r="D1484">
        <v>32.15</v>
      </c>
      <c r="E1484">
        <f t="shared" si="23"/>
        <v>32.15</v>
      </c>
    </row>
    <row r="1485" spans="1:5" x14ac:dyDescent="0.35">
      <c r="A1485" t="s">
        <v>132</v>
      </c>
      <c r="B1485" s="1">
        <v>43574</v>
      </c>
      <c r="C1485">
        <v>3.39</v>
      </c>
      <c r="D1485">
        <v>40.86</v>
      </c>
      <c r="E1485">
        <f t="shared" si="23"/>
        <v>44.25</v>
      </c>
    </row>
    <row r="1486" spans="1:5" x14ac:dyDescent="0.35">
      <c r="A1486" t="s">
        <v>132</v>
      </c>
      <c r="B1486" s="1">
        <v>43575</v>
      </c>
      <c r="C1486">
        <v>8.19</v>
      </c>
      <c r="D1486">
        <v>41.68</v>
      </c>
      <c r="E1486">
        <f t="shared" si="23"/>
        <v>49.87</v>
      </c>
    </row>
    <row r="1487" spans="1:5" x14ac:dyDescent="0.35">
      <c r="A1487" t="s">
        <v>132</v>
      </c>
      <c r="B1487" s="1">
        <v>43576</v>
      </c>
      <c r="C1487">
        <v>8.17</v>
      </c>
      <c r="D1487">
        <v>40.840000000000003</v>
      </c>
      <c r="E1487">
        <f t="shared" si="23"/>
        <v>49.010000000000005</v>
      </c>
    </row>
    <row r="1488" spans="1:5" x14ac:dyDescent="0.35">
      <c r="A1488" t="s">
        <v>132</v>
      </c>
      <c r="B1488" s="1">
        <v>43577</v>
      </c>
      <c r="C1488">
        <v>8.1300000000000008</v>
      </c>
      <c r="D1488">
        <v>40.5</v>
      </c>
      <c r="E1488">
        <f t="shared" si="23"/>
        <v>48.63</v>
      </c>
    </row>
    <row r="1489" spans="1:5" x14ac:dyDescent="0.35">
      <c r="A1489" t="s">
        <v>132</v>
      </c>
      <c r="B1489" s="1">
        <v>43578</v>
      </c>
      <c r="C1489">
        <v>11.1</v>
      </c>
      <c r="D1489">
        <v>43.12</v>
      </c>
      <c r="E1489">
        <f t="shared" si="23"/>
        <v>54.22</v>
      </c>
    </row>
    <row r="1490" spans="1:5" x14ac:dyDescent="0.35">
      <c r="A1490" t="s">
        <v>132</v>
      </c>
      <c r="B1490" s="1">
        <v>43579</v>
      </c>
      <c r="C1490">
        <v>20.63</v>
      </c>
      <c r="D1490">
        <v>45.91</v>
      </c>
      <c r="E1490">
        <f t="shared" si="23"/>
        <v>66.539999999999992</v>
      </c>
    </row>
    <row r="1491" spans="1:5" x14ac:dyDescent="0.35">
      <c r="A1491" t="s">
        <v>132</v>
      </c>
      <c r="B1491" s="1">
        <v>43580</v>
      </c>
      <c r="C1491">
        <v>21.44</v>
      </c>
      <c r="D1491">
        <v>43.82</v>
      </c>
      <c r="E1491">
        <f t="shared" si="23"/>
        <v>65.260000000000005</v>
      </c>
    </row>
    <row r="1492" spans="1:5" x14ac:dyDescent="0.35">
      <c r="A1492" t="s">
        <v>132</v>
      </c>
      <c r="B1492" s="1">
        <v>43581</v>
      </c>
      <c r="C1492">
        <v>24.37</v>
      </c>
      <c r="D1492">
        <v>41.88</v>
      </c>
      <c r="E1492">
        <f t="shared" si="23"/>
        <v>66.25</v>
      </c>
    </row>
    <row r="1493" spans="1:5" x14ac:dyDescent="0.35">
      <c r="A1493" t="s">
        <v>132</v>
      </c>
      <c r="B1493" s="1">
        <v>43582</v>
      </c>
      <c r="C1493">
        <v>20.190000000000001</v>
      </c>
      <c r="D1493">
        <v>45.8</v>
      </c>
      <c r="E1493">
        <f t="shared" si="23"/>
        <v>65.989999999999995</v>
      </c>
    </row>
    <row r="1494" spans="1:5" x14ac:dyDescent="0.35">
      <c r="A1494" t="s">
        <v>132</v>
      </c>
      <c r="B1494" s="1">
        <v>43583</v>
      </c>
      <c r="C1494">
        <v>25.89</v>
      </c>
      <c r="D1494">
        <v>45.71</v>
      </c>
      <c r="E1494">
        <f t="shared" si="23"/>
        <v>71.599999999999994</v>
      </c>
    </row>
    <row r="1495" spans="1:5" x14ac:dyDescent="0.35">
      <c r="A1495" t="s">
        <v>132</v>
      </c>
      <c r="B1495" s="1">
        <v>43584</v>
      </c>
      <c r="C1495">
        <v>26.06</v>
      </c>
      <c r="D1495">
        <v>45.55</v>
      </c>
      <c r="E1495">
        <f t="shared" si="23"/>
        <v>71.61</v>
      </c>
    </row>
    <row r="1496" spans="1:5" x14ac:dyDescent="0.35">
      <c r="A1496" t="s">
        <v>132</v>
      </c>
      <c r="B1496" s="1">
        <v>43585</v>
      </c>
      <c r="C1496">
        <v>13.48</v>
      </c>
      <c r="D1496">
        <v>44</v>
      </c>
      <c r="E1496">
        <f t="shared" si="23"/>
        <v>57.480000000000004</v>
      </c>
    </row>
    <row r="1497" spans="1:5" x14ac:dyDescent="0.35">
      <c r="A1497" t="s">
        <v>132</v>
      </c>
      <c r="B1497" s="1">
        <v>43586</v>
      </c>
      <c r="C1497">
        <v>18.420000000000002</v>
      </c>
      <c r="D1497">
        <v>55.01</v>
      </c>
      <c r="E1497">
        <f t="shared" si="23"/>
        <v>73.430000000000007</v>
      </c>
    </row>
    <row r="1498" spans="1:5" x14ac:dyDescent="0.35">
      <c r="A1498" t="s">
        <v>132</v>
      </c>
      <c r="B1498" s="1">
        <v>43587</v>
      </c>
      <c r="C1498">
        <v>23.64</v>
      </c>
      <c r="D1498">
        <v>56.01</v>
      </c>
      <c r="E1498">
        <f t="shared" si="23"/>
        <v>79.650000000000006</v>
      </c>
    </row>
    <row r="1499" spans="1:5" x14ac:dyDescent="0.35">
      <c r="A1499" t="s">
        <v>132</v>
      </c>
      <c r="B1499" s="1">
        <v>43588</v>
      </c>
      <c r="C1499">
        <v>20.52</v>
      </c>
      <c r="D1499">
        <v>54.96</v>
      </c>
      <c r="E1499">
        <f t="shared" si="23"/>
        <v>75.48</v>
      </c>
    </row>
    <row r="1500" spans="1:5" x14ac:dyDescent="0.35">
      <c r="A1500" t="s">
        <v>132</v>
      </c>
      <c r="B1500" s="1">
        <v>43589</v>
      </c>
      <c r="C1500">
        <v>18.809999999999999</v>
      </c>
      <c r="D1500">
        <v>46.62</v>
      </c>
      <c r="E1500">
        <f t="shared" si="23"/>
        <v>65.429999999999993</v>
      </c>
    </row>
    <row r="1501" spans="1:5" x14ac:dyDescent="0.35">
      <c r="A1501" t="s">
        <v>132</v>
      </c>
      <c r="B1501" s="1">
        <v>43590</v>
      </c>
      <c r="C1501">
        <v>19.77</v>
      </c>
      <c r="D1501">
        <v>48.22</v>
      </c>
      <c r="E1501">
        <f t="shared" si="23"/>
        <v>67.989999999999995</v>
      </c>
    </row>
    <row r="1502" spans="1:5" x14ac:dyDescent="0.35">
      <c r="A1502" t="s">
        <v>132</v>
      </c>
      <c r="B1502" s="1">
        <v>43591</v>
      </c>
      <c r="C1502">
        <v>17.12</v>
      </c>
      <c r="D1502">
        <v>54.91</v>
      </c>
      <c r="E1502">
        <f t="shared" si="23"/>
        <v>72.03</v>
      </c>
    </row>
    <row r="1503" spans="1:5" x14ac:dyDescent="0.35">
      <c r="A1503" t="s">
        <v>132</v>
      </c>
      <c r="B1503" s="1">
        <v>43592</v>
      </c>
      <c r="C1503">
        <v>6.5</v>
      </c>
      <c r="D1503">
        <v>55.66</v>
      </c>
      <c r="E1503">
        <f t="shared" si="23"/>
        <v>62.16</v>
      </c>
    </row>
    <row r="1504" spans="1:5" x14ac:dyDescent="0.35">
      <c r="A1504" t="s">
        <v>132</v>
      </c>
      <c r="B1504" s="1">
        <v>43593</v>
      </c>
      <c r="C1504">
        <v>8.4700000000000006</v>
      </c>
      <c r="D1504">
        <v>54.71</v>
      </c>
      <c r="E1504">
        <f t="shared" si="23"/>
        <v>63.18</v>
      </c>
    </row>
    <row r="1505" spans="1:5" x14ac:dyDescent="0.35">
      <c r="A1505" t="s">
        <v>132</v>
      </c>
      <c r="B1505" s="1">
        <v>43594</v>
      </c>
      <c r="C1505">
        <v>11.61</v>
      </c>
      <c r="D1505">
        <v>55.81</v>
      </c>
      <c r="E1505">
        <f t="shared" si="23"/>
        <v>67.42</v>
      </c>
    </row>
    <row r="1506" spans="1:5" x14ac:dyDescent="0.35">
      <c r="A1506" t="s">
        <v>132</v>
      </c>
      <c r="B1506" s="1">
        <v>43595</v>
      </c>
      <c r="C1506">
        <v>11.01</v>
      </c>
      <c r="D1506">
        <v>58.04</v>
      </c>
      <c r="E1506">
        <f t="shared" si="23"/>
        <v>69.05</v>
      </c>
    </row>
    <row r="1507" spans="1:5" x14ac:dyDescent="0.35">
      <c r="A1507" t="s">
        <v>132</v>
      </c>
      <c r="B1507" s="1">
        <v>43596</v>
      </c>
      <c r="C1507">
        <v>5.41</v>
      </c>
      <c r="D1507">
        <v>52.46</v>
      </c>
      <c r="E1507">
        <f t="shared" si="23"/>
        <v>57.870000000000005</v>
      </c>
    </row>
    <row r="1508" spans="1:5" x14ac:dyDescent="0.35">
      <c r="A1508" t="s">
        <v>132</v>
      </c>
      <c r="B1508" s="1">
        <v>43597</v>
      </c>
      <c r="C1508">
        <v>4.55</v>
      </c>
      <c r="D1508">
        <v>51.08</v>
      </c>
      <c r="E1508">
        <f t="shared" si="23"/>
        <v>55.629999999999995</v>
      </c>
    </row>
    <row r="1509" spans="1:5" x14ac:dyDescent="0.35">
      <c r="A1509" t="s">
        <v>132</v>
      </c>
      <c r="B1509" s="1">
        <v>43598</v>
      </c>
      <c r="C1509">
        <v>6.21</v>
      </c>
      <c r="D1509">
        <v>51.26</v>
      </c>
      <c r="E1509">
        <f t="shared" si="23"/>
        <v>57.47</v>
      </c>
    </row>
    <row r="1510" spans="1:5" x14ac:dyDescent="0.35">
      <c r="A1510" t="s">
        <v>132</v>
      </c>
      <c r="B1510" s="1">
        <v>43599</v>
      </c>
      <c r="C1510">
        <v>5.17</v>
      </c>
      <c r="D1510">
        <v>53.4</v>
      </c>
      <c r="E1510">
        <f t="shared" si="23"/>
        <v>58.57</v>
      </c>
    </row>
    <row r="1511" spans="1:5" x14ac:dyDescent="0.35">
      <c r="A1511" t="s">
        <v>132</v>
      </c>
      <c r="B1511" s="1">
        <v>43600</v>
      </c>
      <c r="C1511">
        <v>0</v>
      </c>
      <c r="D1511">
        <v>52.72</v>
      </c>
      <c r="E1511">
        <f t="shared" si="23"/>
        <v>52.72</v>
      </c>
    </row>
    <row r="1512" spans="1:5" x14ac:dyDescent="0.35">
      <c r="A1512" t="s">
        <v>132</v>
      </c>
      <c r="B1512" s="1">
        <v>43601</v>
      </c>
      <c r="C1512">
        <v>0</v>
      </c>
      <c r="D1512">
        <v>50.9</v>
      </c>
      <c r="E1512">
        <f t="shared" si="23"/>
        <v>50.9</v>
      </c>
    </row>
    <row r="1513" spans="1:5" x14ac:dyDescent="0.35">
      <c r="A1513" t="s">
        <v>132</v>
      </c>
      <c r="B1513" s="1">
        <v>43602</v>
      </c>
      <c r="C1513">
        <v>0</v>
      </c>
      <c r="D1513">
        <v>52.35</v>
      </c>
      <c r="E1513">
        <f t="shared" si="23"/>
        <v>52.35</v>
      </c>
    </row>
    <row r="1514" spans="1:5" x14ac:dyDescent="0.35">
      <c r="A1514" t="s">
        <v>132</v>
      </c>
      <c r="B1514" s="1">
        <v>43603</v>
      </c>
      <c r="C1514">
        <v>0</v>
      </c>
      <c r="D1514">
        <v>52.37</v>
      </c>
      <c r="E1514">
        <f t="shared" si="23"/>
        <v>52.37</v>
      </c>
    </row>
    <row r="1515" spans="1:5" x14ac:dyDescent="0.35">
      <c r="A1515" t="s">
        <v>132</v>
      </c>
      <c r="B1515" s="1">
        <v>43604</v>
      </c>
      <c r="C1515">
        <v>0</v>
      </c>
      <c r="D1515">
        <v>52.2</v>
      </c>
      <c r="E1515">
        <f t="shared" si="23"/>
        <v>52.2</v>
      </c>
    </row>
    <row r="1516" spans="1:5" x14ac:dyDescent="0.35">
      <c r="A1516" t="s">
        <v>132</v>
      </c>
      <c r="B1516" s="1">
        <v>43605</v>
      </c>
      <c r="C1516">
        <v>2.25</v>
      </c>
      <c r="D1516">
        <v>57.16</v>
      </c>
      <c r="E1516">
        <f t="shared" si="23"/>
        <v>59.41</v>
      </c>
    </row>
    <row r="1517" spans="1:5" x14ac:dyDescent="0.35">
      <c r="A1517" t="s">
        <v>132</v>
      </c>
      <c r="B1517" s="1">
        <v>43606</v>
      </c>
      <c r="C1517">
        <v>0</v>
      </c>
      <c r="D1517">
        <v>58.56</v>
      </c>
      <c r="E1517">
        <f t="shared" si="23"/>
        <v>58.56</v>
      </c>
    </row>
    <row r="1518" spans="1:5" x14ac:dyDescent="0.35">
      <c r="A1518" t="s">
        <v>132</v>
      </c>
      <c r="B1518" s="1">
        <v>43607</v>
      </c>
      <c r="C1518">
        <v>0</v>
      </c>
      <c r="D1518">
        <v>57.27</v>
      </c>
      <c r="E1518">
        <f t="shared" si="23"/>
        <v>57.27</v>
      </c>
    </row>
    <row r="1519" spans="1:5" x14ac:dyDescent="0.35">
      <c r="A1519" t="s">
        <v>132</v>
      </c>
      <c r="B1519" s="1">
        <v>43608</v>
      </c>
      <c r="C1519">
        <v>0</v>
      </c>
      <c r="D1519">
        <v>57.99</v>
      </c>
      <c r="E1519">
        <f t="shared" si="23"/>
        <v>57.99</v>
      </c>
    </row>
    <row r="1520" spans="1:5" x14ac:dyDescent="0.35">
      <c r="A1520" t="s">
        <v>132</v>
      </c>
      <c r="B1520" s="1">
        <v>43609</v>
      </c>
      <c r="C1520">
        <v>0</v>
      </c>
      <c r="D1520">
        <v>59.13</v>
      </c>
      <c r="E1520">
        <f t="shared" si="23"/>
        <v>59.13</v>
      </c>
    </row>
    <row r="1521" spans="1:5" x14ac:dyDescent="0.35">
      <c r="A1521" t="s">
        <v>132</v>
      </c>
      <c r="B1521" s="1">
        <v>43610</v>
      </c>
      <c r="C1521">
        <v>0</v>
      </c>
      <c r="D1521">
        <v>45.19</v>
      </c>
      <c r="E1521">
        <f t="shared" si="23"/>
        <v>45.19</v>
      </c>
    </row>
    <row r="1522" spans="1:5" x14ac:dyDescent="0.35">
      <c r="A1522" t="s">
        <v>132</v>
      </c>
      <c r="B1522" s="1">
        <v>43611</v>
      </c>
      <c r="C1522">
        <v>1.1200000000000001</v>
      </c>
      <c r="D1522">
        <v>42.05</v>
      </c>
      <c r="E1522">
        <f t="shared" si="23"/>
        <v>43.169999999999995</v>
      </c>
    </row>
    <row r="1523" spans="1:5" x14ac:dyDescent="0.35">
      <c r="A1523" t="s">
        <v>132</v>
      </c>
      <c r="B1523" s="1">
        <v>43612</v>
      </c>
      <c r="C1523">
        <v>0</v>
      </c>
      <c r="D1523">
        <v>44.81</v>
      </c>
      <c r="E1523">
        <f t="shared" si="23"/>
        <v>44.81</v>
      </c>
    </row>
    <row r="1524" spans="1:5" x14ac:dyDescent="0.35">
      <c r="A1524" t="s">
        <v>132</v>
      </c>
      <c r="B1524" s="1">
        <v>43613</v>
      </c>
      <c r="C1524">
        <v>0</v>
      </c>
      <c r="D1524">
        <v>55.27</v>
      </c>
      <c r="E1524">
        <f t="shared" si="23"/>
        <v>55.27</v>
      </c>
    </row>
    <row r="1525" spans="1:5" x14ac:dyDescent="0.35">
      <c r="A1525" t="s">
        <v>132</v>
      </c>
      <c r="B1525" s="1">
        <v>43614</v>
      </c>
      <c r="C1525">
        <v>0</v>
      </c>
      <c r="D1525">
        <v>53.16</v>
      </c>
      <c r="E1525">
        <f t="shared" si="23"/>
        <v>53.16</v>
      </c>
    </row>
    <row r="1526" spans="1:5" x14ac:dyDescent="0.35">
      <c r="A1526" t="s">
        <v>132</v>
      </c>
      <c r="B1526" s="1">
        <v>43615</v>
      </c>
      <c r="C1526">
        <v>0</v>
      </c>
      <c r="D1526">
        <v>45.66</v>
      </c>
      <c r="E1526">
        <f t="shared" si="23"/>
        <v>45.66</v>
      </c>
    </row>
    <row r="1527" spans="1:5" x14ac:dyDescent="0.35">
      <c r="A1527" t="s">
        <v>132</v>
      </c>
      <c r="B1527" s="1">
        <v>43616</v>
      </c>
      <c r="C1527">
        <v>0</v>
      </c>
      <c r="D1527">
        <v>42.04</v>
      </c>
      <c r="E1527">
        <f t="shared" si="23"/>
        <v>42.04</v>
      </c>
    </row>
    <row r="1528" spans="1:5" x14ac:dyDescent="0.35">
      <c r="A1528" t="s">
        <v>132</v>
      </c>
      <c r="B1528" s="1">
        <v>43617</v>
      </c>
      <c r="C1528">
        <v>0</v>
      </c>
      <c r="D1528">
        <v>10.76</v>
      </c>
      <c r="E1528">
        <f t="shared" si="23"/>
        <v>10.76</v>
      </c>
    </row>
    <row r="1529" spans="1:5" x14ac:dyDescent="0.35">
      <c r="A1529" t="s">
        <v>132</v>
      </c>
      <c r="B1529" s="1">
        <v>43618</v>
      </c>
      <c r="C1529">
        <v>0</v>
      </c>
      <c r="D1529">
        <v>10.81</v>
      </c>
      <c r="E1529">
        <f t="shared" si="23"/>
        <v>10.81</v>
      </c>
    </row>
    <row r="1530" spans="1:5" x14ac:dyDescent="0.35">
      <c r="A1530" t="s">
        <v>132</v>
      </c>
      <c r="B1530" s="1">
        <v>43619</v>
      </c>
      <c r="C1530">
        <v>0</v>
      </c>
      <c r="D1530">
        <v>11.33</v>
      </c>
      <c r="E1530">
        <f t="shared" si="23"/>
        <v>11.33</v>
      </c>
    </row>
    <row r="1531" spans="1:5" x14ac:dyDescent="0.35">
      <c r="A1531" t="s">
        <v>132</v>
      </c>
      <c r="B1531" s="1">
        <v>43620</v>
      </c>
      <c r="C1531">
        <v>0</v>
      </c>
      <c r="D1531">
        <v>10.85</v>
      </c>
      <c r="E1531">
        <f t="shared" si="23"/>
        <v>10.85</v>
      </c>
    </row>
    <row r="1532" spans="1:5" x14ac:dyDescent="0.35">
      <c r="A1532" t="s">
        <v>132</v>
      </c>
      <c r="B1532" s="1">
        <v>43621</v>
      </c>
      <c r="C1532">
        <v>0</v>
      </c>
      <c r="D1532">
        <v>10.29</v>
      </c>
      <c r="E1532">
        <f t="shared" si="23"/>
        <v>10.29</v>
      </c>
    </row>
    <row r="1533" spans="1:5" x14ac:dyDescent="0.35">
      <c r="A1533" t="s">
        <v>132</v>
      </c>
      <c r="B1533" s="1">
        <v>43622</v>
      </c>
      <c r="C1533">
        <v>0</v>
      </c>
      <c r="D1533">
        <v>11.81</v>
      </c>
      <c r="E1533">
        <f t="shared" si="23"/>
        <v>11.81</v>
      </c>
    </row>
    <row r="1534" spans="1:5" x14ac:dyDescent="0.35">
      <c r="A1534" t="s">
        <v>132</v>
      </c>
      <c r="B1534" s="1">
        <v>43623</v>
      </c>
      <c r="C1534">
        <v>0</v>
      </c>
      <c r="D1534">
        <v>11.67</v>
      </c>
      <c r="E1534">
        <f t="shared" si="23"/>
        <v>11.67</v>
      </c>
    </row>
    <row r="1535" spans="1:5" x14ac:dyDescent="0.35">
      <c r="A1535" t="s">
        <v>132</v>
      </c>
      <c r="B1535" s="1">
        <v>43624</v>
      </c>
      <c r="C1535">
        <v>0</v>
      </c>
      <c r="D1535">
        <v>10.81</v>
      </c>
      <c r="E1535">
        <f t="shared" si="23"/>
        <v>10.81</v>
      </c>
    </row>
    <row r="1536" spans="1:5" x14ac:dyDescent="0.35">
      <c r="A1536" t="s">
        <v>132</v>
      </c>
      <c r="B1536" s="1">
        <v>43625</v>
      </c>
      <c r="C1536">
        <v>0</v>
      </c>
      <c r="D1536">
        <v>11.81</v>
      </c>
      <c r="E1536">
        <f t="shared" si="23"/>
        <v>11.81</v>
      </c>
    </row>
    <row r="1537" spans="1:5" x14ac:dyDescent="0.35">
      <c r="A1537" t="s">
        <v>132</v>
      </c>
      <c r="B1537" s="1">
        <v>43626</v>
      </c>
      <c r="C1537">
        <v>4.03</v>
      </c>
      <c r="D1537">
        <v>10.1</v>
      </c>
      <c r="E1537">
        <f t="shared" si="23"/>
        <v>14.129999999999999</v>
      </c>
    </row>
    <row r="1538" spans="1:5" x14ac:dyDescent="0.35">
      <c r="A1538" t="s">
        <v>132</v>
      </c>
      <c r="B1538" s="1">
        <v>43627</v>
      </c>
      <c r="C1538">
        <v>3.6</v>
      </c>
      <c r="D1538">
        <v>5.0599999999999996</v>
      </c>
      <c r="E1538">
        <f t="shared" si="23"/>
        <v>8.66</v>
      </c>
    </row>
    <row r="1539" spans="1:5" x14ac:dyDescent="0.35">
      <c r="A1539" t="s">
        <v>132</v>
      </c>
      <c r="B1539" s="1">
        <v>43628</v>
      </c>
      <c r="C1539">
        <v>3.35</v>
      </c>
      <c r="D1539">
        <v>5.0599999999999996</v>
      </c>
      <c r="E1539">
        <f t="shared" si="23"/>
        <v>8.41</v>
      </c>
    </row>
    <row r="1540" spans="1:5" x14ac:dyDescent="0.35">
      <c r="A1540" t="s">
        <v>132</v>
      </c>
      <c r="B1540" s="1">
        <v>43629</v>
      </c>
      <c r="C1540">
        <v>8.4</v>
      </c>
      <c r="D1540">
        <v>5.03</v>
      </c>
      <c r="E1540">
        <f t="shared" ref="E1540:E1603" si="24">C1540+D1540</f>
        <v>13.43</v>
      </c>
    </row>
    <row r="1541" spans="1:5" x14ac:dyDescent="0.35">
      <c r="A1541" t="s">
        <v>132</v>
      </c>
      <c r="B1541" s="1">
        <v>43630</v>
      </c>
      <c r="C1541">
        <v>4.75</v>
      </c>
      <c r="D1541">
        <v>5.27</v>
      </c>
      <c r="E1541">
        <f t="shared" si="24"/>
        <v>10.02</v>
      </c>
    </row>
    <row r="1542" spans="1:5" x14ac:dyDescent="0.35">
      <c r="A1542" t="s">
        <v>132</v>
      </c>
      <c r="B1542" s="1">
        <v>43631</v>
      </c>
      <c r="C1542">
        <v>1.4</v>
      </c>
      <c r="D1542">
        <v>5.04</v>
      </c>
      <c r="E1542">
        <f t="shared" si="24"/>
        <v>6.4399999999999995</v>
      </c>
    </row>
    <row r="1543" spans="1:5" x14ac:dyDescent="0.35">
      <c r="A1543" t="s">
        <v>132</v>
      </c>
      <c r="B1543" s="1">
        <v>43632</v>
      </c>
      <c r="C1543">
        <v>0</v>
      </c>
      <c r="D1543">
        <v>5.0599999999999996</v>
      </c>
      <c r="E1543">
        <f t="shared" si="24"/>
        <v>5.0599999999999996</v>
      </c>
    </row>
    <row r="1544" spans="1:5" x14ac:dyDescent="0.35">
      <c r="A1544" t="s">
        <v>132</v>
      </c>
      <c r="B1544" s="1">
        <v>43633</v>
      </c>
      <c r="C1544">
        <v>3.48</v>
      </c>
      <c r="D1544">
        <v>6.84</v>
      </c>
      <c r="E1544">
        <f t="shared" si="24"/>
        <v>10.32</v>
      </c>
    </row>
    <row r="1545" spans="1:5" x14ac:dyDescent="0.35">
      <c r="A1545" t="s">
        <v>132</v>
      </c>
      <c r="B1545" s="1">
        <v>43634</v>
      </c>
      <c r="C1545">
        <v>11.36</v>
      </c>
      <c r="D1545">
        <v>5.26</v>
      </c>
      <c r="E1545">
        <f t="shared" si="24"/>
        <v>16.619999999999997</v>
      </c>
    </row>
    <row r="1546" spans="1:5" x14ac:dyDescent="0.35">
      <c r="A1546" t="s">
        <v>132</v>
      </c>
      <c r="B1546" s="1">
        <v>43635</v>
      </c>
      <c r="C1546">
        <v>9.11</v>
      </c>
      <c r="D1546">
        <v>5.05</v>
      </c>
      <c r="E1546">
        <f t="shared" si="24"/>
        <v>14.16</v>
      </c>
    </row>
    <row r="1547" spans="1:5" x14ac:dyDescent="0.35">
      <c r="A1547" t="s">
        <v>132</v>
      </c>
      <c r="B1547" s="1">
        <v>43636</v>
      </c>
      <c r="C1547">
        <v>6.79</v>
      </c>
      <c r="D1547">
        <v>5.62</v>
      </c>
      <c r="E1547">
        <f t="shared" si="24"/>
        <v>12.41</v>
      </c>
    </row>
    <row r="1548" spans="1:5" x14ac:dyDescent="0.35">
      <c r="A1548" t="s">
        <v>132</v>
      </c>
      <c r="B1548" s="1">
        <v>43637</v>
      </c>
      <c r="C1548">
        <v>10.029999999999999</v>
      </c>
      <c r="D1548">
        <v>6.61</v>
      </c>
      <c r="E1548">
        <f t="shared" si="24"/>
        <v>16.64</v>
      </c>
    </row>
    <row r="1549" spans="1:5" x14ac:dyDescent="0.35">
      <c r="A1549" t="s">
        <v>132</v>
      </c>
      <c r="B1549" s="1">
        <v>43638</v>
      </c>
      <c r="C1549">
        <v>0</v>
      </c>
      <c r="D1549">
        <v>7.49</v>
      </c>
      <c r="E1549">
        <f t="shared" si="24"/>
        <v>7.49</v>
      </c>
    </row>
    <row r="1550" spans="1:5" x14ac:dyDescent="0.35">
      <c r="A1550" t="s">
        <v>132</v>
      </c>
      <c r="B1550" s="1">
        <v>43639</v>
      </c>
      <c r="C1550">
        <v>0</v>
      </c>
      <c r="D1550">
        <v>9.41</v>
      </c>
      <c r="E1550">
        <f t="shared" si="24"/>
        <v>9.41</v>
      </c>
    </row>
    <row r="1551" spans="1:5" x14ac:dyDescent="0.35">
      <c r="A1551" t="s">
        <v>132</v>
      </c>
      <c r="B1551" s="1">
        <v>43640</v>
      </c>
      <c r="C1551">
        <v>3.82</v>
      </c>
      <c r="D1551">
        <v>12.45</v>
      </c>
      <c r="E1551">
        <f t="shared" si="24"/>
        <v>16.27</v>
      </c>
    </row>
    <row r="1552" spans="1:5" x14ac:dyDescent="0.35">
      <c r="A1552" t="s">
        <v>132</v>
      </c>
      <c r="B1552" s="1">
        <v>43641</v>
      </c>
      <c r="C1552">
        <v>3.38</v>
      </c>
      <c r="D1552">
        <v>11.62</v>
      </c>
      <c r="E1552">
        <f t="shared" si="24"/>
        <v>15</v>
      </c>
    </row>
    <row r="1553" spans="1:5" x14ac:dyDescent="0.35">
      <c r="A1553" t="s">
        <v>132</v>
      </c>
      <c r="B1553" s="1">
        <v>43642</v>
      </c>
      <c r="C1553">
        <v>6.6</v>
      </c>
      <c r="D1553">
        <v>10.83</v>
      </c>
      <c r="E1553">
        <f t="shared" si="24"/>
        <v>17.43</v>
      </c>
    </row>
    <row r="1554" spans="1:5" x14ac:dyDescent="0.35">
      <c r="A1554" t="s">
        <v>132</v>
      </c>
      <c r="B1554" s="1">
        <v>43643</v>
      </c>
      <c r="C1554">
        <v>8.01</v>
      </c>
      <c r="D1554">
        <v>11.52</v>
      </c>
      <c r="E1554">
        <f t="shared" si="24"/>
        <v>19.53</v>
      </c>
    </row>
    <row r="1555" spans="1:5" x14ac:dyDescent="0.35">
      <c r="A1555" t="s">
        <v>132</v>
      </c>
      <c r="B1555" s="1">
        <v>43644</v>
      </c>
      <c r="C1555">
        <v>10.56</v>
      </c>
      <c r="D1555">
        <v>10.65</v>
      </c>
      <c r="E1555">
        <f t="shared" si="24"/>
        <v>21.21</v>
      </c>
    </row>
    <row r="1556" spans="1:5" x14ac:dyDescent="0.35">
      <c r="A1556" t="s">
        <v>132</v>
      </c>
      <c r="B1556" s="1">
        <v>43645</v>
      </c>
      <c r="C1556">
        <v>3.1</v>
      </c>
      <c r="D1556">
        <v>10.65</v>
      </c>
      <c r="E1556">
        <f t="shared" si="24"/>
        <v>13.75</v>
      </c>
    </row>
    <row r="1557" spans="1:5" x14ac:dyDescent="0.35">
      <c r="A1557" t="s">
        <v>132</v>
      </c>
      <c r="B1557" s="1">
        <v>43646</v>
      </c>
      <c r="C1557">
        <v>4.5199999999999996</v>
      </c>
      <c r="D1557">
        <v>10.1</v>
      </c>
      <c r="E1557">
        <f t="shared" si="24"/>
        <v>14.62</v>
      </c>
    </row>
    <row r="1558" spans="1:5" x14ac:dyDescent="0.35">
      <c r="A1558" t="s">
        <v>132</v>
      </c>
      <c r="B1558" s="1">
        <v>43647</v>
      </c>
      <c r="C1558">
        <v>13.35</v>
      </c>
      <c r="D1558">
        <v>11.83</v>
      </c>
      <c r="E1558">
        <f t="shared" si="24"/>
        <v>25.18</v>
      </c>
    </row>
    <row r="1559" spans="1:5" x14ac:dyDescent="0.35">
      <c r="A1559" t="s">
        <v>132</v>
      </c>
      <c r="B1559" s="1">
        <v>43648</v>
      </c>
      <c r="C1559">
        <v>9.4499999999999993</v>
      </c>
      <c r="D1559">
        <v>12.26</v>
      </c>
      <c r="E1559">
        <f t="shared" si="24"/>
        <v>21.71</v>
      </c>
    </row>
    <row r="1560" spans="1:5" x14ac:dyDescent="0.35">
      <c r="A1560" t="s">
        <v>132</v>
      </c>
      <c r="B1560" s="1">
        <v>43649</v>
      </c>
      <c r="C1560">
        <v>17.809999999999999</v>
      </c>
      <c r="D1560">
        <v>12.1</v>
      </c>
      <c r="E1560">
        <f t="shared" si="24"/>
        <v>29.909999999999997</v>
      </c>
    </row>
    <row r="1561" spans="1:5" x14ac:dyDescent="0.35">
      <c r="A1561" t="s">
        <v>132</v>
      </c>
      <c r="B1561" s="1">
        <v>43650</v>
      </c>
      <c r="C1561">
        <v>0</v>
      </c>
      <c r="D1561">
        <v>11.39</v>
      </c>
      <c r="E1561">
        <f t="shared" si="24"/>
        <v>11.39</v>
      </c>
    </row>
    <row r="1562" spans="1:5" x14ac:dyDescent="0.35">
      <c r="A1562" t="s">
        <v>132</v>
      </c>
      <c r="B1562" s="1">
        <v>43651</v>
      </c>
      <c r="C1562">
        <v>0</v>
      </c>
      <c r="D1562">
        <v>10.119999999999999</v>
      </c>
      <c r="E1562">
        <f t="shared" si="24"/>
        <v>10.119999999999999</v>
      </c>
    </row>
    <row r="1563" spans="1:5" x14ac:dyDescent="0.35">
      <c r="A1563" t="s">
        <v>132</v>
      </c>
      <c r="B1563" s="1">
        <v>43652</v>
      </c>
      <c r="C1563">
        <v>0</v>
      </c>
      <c r="D1563">
        <v>10.57</v>
      </c>
      <c r="E1563">
        <f t="shared" si="24"/>
        <v>10.57</v>
      </c>
    </row>
    <row r="1564" spans="1:5" x14ac:dyDescent="0.35">
      <c r="A1564" t="s">
        <v>132</v>
      </c>
      <c r="B1564" s="1">
        <v>43653</v>
      </c>
      <c r="C1564">
        <v>0</v>
      </c>
      <c r="D1564">
        <v>10.17</v>
      </c>
      <c r="E1564">
        <f t="shared" si="24"/>
        <v>10.17</v>
      </c>
    </row>
    <row r="1565" spans="1:5" x14ac:dyDescent="0.35">
      <c r="A1565" t="s">
        <v>132</v>
      </c>
      <c r="B1565" s="1">
        <v>43654</v>
      </c>
      <c r="C1565">
        <v>10.82</v>
      </c>
      <c r="D1565">
        <v>11.69</v>
      </c>
      <c r="E1565">
        <f t="shared" si="24"/>
        <v>22.509999999999998</v>
      </c>
    </row>
    <row r="1566" spans="1:5" x14ac:dyDescent="0.35">
      <c r="A1566" t="s">
        <v>132</v>
      </c>
      <c r="B1566" s="1">
        <v>43655</v>
      </c>
      <c r="C1566">
        <v>9.4600000000000009</v>
      </c>
      <c r="D1566">
        <v>10.220000000000001</v>
      </c>
      <c r="E1566">
        <f t="shared" si="24"/>
        <v>19.68</v>
      </c>
    </row>
    <row r="1567" spans="1:5" x14ac:dyDescent="0.35">
      <c r="A1567" t="s">
        <v>132</v>
      </c>
      <c r="B1567" s="1">
        <v>43656</v>
      </c>
      <c r="C1567">
        <v>3.08</v>
      </c>
      <c r="D1567">
        <v>11.02</v>
      </c>
      <c r="E1567">
        <f t="shared" si="24"/>
        <v>14.1</v>
      </c>
    </row>
    <row r="1568" spans="1:5" x14ac:dyDescent="0.35">
      <c r="A1568" t="s">
        <v>132</v>
      </c>
      <c r="B1568" s="1">
        <v>43657</v>
      </c>
      <c r="C1568">
        <v>0</v>
      </c>
      <c r="D1568">
        <v>11.6</v>
      </c>
      <c r="E1568">
        <f t="shared" si="24"/>
        <v>11.6</v>
      </c>
    </row>
    <row r="1569" spans="1:5" x14ac:dyDescent="0.35">
      <c r="A1569" t="s">
        <v>132</v>
      </c>
      <c r="B1569" s="1">
        <v>43658</v>
      </c>
      <c r="C1569">
        <v>0</v>
      </c>
      <c r="D1569">
        <v>8.8800000000000008</v>
      </c>
      <c r="E1569">
        <f t="shared" si="24"/>
        <v>8.8800000000000008</v>
      </c>
    </row>
    <row r="1570" spans="1:5" x14ac:dyDescent="0.35">
      <c r="A1570" t="s">
        <v>132</v>
      </c>
      <c r="B1570" s="1">
        <v>43659</v>
      </c>
      <c r="C1570">
        <v>0</v>
      </c>
      <c r="D1570">
        <v>10.77</v>
      </c>
      <c r="E1570">
        <f t="shared" si="24"/>
        <v>10.77</v>
      </c>
    </row>
    <row r="1571" spans="1:5" x14ac:dyDescent="0.35">
      <c r="A1571" t="s">
        <v>132</v>
      </c>
      <c r="B1571" s="1">
        <v>43660</v>
      </c>
      <c r="C1571">
        <v>0</v>
      </c>
      <c r="D1571">
        <v>10.56</v>
      </c>
      <c r="E1571">
        <f t="shared" si="24"/>
        <v>10.56</v>
      </c>
    </row>
    <row r="1572" spans="1:5" x14ac:dyDescent="0.35">
      <c r="A1572" t="s">
        <v>132</v>
      </c>
      <c r="B1572" s="1">
        <v>43661</v>
      </c>
      <c r="C1572">
        <v>0</v>
      </c>
      <c r="D1572">
        <v>9.8800000000000008</v>
      </c>
      <c r="E1572">
        <f t="shared" si="24"/>
        <v>9.8800000000000008</v>
      </c>
    </row>
    <row r="1573" spans="1:5" x14ac:dyDescent="0.35">
      <c r="A1573" t="s">
        <v>132</v>
      </c>
      <c r="B1573" s="1">
        <v>43662</v>
      </c>
      <c r="C1573">
        <v>0</v>
      </c>
      <c r="D1573">
        <v>10.74</v>
      </c>
      <c r="E1573">
        <f t="shared" si="24"/>
        <v>10.74</v>
      </c>
    </row>
    <row r="1574" spans="1:5" x14ac:dyDescent="0.35">
      <c r="A1574" t="s">
        <v>132</v>
      </c>
      <c r="B1574" s="1">
        <v>43663</v>
      </c>
      <c r="C1574">
        <v>0</v>
      </c>
      <c r="D1574">
        <v>7.21</v>
      </c>
      <c r="E1574">
        <f t="shared" si="24"/>
        <v>7.21</v>
      </c>
    </row>
    <row r="1575" spans="1:5" x14ac:dyDescent="0.35">
      <c r="A1575" t="s">
        <v>132</v>
      </c>
      <c r="B1575" s="1">
        <v>43664</v>
      </c>
      <c r="C1575">
        <v>0</v>
      </c>
      <c r="D1575">
        <v>8.08</v>
      </c>
      <c r="E1575">
        <f t="shared" si="24"/>
        <v>8.08</v>
      </c>
    </row>
    <row r="1576" spans="1:5" x14ac:dyDescent="0.35">
      <c r="A1576" t="s">
        <v>132</v>
      </c>
      <c r="B1576" s="1">
        <v>43665</v>
      </c>
      <c r="C1576">
        <v>0</v>
      </c>
      <c r="D1576">
        <v>8.74</v>
      </c>
      <c r="E1576">
        <f t="shared" si="24"/>
        <v>8.74</v>
      </c>
    </row>
    <row r="1577" spans="1:5" x14ac:dyDescent="0.35">
      <c r="A1577" t="s">
        <v>132</v>
      </c>
      <c r="B1577" s="1">
        <v>43666</v>
      </c>
      <c r="C1577">
        <v>0</v>
      </c>
      <c r="D1577">
        <v>9.51</v>
      </c>
      <c r="E1577">
        <f t="shared" si="24"/>
        <v>9.51</v>
      </c>
    </row>
    <row r="1578" spans="1:5" x14ac:dyDescent="0.35">
      <c r="A1578" t="s">
        <v>132</v>
      </c>
      <c r="B1578" s="1">
        <v>43667</v>
      </c>
      <c r="C1578">
        <v>0</v>
      </c>
      <c r="D1578">
        <v>7.64</v>
      </c>
      <c r="E1578">
        <f t="shared" si="24"/>
        <v>7.64</v>
      </c>
    </row>
    <row r="1579" spans="1:5" x14ac:dyDescent="0.35">
      <c r="A1579" t="s">
        <v>132</v>
      </c>
      <c r="B1579" s="1">
        <v>43668</v>
      </c>
      <c r="C1579">
        <v>0</v>
      </c>
      <c r="D1579">
        <v>9.43</v>
      </c>
      <c r="E1579">
        <f t="shared" si="24"/>
        <v>9.43</v>
      </c>
    </row>
    <row r="1580" spans="1:5" x14ac:dyDescent="0.35">
      <c r="A1580" t="s">
        <v>132</v>
      </c>
      <c r="B1580" s="1">
        <v>43669</v>
      </c>
      <c r="C1580">
        <v>0</v>
      </c>
      <c r="D1580">
        <v>11.55</v>
      </c>
      <c r="E1580">
        <f t="shared" si="24"/>
        <v>11.55</v>
      </c>
    </row>
    <row r="1581" spans="1:5" x14ac:dyDescent="0.35">
      <c r="A1581" t="s">
        <v>132</v>
      </c>
      <c r="B1581" s="1">
        <v>43670</v>
      </c>
      <c r="C1581">
        <v>0</v>
      </c>
      <c r="D1581">
        <v>10.220000000000001</v>
      </c>
      <c r="E1581">
        <f t="shared" si="24"/>
        <v>10.220000000000001</v>
      </c>
    </row>
    <row r="1582" spans="1:5" x14ac:dyDescent="0.35">
      <c r="A1582" t="s">
        <v>132</v>
      </c>
      <c r="B1582" s="1">
        <v>43671</v>
      </c>
      <c r="C1582">
        <v>0</v>
      </c>
      <c r="D1582">
        <v>10.69</v>
      </c>
      <c r="E1582">
        <f t="shared" si="24"/>
        <v>10.69</v>
      </c>
    </row>
    <row r="1583" spans="1:5" x14ac:dyDescent="0.35">
      <c r="A1583" t="s">
        <v>132</v>
      </c>
      <c r="B1583" s="1">
        <v>43672</v>
      </c>
      <c r="C1583">
        <v>0</v>
      </c>
      <c r="D1583">
        <v>9.4600000000000009</v>
      </c>
      <c r="E1583">
        <f t="shared" si="24"/>
        <v>9.4600000000000009</v>
      </c>
    </row>
    <row r="1584" spans="1:5" x14ac:dyDescent="0.35">
      <c r="A1584" t="s">
        <v>132</v>
      </c>
      <c r="B1584" s="1">
        <v>43673</v>
      </c>
      <c r="C1584">
        <v>0</v>
      </c>
      <c r="D1584">
        <v>13.8</v>
      </c>
      <c r="E1584">
        <f t="shared" si="24"/>
        <v>13.8</v>
      </c>
    </row>
    <row r="1585" spans="1:5" x14ac:dyDescent="0.35">
      <c r="A1585" t="s">
        <v>132</v>
      </c>
      <c r="B1585" s="1">
        <v>43674</v>
      </c>
      <c r="C1585">
        <v>0</v>
      </c>
      <c r="D1585">
        <v>12.47</v>
      </c>
      <c r="E1585">
        <f t="shared" si="24"/>
        <v>12.47</v>
      </c>
    </row>
    <row r="1586" spans="1:5" x14ac:dyDescent="0.35">
      <c r="A1586" t="s">
        <v>132</v>
      </c>
      <c r="B1586" s="1">
        <v>43675</v>
      </c>
      <c r="C1586">
        <v>0</v>
      </c>
      <c r="D1586">
        <v>10.32</v>
      </c>
      <c r="E1586">
        <f t="shared" si="24"/>
        <v>10.32</v>
      </c>
    </row>
    <row r="1587" spans="1:5" x14ac:dyDescent="0.35">
      <c r="A1587" t="s">
        <v>132</v>
      </c>
      <c r="B1587" s="1">
        <v>43676</v>
      </c>
      <c r="C1587">
        <v>0</v>
      </c>
      <c r="D1587">
        <v>7.58</v>
      </c>
      <c r="E1587">
        <f t="shared" si="24"/>
        <v>7.58</v>
      </c>
    </row>
    <row r="1588" spans="1:5" x14ac:dyDescent="0.35">
      <c r="A1588" t="s">
        <v>132</v>
      </c>
      <c r="B1588" s="1">
        <v>43677</v>
      </c>
      <c r="C1588">
        <v>0</v>
      </c>
      <c r="D1588">
        <v>9.1999999999999993</v>
      </c>
      <c r="E1588">
        <f t="shared" si="24"/>
        <v>9.1999999999999993</v>
      </c>
    </row>
    <row r="1589" spans="1:5" x14ac:dyDescent="0.35">
      <c r="A1589" t="s">
        <v>132</v>
      </c>
      <c r="B1589" s="1">
        <v>43678</v>
      </c>
      <c r="C1589">
        <v>0</v>
      </c>
      <c r="D1589">
        <v>12.25</v>
      </c>
      <c r="E1589">
        <f t="shared" si="24"/>
        <v>12.25</v>
      </c>
    </row>
    <row r="1590" spans="1:5" x14ac:dyDescent="0.35">
      <c r="A1590" t="s">
        <v>132</v>
      </c>
      <c r="B1590" s="1">
        <v>43679</v>
      </c>
      <c r="C1590">
        <v>0</v>
      </c>
      <c r="D1590">
        <v>12.55</v>
      </c>
      <c r="E1590">
        <f t="shared" si="24"/>
        <v>12.55</v>
      </c>
    </row>
    <row r="1591" spans="1:5" x14ac:dyDescent="0.35">
      <c r="A1591" t="s">
        <v>132</v>
      </c>
      <c r="B1591" s="1">
        <v>43680</v>
      </c>
      <c r="C1591">
        <v>0</v>
      </c>
      <c r="D1591">
        <v>13.39</v>
      </c>
      <c r="E1591">
        <f t="shared" si="24"/>
        <v>13.39</v>
      </c>
    </row>
    <row r="1592" spans="1:5" x14ac:dyDescent="0.35">
      <c r="A1592" t="s">
        <v>132</v>
      </c>
      <c r="B1592" s="1">
        <v>43681</v>
      </c>
      <c r="C1592">
        <v>0</v>
      </c>
      <c r="D1592">
        <v>13.6</v>
      </c>
      <c r="E1592">
        <f t="shared" si="24"/>
        <v>13.6</v>
      </c>
    </row>
    <row r="1593" spans="1:5" x14ac:dyDescent="0.35">
      <c r="A1593" t="s">
        <v>132</v>
      </c>
      <c r="B1593" s="1">
        <v>43682</v>
      </c>
      <c r="C1593">
        <v>0</v>
      </c>
      <c r="D1593">
        <v>12.94</v>
      </c>
      <c r="E1593">
        <f t="shared" si="24"/>
        <v>12.94</v>
      </c>
    </row>
    <row r="1594" spans="1:5" x14ac:dyDescent="0.35">
      <c r="A1594" t="s">
        <v>132</v>
      </c>
      <c r="B1594" s="1">
        <v>43683</v>
      </c>
      <c r="C1594">
        <v>0</v>
      </c>
      <c r="D1594">
        <v>14.78</v>
      </c>
      <c r="E1594">
        <f t="shared" si="24"/>
        <v>14.78</v>
      </c>
    </row>
    <row r="1595" spans="1:5" x14ac:dyDescent="0.35">
      <c r="A1595" t="s">
        <v>132</v>
      </c>
      <c r="B1595" s="1">
        <v>43684</v>
      </c>
      <c r="C1595">
        <v>0</v>
      </c>
      <c r="D1595">
        <v>12.87</v>
      </c>
      <c r="E1595">
        <f t="shared" si="24"/>
        <v>12.87</v>
      </c>
    </row>
    <row r="1596" spans="1:5" x14ac:dyDescent="0.35">
      <c r="A1596" t="s">
        <v>132</v>
      </c>
      <c r="B1596" s="1">
        <v>43685</v>
      </c>
      <c r="C1596">
        <v>0</v>
      </c>
      <c r="D1596">
        <v>15.49</v>
      </c>
      <c r="E1596">
        <f t="shared" si="24"/>
        <v>15.49</v>
      </c>
    </row>
    <row r="1597" spans="1:5" x14ac:dyDescent="0.35">
      <c r="A1597" t="s">
        <v>132</v>
      </c>
      <c r="B1597" s="1">
        <v>43686</v>
      </c>
      <c r="C1597">
        <v>0</v>
      </c>
      <c r="D1597">
        <v>11.82</v>
      </c>
      <c r="E1597">
        <f t="shared" si="24"/>
        <v>11.82</v>
      </c>
    </row>
    <row r="1598" spans="1:5" x14ac:dyDescent="0.35">
      <c r="A1598" t="s">
        <v>132</v>
      </c>
      <c r="B1598" s="1">
        <v>43687</v>
      </c>
      <c r="C1598">
        <v>0</v>
      </c>
      <c r="D1598">
        <v>10.07</v>
      </c>
      <c r="E1598">
        <f t="shared" si="24"/>
        <v>10.07</v>
      </c>
    </row>
    <row r="1599" spans="1:5" x14ac:dyDescent="0.35">
      <c r="A1599" t="s">
        <v>132</v>
      </c>
      <c r="B1599" s="1">
        <v>43688</v>
      </c>
      <c r="C1599">
        <v>0</v>
      </c>
      <c r="D1599">
        <v>9.2100000000000009</v>
      </c>
      <c r="E1599">
        <f t="shared" si="24"/>
        <v>9.2100000000000009</v>
      </c>
    </row>
    <row r="1600" spans="1:5" x14ac:dyDescent="0.35">
      <c r="A1600" t="s">
        <v>132</v>
      </c>
      <c r="B1600" s="1">
        <v>43689</v>
      </c>
      <c r="C1600">
        <v>0</v>
      </c>
      <c r="D1600">
        <v>11.79</v>
      </c>
      <c r="E1600">
        <f t="shared" si="24"/>
        <v>11.79</v>
      </c>
    </row>
    <row r="1601" spans="1:5" x14ac:dyDescent="0.35">
      <c r="A1601" t="s">
        <v>132</v>
      </c>
      <c r="B1601" s="1">
        <v>43690</v>
      </c>
      <c r="C1601">
        <v>0</v>
      </c>
      <c r="D1601">
        <v>5.28</v>
      </c>
      <c r="E1601">
        <f t="shared" si="24"/>
        <v>5.28</v>
      </c>
    </row>
    <row r="1602" spans="1:5" x14ac:dyDescent="0.35">
      <c r="A1602" t="s">
        <v>132</v>
      </c>
      <c r="B1602" s="1">
        <v>43691</v>
      </c>
      <c r="C1602">
        <v>0</v>
      </c>
      <c r="D1602">
        <v>5.24</v>
      </c>
      <c r="E1602">
        <f t="shared" si="24"/>
        <v>5.24</v>
      </c>
    </row>
    <row r="1603" spans="1:5" x14ac:dyDescent="0.35">
      <c r="A1603" t="s">
        <v>132</v>
      </c>
      <c r="B1603" s="1">
        <v>43692</v>
      </c>
      <c r="C1603">
        <v>0</v>
      </c>
      <c r="D1603">
        <v>5.05</v>
      </c>
      <c r="E1603">
        <f t="shared" si="24"/>
        <v>5.05</v>
      </c>
    </row>
    <row r="1604" spans="1:5" x14ac:dyDescent="0.35">
      <c r="A1604" t="s">
        <v>132</v>
      </c>
      <c r="B1604" s="1">
        <v>43693</v>
      </c>
      <c r="C1604">
        <v>0</v>
      </c>
      <c r="D1604">
        <v>5.05</v>
      </c>
      <c r="E1604">
        <f t="shared" ref="E1604:E1667" si="25">C1604+D1604</f>
        <v>5.05</v>
      </c>
    </row>
    <row r="1605" spans="1:5" x14ac:dyDescent="0.35">
      <c r="A1605" t="s">
        <v>132</v>
      </c>
      <c r="B1605" s="1">
        <v>43694</v>
      </c>
      <c r="C1605">
        <v>0</v>
      </c>
      <c r="D1605">
        <v>5.0599999999999996</v>
      </c>
      <c r="E1605">
        <f t="shared" si="25"/>
        <v>5.0599999999999996</v>
      </c>
    </row>
    <row r="1606" spans="1:5" x14ac:dyDescent="0.35">
      <c r="A1606" t="s">
        <v>132</v>
      </c>
      <c r="B1606" s="1">
        <v>43695</v>
      </c>
      <c r="C1606">
        <v>0</v>
      </c>
      <c r="D1606">
        <v>5.05</v>
      </c>
      <c r="E1606">
        <f t="shared" si="25"/>
        <v>5.05</v>
      </c>
    </row>
    <row r="1607" spans="1:5" x14ac:dyDescent="0.35">
      <c r="A1607" t="s">
        <v>132</v>
      </c>
      <c r="B1607" s="1">
        <v>43696</v>
      </c>
      <c r="C1607">
        <v>0</v>
      </c>
      <c r="D1607">
        <v>5.05</v>
      </c>
      <c r="E1607">
        <f t="shared" si="25"/>
        <v>5.05</v>
      </c>
    </row>
    <row r="1608" spans="1:5" x14ac:dyDescent="0.35">
      <c r="A1608" t="s">
        <v>132</v>
      </c>
      <c r="B1608" s="1">
        <v>43697</v>
      </c>
      <c r="C1608">
        <v>0</v>
      </c>
      <c r="D1608">
        <v>5.05</v>
      </c>
      <c r="E1608">
        <f t="shared" si="25"/>
        <v>5.05</v>
      </c>
    </row>
    <row r="1609" spans="1:5" x14ac:dyDescent="0.35">
      <c r="A1609" t="s">
        <v>132</v>
      </c>
      <c r="B1609" s="1">
        <v>43698</v>
      </c>
      <c r="C1609">
        <v>0</v>
      </c>
      <c r="D1609">
        <v>5.05</v>
      </c>
      <c r="E1609">
        <f t="shared" si="25"/>
        <v>5.05</v>
      </c>
    </row>
    <row r="1610" spans="1:5" x14ac:dyDescent="0.35">
      <c r="A1610" t="s">
        <v>132</v>
      </c>
      <c r="B1610" s="1">
        <v>43699</v>
      </c>
      <c r="C1610">
        <v>0</v>
      </c>
      <c r="D1610">
        <v>5.05</v>
      </c>
      <c r="E1610">
        <f t="shared" si="25"/>
        <v>5.05</v>
      </c>
    </row>
    <row r="1611" spans="1:5" x14ac:dyDescent="0.35">
      <c r="A1611" t="s">
        <v>132</v>
      </c>
      <c r="B1611" s="1">
        <v>43700</v>
      </c>
      <c r="C1611">
        <v>0</v>
      </c>
      <c r="D1611">
        <v>5.01</v>
      </c>
      <c r="E1611">
        <f t="shared" si="25"/>
        <v>5.01</v>
      </c>
    </row>
    <row r="1612" spans="1:5" x14ac:dyDescent="0.35">
      <c r="A1612" t="s">
        <v>132</v>
      </c>
      <c r="B1612" s="1">
        <v>43701</v>
      </c>
      <c r="C1612">
        <v>0</v>
      </c>
      <c r="D1612">
        <v>5.04</v>
      </c>
      <c r="E1612">
        <f t="shared" si="25"/>
        <v>5.04</v>
      </c>
    </row>
    <row r="1613" spans="1:5" x14ac:dyDescent="0.35">
      <c r="A1613" t="s">
        <v>132</v>
      </c>
      <c r="B1613" s="1">
        <v>43702</v>
      </c>
      <c r="C1613">
        <v>0</v>
      </c>
      <c r="D1613">
        <v>5.0199999999999996</v>
      </c>
      <c r="E1613">
        <f t="shared" si="25"/>
        <v>5.0199999999999996</v>
      </c>
    </row>
    <row r="1614" spans="1:5" x14ac:dyDescent="0.35">
      <c r="A1614" t="s">
        <v>132</v>
      </c>
      <c r="B1614" s="1">
        <v>43703</v>
      </c>
      <c r="C1614">
        <v>0</v>
      </c>
      <c r="D1614">
        <v>5.04</v>
      </c>
      <c r="E1614">
        <f t="shared" si="25"/>
        <v>5.04</v>
      </c>
    </row>
    <row r="1615" spans="1:5" x14ac:dyDescent="0.35">
      <c r="A1615" t="s">
        <v>132</v>
      </c>
      <c r="B1615" s="1">
        <v>43704</v>
      </c>
      <c r="C1615">
        <v>0</v>
      </c>
      <c r="D1615">
        <v>5.05</v>
      </c>
      <c r="E1615">
        <f t="shared" si="25"/>
        <v>5.05</v>
      </c>
    </row>
    <row r="1616" spans="1:5" x14ac:dyDescent="0.35">
      <c r="A1616" t="s">
        <v>132</v>
      </c>
      <c r="B1616" s="1">
        <v>43705</v>
      </c>
      <c r="C1616">
        <v>0</v>
      </c>
      <c r="D1616">
        <v>5.01</v>
      </c>
      <c r="E1616">
        <f t="shared" si="25"/>
        <v>5.01</v>
      </c>
    </row>
    <row r="1617" spans="1:5" x14ac:dyDescent="0.35">
      <c r="A1617" t="s">
        <v>132</v>
      </c>
      <c r="B1617" s="1">
        <v>43706</v>
      </c>
      <c r="C1617">
        <v>0</v>
      </c>
      <c r="D1617">
        <v>5</v>
      </c>
      <c r="E1617">
        <f t="shared" si="25"/>
        <v>5</v>
      </c>
    </row>
    <row r="1618" spans="1:5" x14ac:dyDescent="0.35">
      <c r="A1618" t="s">
        <v>132</v>
      </c>
      <c r="B1618" s="1">
        <v>43707</v>
      </c>
      <c r="C1618">
        <v>0</v>
      </c>
      <c r="D1618">
        <v>5.01</v>
      </c>
      <c r="E1618">
        <f t="shared" si="25"/>
        <v>5.01</v>
      </c>
    </row>
    <row r="1619" spans="1:5" x14ac:dyDescent="0.35">
      <c r="A1619" t="s">
        <v>132</v>
      </c>
      <c r="B1619" s="1">
        <v>43708</v>
      </c>
      <c r="C1619">
        <v>0</v>
      </c>
      <c r="D1619">
        <v>5.03</v>
      </c>
      <c r="E1619">
        <f t="shared" si="25"/>
        <v>5.03</v>
      </c>
    </row>
    <row r="1620" spans="1:5" x14ac:dyDescent="0.35">
      <c r="A1620" t="s">
        <v>132</v>
      </c>
      <c r="B1620" s="1">
        <v>43709</v>
      </c>
      <c r="C1620">
        <v>0</v>
      </c>
      <c r="D1620">
        <v>7.61</v>
      </c>
      <c r="E1620">
        <f t="shared" si="25"/>
        <v>7.61</v>
      </c>
    </row>
    <row r="1621" spans="1:5" x14ac:dyDescent="0.35">
      <c r="A1621" t="s">
        <v>132</v>
      </c>
      <c r="B1621" s="1">
        <v>43710</v>
      </c>
      <c r="C1621">
        <v>0</v>
      </c>
      <c r="D1621">
        <v>11.8</v>
      </c>
      <c r="E1621">
        <f t="shared" si="25"/>
        <v>11.8</v>
      </c>
    </row>
    <row r="1622" spans="1:5" x14ac:dyDescent="0.35">
      <c r="A1622" t="s">
        <v>132</v>
      </c>
      <c r="B1622" s="1">
        <v>43711</v>
      </c>
      <c r="C1622">
        <v>0</v>
      </c>
      <c r="D1622">
        <v>13.83</v>
      </c>
      <c r="E1622">
        <f t="shared" si="25"/>
        <v>13.83</v>
      </c>
    </row>
    <row r="1623" spans="1:5" x14ac:dyDescent="0.35">
      <c r="A1623" t="s">
        <v>132</v>
      </c>
      <c r="B1623" s="1">
        <v>43712</v>
      </c>
      <c r="C1623">
        <v>0</v>
      </c>
      <c r="D1623">
        <v>19.829999999999998</v>
      </c>
      <c r="E1623">
        <f t="shared" si="25"/>
        <v>19.829999999999998</v>
      </c>
    </row>
    <row r="1624" spans="1:5" x14ac:dyDescent="0.35">
      <c r="A1624" t="s">
        <v>132</v>
      </c>
      <c r="B1624" s="1">
        <v>43713</v>
      </c>
      <c r="C1624">
        <v>0</v>
      </c>
      <c r="D1624">
        <v>23.68</v>
      </c>
      <c r="E1624">
        <f t="shared" si="25"/>
        <v>23.68</v>
      </c>
    </row>
    <row r="1625" spans="1:5" x14ac:dyDescent="0.35">
      <c r="A1625" t="s">
        <v>132</v>
      </c>
      <c r="B1625" s="1">
        <v>43714</v>
      </c>
      <c r="C1625">
        <v>0</v>
      </c>
      <c r="D1625">
        <v>23.61</v>
      </c>
      <c r="E1625">
        <f t="shared" si="25"/>
        <v>23.61</v>
      </c>
    </row>
    <row r="1626" spans="1:5" x14ac:dyDescent="0.35">
      <c r="A1626" t="s">
        <v>132</v>
      </c>
      <c r="B1626" s="1">
        <v>43715</v>
      </c>
      <c r="C1626">
        <v>0</v>
      </c>
      <c r="D1626">
        <v>23.66</v>
      </c>
      <c r="E1626">
        <f t="shared" si="25"/>
        <v>23.66</v>
      </c>
    </row>
    <row r="1627" spans="1:5" x14ac:dyDescent="0.35">
      <c r="A1627" t="s">
        <v>132</v>
      </c>
      <c r="B1627" s="1">
        <v>43716</v>
      </c>
      <c r="C1627">
        <v>0</v>
      </c>
      <c r="D1627">
        <v>26.16</v>
      </c>
      <c r="E1627">
        <f t="shared" si="25"/>
        <v>26.16</v>
      </c>
    </row>
    <row r="1628" spans="1:5" x14ac:dyDescent="0.35">
      <c r="A1628" t="s">
        <v>132</v>
      </c>
      <c r="B1628" s="1">
        <v>43717</v>
      </c>
      <c r="C1628">
        <v>0</v>
      </c>
      <c r="D1628">
        <v>26.35</v>
      </c>
      <c r="E1628">
        <f t="shared" si="25"/>
        <v>26.35</v>
      </c>
    </row>
    <row r="1629" spans="1:5" x14ac:dyDescent="0.35">
      <c r="A1629" t="s">
        <v>132</v>
      </c>
      <c r="B1629" s="1">
        <v>43718</v>
      </c>
      <c r="C1629">
        <v>0</v>
      </c>
      <c r="D1629">
        <v>25.89</v>
      </c>
      <c r="E1629">
        <f t="shared" si="25"/>
        <v>25.89</v>
      </c>
    </row>
    <row r="1630" spans="1:5" x14ac:dyDescent="0.35">
      <c r="A1630" t="s">
        <v>132</v>
      </c>
      <c r="B1630" s="1">
        <v>43719</v>
      </c>
      <c r="C1630">
        <v>0</v>
      </c>
      <c r="D1630">
        <v>24.78</v>
      </c>
      <c r="E1630">
        <f t="shared" si="25"/>
        <v>24.78</v>
      </c>
    </row>
    <row r="1631" spans="1:5" x14ac:dyDescent="0.35">
      <c r="A1631" t="s">
        <v>132</v>
      </c>
      <c r="B1631" s="1">
        <v>43720</v>
      </c>
      <c r="C1631">
        <v>0</v>
      </c>
      <c r="D1631">
        <v>24.49</v>
      </c>
      <c r="E1631">
        <f t="shared" si="25"/>
        <v>24.49</v>
      </c>
    </row>
    <row r="1632" spans="1:5" x14ac:dyDescent="0.35">
      <c r="A1632" t="s">
        <v>132</v>
      </c>
      <c r="B1632" s="1">
        <v>43721</v>
      </c>
      <c r="C1632">
        <v>0</v>
      </c>
      <c r="D1632">
        <v>24.49</v>
      </c>
      <c r="E1632">
        <f t="shared" si="25"/>
        <v>24.49</v>
      </c>
    </row>
    <row r="1633" spans="1:5" x14ac:dyDescent="0.35">
      <c r="A1633" t="s">
        <v>132</v>
      </c>
      <c r="B1633" s="1">
        <v>43722</v>
      </c>
      <c r="C1633">
        <v>0</v>
      </c>
      <c r="D1633">
        <v>22.19</v>
      </c>
      <c r="E1633">
        <f t="shared" si="25"/>
        <v>22.19</v>
      </c>
    </row>
    <row r="1634" spans="1:5" x14ac:dyDescent="0.35">
      <c r="A1634" t="s">
        <v>132</v>
      </c>
      <c r="B1634" s="1">
        <v>43723</v>
      </c>
      <c r="C1634">
        <v>0</v>
      </c>
      <c r="D1634">
        <v>22.12</v>
      </c>
      <c r="E1634">
        <f t="shared" si="25"/>
        <v>22.12</v>
      </c>
    </row>
    <row r="1635" spans="1:5" x14ac:dyDescent="0.35">
      <c r="A1635" t="s">
        <v>132</v>
      </c>
      <c r="B1635" s="1">
        <v>43724</v>
      </c>
      <c r="C1635">
        <v>0</v>
      </c>
      <c r="D1635">
        <v>23.3</v>
      </c>
      <c r="E1635">
        <f t="shared" si="25"/>
        <v>23.3</v>
      </c>
    </row>
    <row r="1636" spans="1:5" x14ac:dyDescent="0.35">
      <c r="A1636" t="s">
        <v>132</v>
      </c>
      <c r="B1636" s="1">
        <v>43725</v>
      </c>
      <c r="C1636">
        <v>0</v>
      </c>
      <c r="D1636">
        <v>23.32</v>
      </c>
      <c r="E1636">
        <f t="shared" si="25"/>
        <v>23.32</v>
      </c>
    </row>
    <row r="1637" spans="1:5" x14ac:dyDescent="0.35">
      <c r="A1637" t="s">
        <v>132</v>
      </c>
      <c r="B1637" s="1">
        <v>43726</v>
      </c>
      <c r="C1637">
        <v>0</v>
      </c>
      <c r="D1637">
        <v>23.49</v>
      </c>
      <c r="E1637">
        <f t="shared" si="25"/>
        <v>23.49</v>
      </c>
    </row>
    <row r="1638" spans="1:5" x14ac:dyDescent="0.35">
      <c r="A1638" t="s">
        <v>132</v>
      </c>
      <c r="B1638" s="1">
        <v>43727</v>
      </c>
      <c r="C1638">
        <v>0</v>
      </c>
      <c r="D1638">
        <v>23.46</v>
      </c>
      <c r="E1638">
        <f t="shared" si="25"/>
        <v>23.46</v>
      </c>
    </row>
    <row r="1639" spans="1:5" x14ac:dyDescent="0.35">
      <c r="A1639" t="s">
        <v>132</v>
      </c>
      <c r="B1639" s="1">
        <v>43728</v>
      </c>
      <c r="C1639">
        <v>0</v>
      </c>
      <c r="D1639">
        <v>22.28</v>
      </c>
      <c r="E1639">
        <f t="shared" si="25"/>
        <v>22.28</v>
      </c>
    </row>
    <row r="1640" spans="1:5" x14ac:dyDescent="0.35">
      <c r="A1640" t="s">
        <v>132</v>
      </c>
      <c r="B1640" s="1">
        <v>43729</v>
      </c>
      <c r="C1640">
        <v>0</v>
      </c>
      <c r="D1640">
        <v>22.18</v>
      </c>
      <c r="E1640">
        <f t="shared" si="25"/>
        <v>22.18</v>
      </c>
    </row>
    <row r="1641" spans="1:5" x14ac:dyDescent="0.35">
      <c r="A1641" t="s">
        <v>132</v>
      </c>
      <c r="B1641" s="1">
        <v>43730</v>
      </c>
      <c r="C1641">
        <v>0</v>
      </c>
      <c r="D1641">
        <v>23.28</v>
      </c>
      <c r="E1641">
        <f t="shared" si="25"/>
        <v>23.28</v>
      </c>
    </row>
    <row r="1642" spans="1:5" x14ac:dyDescent="0.35">
      <c r="A1642" t="s">
        <v>132</v>
      </c>
      <c r="B1642" s="1">
        <v>43731</v>
      </c>
      <c r="C1642">
        <v>0</v>
      </c>
      <c r="D1642">
        <v>21.64</v>
      </c>
      <c r="E1642">
        <f t="shared" si="25"/>
        <v>21.64</v>
      </c>
    </row>
    <row r="1643" spans="1:5" x14ac:dyDescent="0.35">
      <c r="A1643" t="s">
        <v>132</v>
      </c>
      <c r="B1643" s="1">
        <v>43732</v>
      </c>
      <c r="C1643">
        <v>0</v>
      </c>
      <c r="D1643">
        <v>22.29</v>
      </c>
      <c r="E1643">
        <f t="shared" si="25"/>
        <v>22.29</v>
      </c>
    </row>
    <row r="1644" spans="1:5" x14ac:dyDescent="0.35">
      <c r="A1644" t="s">
        <v>132</v>
      </c>
      <c r="B1644" s="1">
        <v>43733</v>
      </c>
      <c r="C1644">
        <v>0</v>
      </c>
      <c r="D1644">
        <v>24.36</v>
      </c>
      <c r="E1644">
        <f t="shared" si="25"/>
        <v>24.36</v>
      </c>
    </row>
    <row r="1645" spans="1:5" x14ac:dyDescent="0.35">
      <c r="A1645" t="s">
        <v>132</v>
      </c>
      <c r="B1645" s="1">
        <v>43734</v>
      </c>
      <c r="C1645">
        <v>0</v>
      </c>
      <c r="D1645">
        <v>26.75</v>
      </c>
      <c r="E1645">
        <f t="shared" si="25"/>
        <v>26.75</v>
      </c>
    </row>
    <row r="1646" spans="1:5" x14ac:dyDescent="0.35">
      <c r="A1646" t="s">
        <v>132</v>
      </c>
      <c r="B1646" s="1">
        <v>43735</v>
      </c>
      <c r="C1646">
        <v>0</v>
      </c>
      <c r="D1646">
        <v>31.67</v>
      </c>
      <c r="E1646">
        <f t="shared" si="25"/>
        <v>31.67</v>
      </c>
    </row>
    <row r="1647" spans="1:5" x14ac:dyDescent="0.35">
      <c r="A1647" t="s">
        <v>132</v>
      </c>
      <c r="B1647" s="1">
        <v>43736</v>
      </c>
      <c r="C1647">
        <v>0</v>
      </c>
      <c r="D1647">
        <v>29.72</v>
      </c>
      <c r="E1647">
        <f t="shared" si="25"/>
        <v>29.72</v>
      </c>
    </row>
    <row r="1648" spans="1:5" x14ac:dyDescent="0.35">
      <c r="A1648" t="s">
        <v>132</v>
      </c>
      <c r="B1648" s="1">
        <v>43737</v>
      </c>
      <c r="C1648">
        <v>0</v>
      </c>
      <c r="D1648">
        <v>28.99</v>
      </c>
      <c r="E1648">
        <f t="shared" si="25"/>
        <v>28.99</v>
      </c>
    </row>
    <row r="1649" spans="1:5" x14ac:dyDescent="0.35">
      <c r="A1649" t="s">
        <v>132</v>
      </c>
      <c r="B1649" s="1">
        <v>43738</v>
      </c>
      <c r="C1649">
        <v>0</v>
      </c>
      <c r="D1649">
        <v>35.159999999999997</v>
      </c>
      <c r="E1649">
        <f t="shared" si="25"/>
        <v>35.159999999999997</v>
      </c>
    </row>
    <row r="1650" spans="1:5" x14ac:dyDescent="0.35">
      <c r="A1650" t="s">
        <v>131</v>
      </c>
      <c r="B1650" s="1">
        <v>43922</v>
      </c>
      <c r="C1650">
        <v>22.51</v>
      </c>
      <c r="D1650">
        <v>39.61</v>
      </c>
      <c r="E1650">
        <f t="shared" si="25"/>
        <v>62.120000000000005</v>
      </c>
    </row>
    <row r="1651" spans="1:5" x14ac:dyDescent="0.35">
      <c r="A1651" t="s">
        <v>131</v>
      </c>
      <c r="B1651" s="1">
        <v>43923</v>
      </c>
      <c r="C1651">
        <v>18.28</v>
      </c>
      <c r="D1651">
        <v>33.56</v>
      </c>
      <c r="E1651">
        <f t="shared" si="25"/>
        <v>51.84</v>
      </c>
    </row>
    <row r="1652" spans="1:5" x14ac:dyDescent="0.35">
      <c r="A1652" t="s">
        <v>131</v>
      </c>
      <c r="B1652" s="1">
        <v>43924</v>
      </c>
      <c r="C1652">
        <v>19.47</v>
      </c>
      <c r="D1652">
        <v>44.13</v>
      </c>
      <c r="E1652">
        <f t="shared" si="25"/>
        <v>63.6</v>
      </c>
    </row>
    <row r="1653" spans="1:5" x14ac:dyDescent="0.35">
      <c r="A1653" t="s">
        <v>131</v>
      </c>
      <c r="B1653" s="1">
        <v>43925</v>
      </c>
      <c r="C1653">
        <v>14.76</v>
      </c>
      <c r="D1653">
        <v>33.94</v>
      </c>
      <c r="E1653">
        <f t="shared" si="25"/>
        <v>48.699999999999996</v>
      </c>
    </row>
    <row r="1654" spans="1:5" x14ac:dyDescent="0.35">
      <c r="A1654" t="s">
        <v>131</v>
      </c>
      <c r="B1654" s="1">
        <v>43926</v>
      </c>
      <c r="C1654">
        <v>13.1</v>
      </c>
      <c r="D1654">
        <v>32.479999999999997</v>
      </c>
      <c r="E1654">
        <f t="shared" si="25"/>
        <v>45.58</v>
      </c>
    </row>
    <row r="1655" spans="1:5" x14ac:dyDescent="0.35">
      <c r="A1655" t="s">
        <v>131</v>
      </c>
      <c r="B1655" s="1">
        <v>43927</v>
      </c>
      <c r="C1655">
        <v>18.48</v>
      </c>
      <c r="D1655">
        <v>36.729999999999997</v>
      </c>
      <c r="E1655">
        <f t="shared" si="25"/>
        <v>55.209999999999994</v>
      </c>
    </row>
    <row r="1656" spans="1:5" x14ac:dyDescent="0.35">
      <c r="A1656" t="s">
        <v>131</v>
      </c>
      <c r="B1656" s="1">
        <v>43928</v>
      </c>
      <c r="C1656">
        <v>16.96</v>
      </c>
      <c r="D1656">
        <v>41.23</v>
      </c>
      <c r="E1656">
        <f t="shared" si="25"/>
        <v>58.19</v>
      </c>
    </row>
    <row r="1657" spans="1:5" x14ac:dyDescent="0.35">
      <c r="A1657" t="s">
        <v>131</v>
      </c>
      <c r="B1657" s="1">
        <v>43929</v>
      </c>
      <c r="C1657">
        <v>18.98</v>
      </c>
      <c r="D1657">
        <v>43.5</v>
      </c>
      <c r="E1657">
        <f t="shared" si="25"/>
        <v>62.480000000000004</v>
      </c>
    </row>
    <row r="1658" spans="1:5" x14ac:dyDescent="0.35">
      <c r="A1658" t="s">
        <v>131</v>
      </c>
      <c r="B1658" s="1">
        <v>43930</v>
      </c>
      <c r="C1658">
        <v>21.02</v>
      </c>
      <c r="D1658">
        <v>46.32</v>
      </c>
      <c r="E1658">
        <f t="shared" si="25"/>
        <v>67.34</v>
      </c>
    </row>
    <row r="1659" spans="1:5" x14ac:dyDescent="0.35">
      <c r="A1659" t="s">
        <v>131</v>
      </c>
      <c r="B1659" s="1">
        <v>43931</v>
      </c>
      <c r="C1659">
        <v>15.93</v>
      </c>
      <c r="D1659">
        <v>48.19</v>
      </c>
      <c r="E1659">
        <f t="shared" si="25"/>
        <v>64.12</v>
      </c>
    </row>
    <row r="1660" spans="1:5" x14ac:dyDescent="0.35">
      <c r="A1660" t="s">
        <v>131</v>
      </c>
      <c r="B1660" s="1">
        <v>43932</v>
      </c>
      <c r="C1660">
        <v>15.89</v>
      </c>
      <c r="D1660">
        <v>47.68</v>
      </c>
      <c r="E1660">
        <f t="shared" si="25"/>
        <v>63.57</v>
      </c>
    </row>
    <row r="1661" spans="1:5" x14ac:dyDescent="0.35">
      <c r="A1661" t="s">
        <v>131</v>
      </c>
      <c r="B1661" s="1">
        <v>43933</v>
      </c>
      <c r="C1661">
        <v>15.9</v>
      </c>
      <c r="D1661">
        <v>50.6</v>
      </c>
      <c r="E1661">
        <f t="shared" si="25"/>
        <v>66.5</v>
      </c>
    </row>
    <row r="1662" spans="1:5" x14ac:dyDescent="0.35">
      <c r="A1662" t="s">
        <v>131</v>
      </c>
      <c r="B1662" s="1">
        <v>43934</v>
      </c>
      <c r="C1662">
        <v>22.47</v>
      </c>
      <c r="D1662">
        <v>46.36</v>
      </c>
      <c r="E1662">
        <f t="shared" si="25"/>
        <v>68.83</v>
      </c>
    </row>
    <row r="1663" spans="1:5" x14ac:dyDescent="0.35">
      <c r="A1663" t="s">
        <v>131</v>
      </c>
      <c r="B1663" s="1">
        <v>43935</v>
      </c>
      <c r="C1663">
        <v>23.87</v>
      </c>
      <c r="D1663">
        <v>47.92</v>
      </c>
      <c r="E1663">
        <f t="shared" si="25"/>
        <v>71.790000000000006</v>
      </c>
    </row>
    <row r="1664" spans="1:5" x14ac:dyDescent="0.35">
      <c r="A1664" t="s">
        <v>131</v>
      </c>
      <c r="B1664" s="1">
        <v>43936</v>
      </c>
      <c r="C1664">
        <v>22.75</v>
      </c>
      <c r="D1664">
        <v>41.03</v>
      </c>
      <c r="E1664">
        <f t="shared" si="25"/>
        <v>63.78</v>
      </c>
    </row>
    <row r="1665" spans="1:5" x14ac:dyDescent="0.35">
      <c r="A1665" t="s">
        <v>131</v>
      </c>
      <c r="B1665" s="1">
        <v>43937</v>
      </c>
      <c r="C1665">
        <v>16.78</v>
      </c>
      <c r="D1665">
        <v>49.61</v>
      </c>
      <c r="E1665">
        <f t="shared" si="25"/>
        <v>66.39</v>
      </c>
    </row>
    <row r="1666" spans="1:5" x14ac:dyDescent="0.35">
      <c r="A1666" t="s">
        <v>131</v>
      </c>
      <c r="B1666" s="1">
        <v>43938</v>
      </c>
      <c r="C1666">
        <v>19.260000000000002</v>
      </c>
      <c r="D1666">
        <v>49.98</v>
      </c>
      <c r="E1666">
        <f t="shared" si="25"/>
        <v>69.239999999999995</v>
      </c>
    </row>
    <row r="1667" spans="1:5" x14ac:dyDescent="0.35">
      <c r="A1667" t="s">
        <v>131</v>
      </c>
      <c r="B1667" s="1">
        <v>43939</v>
      </c>
      <c r="C1667">
        <v>21.66</v>
      </c>
      <c r="D1667">
        <v>51.19</v>
      </c>
      <c r="E1667">
        <f t="shared" si="25"/>
        <v>72.849999999999994</v>
      </c>
    </row>
    <row r="1668" spans="1:5" x14ac:dyDescent="0.35">
      <c r="A1668" t="s">
        <v>131</v>
      </c>
      <c r="B1668" s="1">
        <v>43940</v>
      </c>
      <c r="C1668">
        <v>17.89</v>
      </c>
      <c r="D1668">
        <v>48.71</v>
      </c>
      <c r="E1668">
        <f t="shared" ref="E1668:E1731" si="26">C1668+D1668</f>
        <v>66.599999999999994</v>
      </c>
    </row>
    <row r="1669" spans="1:5" x14ac:dyDescent="0.35">
      <c r="A1669" t="s">
        <v>131</v>
      </c>
      <c r="B1669" s="1">
        <v>43941</v>
      </c>
      <c r="C1669">
        <v>14.71</v>
      </c>
      <c r="D1669">
        <v>50.34</v>
      </c>
      <c r="E1669">
        <f t="shared" si="26"/>
        <v>65.050000000000011</v>
      </c>
    </row>
    <row r="1670" spans="1:5" x14ac:dyDescent="0.35">
      <c r="A1670" t="s">
        <v>131</v>
      </c>
      <c r="B1670" s="1">
        <v>43942</v>
      </c>
      <c r="C1670">
        <v>16.75</v>
      </c>
      <c r="D1670">
        <v>52.85</v>
      </c>
      <c r="E1670">
        <f t="shared" si="26"/>
        <v>69.599999999999994</v>
      </c>
    </row>
    <row r="1671" spans="1:5" x14ac:dyDescent="0.35">
      <c r="A1671" t="s">
        <v>131</v>
      </c>
      <c r="B1671" s="1">
        <v>43943</v>
      </c>
      <c r="C1671">
        <v>13.53</v>
      </c>
      <c r="D1671">
        <v>54.67</v>
      </c>
      <c r="E1671">
        <f t="shared" si="26"/>
        <v>68.2</v>
      </c>
    </row>
    <row r="1672" spans="1:5" x14ac:dyDescent="0.35">
      <c r="A1672" t="s">
        <v>131</v>
      </c>
      <c r="B1672" s="1">
        <v>43944</v>
      </c>
      <c r="C1672">
        <v>6.76</v>
      </c>
      <c r="D1672">
        <v>54.97</v>
      </c>
      <c r="E1672">
        <f t="shared" si="26"/>
        <v>61.73</v>
      </c>
    </row>
    <row r="1673" spans="1:5" x14ac:dyDescent="0.35">
      <c r="A1673" t="s">
        <v>131</v>
      </c>
      <c r="B1673" s="1">
        <v>43945</v>
      </c>
      <c r="C1673">
        <v>3.93</v>
      </c>
      <c r="D1673">
        <v>55.58</v>
      </c>
      <c r="E1673">
        <f t="shared" si="26"/>
        <v>59.51</v>
      </c>
    </row>
    <row r="1674" spans="1:5" x14ac:dyDescent="0.35">
      <c r="A1674" t="s">
        <v>131</v>
      </c>
      <c r="B1674" s="1">
        <v>43946</v>
      </c>
      <c r="C1674">
        <v>4.7300000000000004</v>
      </c>
      <c r="D1674">
        <v>55.58</v>
      </c>
      <c r="E1674">
        <f t="shared" si="26"/>
        <v>60.31</v>
      </c>
    </row>
    <row r="1675" spans="1:5" x14ac:dyDescent="0.35">
      <c r="A1675" t="s">
        <v>131</v>
      </c>
      <c r="B1675" s="1">
        <v>43947</v>
      </c>
      <c r="C1675">
        <v>4.74</v>
      </c>
      <c r="D1675">
        <v>55.62</v>
      </c>
      <c r="E1675">
        <f t="shared" si="26"/>
        <v>60.36</v>
      </c>
    </row>
    <row r="1676" spans="1:5" x14ac:dyDescent="0.35">
      <c r="A1676" t="s">
        <v>131</v>
      </c>
      <c r="B1676" s="1">
        <v>43948</v>
      </c>
      <c r="C1676">
        <v>11.08</v>
      </c>
      <c r="D1676">
        <v>52.19</v>
      </c>
      <c r="E1676">
        <f t="shared" si="26"/>
        <v>63.269999999999996</v>
      </c>
    </row>
    <row r="1677" spans="1:5" x14ac:dyDescent="0.35">
      <c r="A1677" t="s">
        <v>131</v>
      </c>
      <c r="B1677" s="1">
        <v>43949</v>
      </c>
      <c r="C1677">
        <v>12.42</v>
      </c>
      <c r="D1677">
        <v>59.55</v>
      </c>
      <c r="E1677">
        <f t="shared" si="26"/>
        <v>71.97</v>
      </c>
    </row>
    <row r="1678" spans="1:5" x14ac:dyDescent="0.35">
      <c r="A1678" t="s">
        <v>131</v>
      </c>
      <c r="B1678" s="1">
        <v>43950</v>
      </c>
      <c r="C1678">
        <v>14.21</v>
      </c>
      <c r="D1678">
        <v>56.32</v>
      </c>
      <c r="E1678">
        <f t="shared" si="26"/>
        <v>70.53</v>
      </c>
    </row>
    <row r="1679" spans="1:5" x14ac:dyDescent="0.35">
      <c r="A1679" t="s">
        <v>131</v>
      </c>
      <c r="B1679" s="1">
        <v>43951</v>
      </c>
      <c r="C1679">
        <v>22.22</v>
      </c>
      <c r="D1679">
        <v>56.3</v>
      </c>
      <c r="E1679">
        <f t="shared" si="26"/>
        <v>78.52</v>
      </c>
    </row>
    <row r="1680" spans="1:5" x14ac:dyDescent="0.35">
      <c r="A1680" t="s">
        <v>131</v>
      </c>
      <c r="B1680" s="1">
        <v>43952</v>
      </c>
      <c r="C1680">
        <v>19.89</v>
      </c>
      <c r="D1680">
        <v>46.26</v>
      </c>
      <c r="E1680">
        <f t="shared" si="26"/>
        <v>66.150000000000006</v>
      </c>
    </row>
    <row r="1681" spans="1:5" x14ac:dyDescent="0.35">
      <c r="A1681" t="s">
        <v>131</v>
      </c>
      <c r="B1681" s="1">
        <v>43953</v>
      </c>
      <c r="C1681">
        <v>7.72</v>
      </c>
      <c r="D1681">
        <v>51.07</v>
      </c>
      <c r="E1681">
        <f t="shared" si="26"/>
        <v>58.79</v>
      </c>
    </row>
    <row r="1682" spans="1:5" x14ac:dyDescent="0.35">
      <c r="A1682" t="s">
        <v>131</v>
      </c>
      <c r="B1682" s="1">
        <v>43954</v>
      </c>
      <c r="C1682">
        <v>5.4</v>
      </c>
      <c r="D1682">
        <v>50.27</v>
      </c>
      <c r="E1682">
        <f t="shared" si="26"/>
        <v>55.67</v>
      </c>
    </row>
    <row r="1683" spans="1:5" x14ac:dyDescent="0.35">
      <c r="A1683" t="s">
        <v>131</v>
      </c>
      <c r="B1683" s="1">
        <v>43955</v>
      </c>
      <c r="C1683">
        <v>7.17</v>
      </c>
      <c r="D1683">
        <v>45.66</v>
      </c>
      <c r="E1683">
        <f t="shared" si="26"/>
        <v>52.83</v>
      </c>
    </row>
    <row r="1684" spans="1:5" x14ac:dyDescent="0.35">
      <c r="A1684" t="s">
        <v>131</v>
      </c>
      <c r="B1684" s="1">
        <v>43956</v>
      </c>
      <c r="C1684">
        <v>12.42</v>
      </c>
      <c r="D1684">
        <v>49.67</v>
      </c>
      <c r="E1684">
        <f t="shared" si="26"/>
        <v>62.09</v>
      </c>
    </row>
    <row r="1685" spans="1:5" x14ac:dyDescent="0.35">
      <c r="A1685" t="s">
        <v>131</v>
      </c>
      <c r="B1685" s="1">
        <v>43957</v>
      </c>
      <c r="C1685">
        <v>0</v>
      </c>
      <c r="D1685">
        <v>50.24</v>
      </c>
      <c r="E1685">
        <f t="shared" si="26"/>
        <v>50.24</v>
      </c>
    </row>
    <row r="1686" spans="1:5" x14ac:dyDescent="0.35">
      <c r="A1686" t="s">
        <v>131</v>
      </c>
      <c r="B1686" s="1">
        <v>43958</v>
      </c>
      <c r="C1686">
        <v>3.51</v>
      </c>
      <c r="D1686">
        <v>50.08</v>
      </c>
      <c r="E1686">
        <f t="shared" si="26"/>
        <v>53.589999999999996</v>
      </c>
    </row>
    <row r="1687" spans="1:5" x14ac:dyDescent="0.35">
      <c r="A1687" t="s">
        <v>131</v>
      </c>
      <c r="B1687" s="1">
        <v>43959</v>
      </c>
      <c r="C1687">
        <v>0</v>
      </c>
      <c r="D1687">
        <v>48.3</v>
      </c>
      <c r="E1687">
        <f t="shared" si="26"/>
        <v>48.3</v>
      </c>
    </row>
    <row r="1688" spans="1:5" x14ac:dyDescent="0.35">
      <c r="A1688" t="s">
        <v>131</v>
      </c>
      <c r="B1688" s="1">
        <v>43960</v>
      </c>
      <c r="C1688">
        <v>0</v>
      </c>
      <c r="D1688">
        <v>50.5</v>
      </c>
      <c r="E1688">
        <f t="shared" si="26"/>
        <v>50.5</v>
      </c>
    </row>
    <row r="1689" spans="1:5" x14ac:dyDescent="0.35">
      <c r="A1689" t="s">
        <v>131</v>
      </c>
      <c r="B1689" s="1">
        <v>43961</v>
      </c>
      <c r="C1689">
        <v>0</v>
      </c>
      <c r="D1689">
        <v>50.35</v>
      </c>
      <c r="E1689">
        <f t="shared" si="26"/>
        <v>50.35</v>
      </c>
    </row>
    <row r="1690" spans="1:5" x14ac:dyDescent="0.35">
      <c r="A1690" t="s">
        <v>131</v>
      </c>
      <c r="B1690" s="1">
        <v>43962</v>
      </c>
      <c r="C1690">
        <v>6.15</v>
      </c>
      <c r="D1690">
        <v>51.25</v>
      </c>
      <c r="E1690">
        <f t="shared" si="26"/>
        <v>57.4</v>
      </c>
    </row>
    <row r="1691" spans="1:5" x14ac:dyDescent="0.35">
      <c r="A1691" t="s">
        <v>131</v>
      </c>
      <c r="B1691" s="1">
        <v>43963</v>
      </c>
      <c r="C1691">
        <v>12.04</v>
      </c>
      <c r="D1691">
        <v>52.67</v>
      </c>
      <c r="E1691">
        <f t="shared" si="26"/>
        <v>64.710000000000008</v>
      </c>
    </row>
    <row r="1692" spans="1:5" x14ac:dyDescent="0.35">
      <c r="A1692" t="s">
        <v>131</v>
      </c>
      <c r="B1692" s="1">
        <v>43964</v>
      </c>
      <c r="C1692">
        <v>14.37</v>
      </c>
      <c r="D1692">
        <v>51.68</v>
      </c>
      <c r="E1692">
        <f t="shared" si="26"/>
        <v>66.05</v>
      </c>
    </row>
    <row r="1693" spans="1:5" x14ac:dyDescent="0.35">
      <c r="A1693" t="s">
        <v>131</v>
      </c>
      <c r="B1693" s="1">
        <v>43965</v>
      </c>
      <c r="C1693">
        <v>17.02</v>
      </c>
      <c r="D1693">
        <v>50.1</v>
      </c>
      <c r="E1693">
        <f t="shared" si="26"/>
        <v>67.12</v>
      </c>
    </row>
    <row r="1694" spans="1:5" x14ac:dyDescent="0.35">
      <c r="A1694" t="s">
        <v>131</v>
      </c>
      <c r="B1694" s="1">
        <v>43966</v>
      </c>
      <c r="C1694">
        <v>15.11</v>
      </c>
      <c r="D1694">
        <v>49.3</v>
      </c>
      <c r="E1694">
        <f t="shared" si="26"/>
        <v>64.41</v>
      </c>
    </row>
    <row r="1695" spans="1:5" x14ac:dyDescent="0.35">
      <c r="A1695" t="s">
        <v>131</v>
      </c>
      <c r="B1695" s="1">
        <v>43967</v>
      </c>
      <c r="C1695">
        <v>1.37</v>
      </c>
      <c r="D1695">
        <v>51.14</v>
      </c>
      <c r="E1695">
        <f t="shared" si="26"/>
        <v>52.51</v>
      </c>
    </row>
    <row r="1696" spans="1:5" x14ac:dyDescent="0.35">
      <c r="A1696" t="s">
        <v>131</v>
      </c>
      <c r="B1696" s="1">
        <v>43968</v>
      </c>
      <c r="C1696">
        <v>0.7</v>
      </c>
      <c r="D1696">
        <v>50.66</v>
      </c>
      <c r="E1696">
        <f t="shared" si="26"/>
        <v>51.36</v>
      </c>
    </row>
    <row r="1697" spans="1:5" x14ac:dyDescent="0.35">
      <c r="A1697" t="s">
        <v>131</v>
      </c>
      <c r="B1697" s="1">
        <v>43969</v>
      </c>
      <c r="C1697">
        <v>0</v>
      </c>
      <c r="D1697">
        <v>50.42</v>
      </c>
      <c r="E1697">
        <f t="shared" si="26"/>
        <v>50.42</v>
      </c>
    </row>
    <row r="1698" spans="1:5" x14ac:dyDescent="0.35">
      <c r="A1698" t="s">
        <v>131</v>
      </c>
      <c r="B1698" s="1">
        <v>43970</v>
      </c>
      <c r="C1698">
        <v>3.56</v>
      </c>
      <c r="D1698">
        <v>50.98</v>
      </c>
      <c r="E1698">
        <f t="shared" si="26"/>
        <v>54.54</v>
      </c>
    </row>
    <row r="1699" spans="1:5" x14ac:dyDescent="0.35">
      <c r="A1699" t="s">
        <v>131</v>
      </c>
      <c r="B1699" s="1">
        <v>43971</v>
      </c>
      <c r="C1699">
        <v>0</v>
      </c>
      <c r="D1699">
        <v>50.72</v>
      </c>
      <c r="E1699">
        <f t="shared" si="26"/>
        <v>50.72</v>
      </c>
    </row>
    <row r="1700" spans="1:5" x14ac:dyDescent="0.35">
      <c r="A1700" t="s">
        <v>131</v>
      </c>
      <c r="B1700" s="1">
        <v>43972</v>
      </c>
      <c r="C1700">
        <v>0</v>
      </c>
      <c r="D1700">
        <v>50.53</v>
      </c>
      <c r="E1700">
        <f t="shared" si="26"/>
        <v>50.53</v>
      </c>
    </row>
    <row r="1701" spans="1:5" x14ac:dyDescent="0.35">
      <c r="A1701" t="s">
        <v>131</v>
      </c>
      <c r="B1701" s="1">
        <v>43973</v>
      </c>
      <c r="C1701">
        <v>0</v>
      </c>
      <c r="D1701">
        <v>50.8</v>
      </c>
      <c r="E1701">
        <f t="shared" si="26"/>
        <v>50.8</v>
      </c>
    </row>
    <row r="1702" spans="1:5" x14ac:dyDescent="0.35">
      <c r="A1702" t="s">
        <v>131</v>
      </c>
      <c r="B1702" s="1">
        <v>43974</v>
      </c>
      <c r="C1702">
        <v>2.7</v>
      </c>
      <c r="D1702">
        <v>43.66</v>
      </c>
      <c r="E1702">
        <f t="shared" si="26"/>
        <v>46.36</v>
      </c>
    </row>
    <row r="1703" spans="1:5" x14ac:dyDescent="0.35">
      <c r="A1703" t="s">
        <v>131</v>
      </c>
      <c r="B1703" s="1">
        <v>43975</v>
      </c>
      <c r="C1703">
        <v>1.1100000000000001</v>
      </c>
      <c r="D1703">
        <v>44.17</v>
      </c>
      <c r="E1703">
        <f t="shared" si="26"/>
        <v>45.28</v>
      </c>
    </row>
    <row r="1704" spans="1:5" x14ac:dyDescent="0.35">
      <c r="A1704" t="s">
        <v>131</v>
      </c>
      <c r="B1704" s="1">
        <v>43976</v>
      </c>
      <c r="C1704">
        <v>0</v>
      </c>
      <c r="D1704">
        <v>44.3</v>
      </c>
      <c r="E1704">
        <f t="shared" si="26"/>
        <v>44.3</v>
      </c>
    </row>
    <row r="1705" spans="1:5" x14ac:dyDescent="0.35">
      <c r="A1705" t="s">
        <v>131</v>
      </c>
      <c r="B1705" s="1">
        <v>43977</v>
      </c>
      <c r="C1705">
        <v>3.42</v>
      </c>
      <c r="D1705">
        <v>36.979999999999997</v>
      </c>
      <c r="E1705">
        <f t="shared" si="26"/>
        <v>40.4</v>
      </c>
    </row>
    <row r="1706" spans="1:5" x14ac:dyDescent="0.35">
      <c r="A1706" t="s">
        <v>131</v>
      </c>
      <c r="B1706" s="1">
        <v>43978</v>
      </c>
      <c r="C1706">
        <v>1.69</v>
      </c>
      <c r="D1706">
        <v>37.24</v>
      </c>
      <c r="E1706">
        <f t="shared" si="26"/>
        <v>38.93</v>
      </c>
    </row>
    <row r="1707" spans="1:5" x14ac:dyDescent="0.35">
      <c r="A1707" t="s">
        <v>131</v>
      </c>
      <c r="B1707" s="1">
        <v>43979</v>
      </c>
      <c r="C1707">
        <v>0</v>
      </c>
      <c r="D1707">
        <v>37.86</v>
      </c>
      <c r="E1707">
        <f t="shared" si="26"/>
        <v>37.86</v>
      </c>
    </row>
    <row r="1708" spans="1:5" x14ac:dyDescent="0.35">
      <c r="A1708" t="s">
        <v>131</v>
      </c>
      <c r="B1708" s="1">
        <v>43980</v>
      </c>
      <c r="C1708">
        <v>0</v>
      </c>
      <c r="D1708">
        <v>35.450000000000003</v>
      </c>
      <c r="E1708">
        <f t="shared" si="26"/>
        <v>35.450000000000003</v>
      </c>
    </row>
    <row r="1709" spans="1:5" x14ac:dyDescent="0.35">
      <c r="A1709" t="s">
        <v>131</v>
      </c>
      <c r="B1709" s="1">
        <v>43981</v>
      </c>
      <c r="C1709">
        <v>0</v>
      </c>
      <c r="D1709">
        <v>29.65</v>
      </c>
      <c r="E1709">
        <f t="shared" si="26"/>
        <v>29.65</v>
      </c>
    </row>
    <row r="1710" spans="1:5" x14ac:dyDescent="0.35">
      <c r="A1710" t="s">
        <v>131</v>
      </c>
      <c r="B1710" s="1">
        <v>43982</v>
      </c>
      <c r="C1710">
        <v>0.65</v>
      </c>
      <c r="D1710">
        <v>29.67</v>
      </c>
      <c r="E1710">
        <f t="shared" si="26"/>
        <v>30.32</v>
      </c>
    </row>
    <row r="1711" spans="1:5" x14ac:dyDescent="0.35">
      <c r="A1711" t="s">
        <v>131</v>
      </c>
      <c r="B1711" s="1">
        <v>43983</v>
      </c>
      <c r="C1711">
        <v>0</v>
      </c>
      <c r="D1711">
        <v>37.369999999999997</v>
      </c>
      <c r="E1711">
        <f t="shared" si="26"/>
        <v>37.369999999999997</v>
      </c>
    </row>
    <row r="1712" spans="1:5" x14ac:dyDescent="0.35">
      <c r="A1712" t="s">
        <v>131</v>
      </c>
      <c r="B1712" s="1">
        <v>43984</v>
      </c>
      <c r="C1712">
        <v>0</v>
      </c>
      <c r="D1712">
        <v>36.590000000000003</v>
      </c>
      <c r="E1712">
        <f t="shared" si="26"/>
        <v>36.590000000000003</v>
      </c>
    </row>
    <row r="1713" spans="1:5" x14ac:dyDescent="0.35">
      <c r="A1713" t="s">
        <v>131</v>
      </c>
      <c r="B1713" s="1">
        <v>43985</v>
      </c>
      <c r="C1713">
        <v>0</v>
      </c>
      <c r="D1713">
        <v>35.31</v>
      </c>
      <c r="E1713">
        <f t="shared" si="26"/>
        <v>35.31</v>
      </c>
    </row>
    <row r="1714" spans="1:5" x14ac:dyDescent="0.35">
      <c r="A1714" t="s">
        <v>131</v>
      </c>
      <c r="B1714" s="1">
        <v>43986</v>
      </c>
      <c r="C1714">
        <v>0</v>
      </c>
      <c r="D1714">
        <v>37.020000000000003</v>
      </c>
      <c r="E1714">
        <f t="shared" si="26"/>
        <v>37.020000000000003</v>
      </c>
    </row>
    <row r="1715" spans="1:5" x14ac:dyDescent="0.35">
      <c r="A1715" t="s">
        <v>131</v>
      </c>
      <c r="B1715" s="1">
        <v>43987</v>
      </c>
      <c r="C1715">
        <v>0</v>
      </c>
      <c r="D1715">
        <v>36.94</v>
      </c>
      <c r="E1715">
        <f t="shared" si="26"/>
        <v>36.94</v>
      </c>
    </row>
    <row r="1716" spans="1:5" x14ac:dyDescent="0.35">
      <c r="A1716" t="s">
        <v>131</v>
      </c>
      <c r="B1716" s="1">
        <v>43988</v>
      </c>
      <c r="C1716">
        <v>0</v>
      </c>
      <c r="D1716">
        <v>41.2</v>
      </c>
      <c r="E1716">
        <f t="shared" si="26"/>
        <v>41.2</v>
      </c>
    </row>
    <row r="1717" spans="1:5" x14ac:dyDescent="0.35">
      <c r="A1717" t="s">
        <v>131</v>
      </c>
      <c r="B1717" s="1">
        <v>43989</v>
      </c>
      <c r="C1717">
        <v>0</v>
      </c>
      <c r="D1717">
        <v>42.44</v>
      </c>
      <c r="E1717">
        <f t="shared" si="26"/>
        <v>42.44</v>
      </c>
    </row>
    <row r="1718" spans="1:5" x14ac:dyDescent="0.35">
      <c r="A1718" t="s">
        <v>131</v>
      </c>
      <c r="B1718" s="1">
        <v>43990</v>
      </c>
      <c r="C1718">
        <v>13.46</v>
      </c>
      <c r="D1718">
        <v>44.41</v>
      </c>
      <c r="E1718">
        <f t="shared" si="26"/>
        <v>57.87</v>
      </c>
    </row>
    <row r="1719" spans="1:5" x14ac:dyDescent="0.35">
      <c r="A1719" t="s">
        <v>131</v>
      </c>
      <c r="B1719" s="1">
        <v>43991</v>
      </c>
      <c r="C1719">
        <v>13.44</v>
      </c>
      <c r="D1719">
        <v>43.53</v>
      </c>
      <c r="E1719">
        <f t="shared" si="26"/>
        <v>56.97</v>
      </c>
    </row>
    <row r="1720" spans="1:5" x14ac:dyDescent="0.35">
      <c r="A1720" t="s">
        <v>131</v>
      </c>
      <c r="B1720" s="1">
        <v>43992</v>
      </c>
      <c r="C1720">
        <v>13.43</v>
      </c>
      <c r="D1720">
        <v>43.19</v>
      </c>
      <c r="E1720">
        <f t="shared" si="26"/>
        <v>56.62</v>
      </c>
    </row>
    <row r="1721" spans="1:5" x14ac:dyDescent="0.35">
      <c r="A1721" t="s">
        <v>131</v>
      </c>
      <c r="B1721" s="1">
        <v>43993</v>
      </c>
      <c r="C1721">
        <v>0</v>
      </c>
      <c r="D1721">
        <v>44.09</v>
      </c>
      <c r="E1721">
        <f t="shared" si="26"/>
        <v>44.09</v>
      </c>
    </row>
    <row r="1722" spans="1:5" x14ac:dyDescent="0.35">
      <c r="A1722" t="s">
        <v>131</v>
      </c>
      <c r="B1722" s="1">
        <v>43994</v>
      </c>
      <c r="C1722">
        <v>0</v>
      </c>
      <c r="D1722">
        <v>43.21</v>
      </c>
      <c r="E1722">
        <f t="shared" si="26"/>
        <v>43.21</v>
      </c>
    </row>
    <row r="1723" spans="1:5" x14ac:dyDescent="0.35">
      <c r="A1723" t="s">
        <v>131</v>
      </c>
      <c r="B1723" s="1">
        <v>43995</v>
      </c>
      <c r="C1723">
        <v>0</v>
      </c>
      <c r="D1723">
        <v>41.7</v>
      </c>
      <c r="E1723">
        <f t="shared" si="26"/>
        <v>41.7</v>
      </c>
    </row>
    <row r="1724" spans="1:5" x14ac:dyDescent="0.35">
      <c r="A1724" t="s">
        <v>131</v>
      </c>
      <c r="B1724" s="1">
        <v>43996</v>
      </c>
      <c r="C1724">
        <v>0</v>
      </c>
      <c r="D1724">
        <v>42.11</v>
      </c>
      <c r="E1724">
        <f t="shared" si="26"/>
        <v>42.11</v>
      </c>
    </row>
    <row r="1725" spans="1:5" x14ac:dyDescent="0.35">
      <c r="A1725" t="s">
        <v>131</v>
      </c>
      <c r="B1725" s="1">
        <v>43997</v>
      </c>
      <c r="C1725">
        <v>3.35</v>
      </c>
      <c r="D1725">
        <v>38.82</v>
      </c>
      <c r="E1725">
        <f t="shared" si="26"/>
        <v>42.17</v>
      </c>
    </row>
    <row r="1726" spans="1:5" x14ac:dyDescent="0.35">
      <c r="A1726" t="s">
        <v>131</v>
      </c>
      <c r="B1726" s="1">
        <v>43998</v>
      </c>
      <c r="C1726">
        <v>3.38</v>
      </c>
      <c r="D1726">
        <v>34.01</v>
      </c>
      <c r="E1726">
        <f t="shared" si="26"/>
        <v>37.39</v>
      </c>
    </row>
    <row r="1727" spans="1:5" x14ac:dyDescent="0.35">
      <c r="A1727" t="s">
        <v>131</v>
      </c>
      <c r="B1727" s="1">
        <v>43999</v>
      </c>
      <c r="C1727">
        <v>1.68</v>
      </c>
      <c r="D1727">
        <v>31.79</v>
      </c>
      <c r="E1727">
        <f t="shared" si="26"/>
        <v>33.47</v>
      </c>
    </row>
    <row r="1728" spans="1:5" x14ac:dyDescent="0.35">
      <c r="A1728" t="s">
        <v>131</v>
      </c>
      <c r="B1728" s="1">
        <v>44000</v>
      </c>
      <c r="C1728">
        <v>0</v>
      </c>
      <c r="D1728">
        <v>30.67</v>
      </c>
      <c r="E1728">
        <f t="shared" si="26"/>
        <v>30.67</v>
      </c>
    </row>
    <row r="1729" spans="1:5" x14ac:dyDescent="0.35">
      <c r="A1729" t="s">
        <v>131</v>
      </c>
      <c r="B1729" s="1">
        <v>44001</v>
      </c>
      <c r="C1729">
        <v>0</v>
      </c>
      <c r="D1729">
        <v>29.52</v>
      </c>
      <c r="E1729">
        <f t="shared" si="26"/>
        <v>29.52</v>
      </c>
    </row>
    <row r="1730" spans="1:5" x14ac:dyDescent="0.35">
      <c r="A1730" t="s">
        <v>131</v>
      </c>
      <c r="B1730" s="1">
        <v>44002</v>
      </c>
      <c r="C1730">
        <v>0</v>
      </c>
      <c r="D1730">
        <v>27.92</v>
      </c>
      <c r="E1730">
        <f t="shared" si="26"/>
        <v>27.92</v>
      </c>
    </row>
    <row r="1731" spans="1:5" x14ac:dyDescent="0.35">
      <c r="A1731" t="s">
        <v>131</v>
      </c>
      <c r="B1731" s="1">
        <v>44003</v>
      </c>
      <c r="C1731">
        <v>0</v>
      </c>
      <c r="D1731">
        <v>24.64</v>
      </c>
      <c r="E1731">
        <f t="shared" si="26"/>
        <v>24.64</v>
      </c>
    </row>
    <row r="1732" spans="1:5" x14ac:dyDescent="0.35">
      <c r="A1732" t="s">
        <v>131</v>
      </c>
      <c r="B1732" s="1">
        <v>44004</v>
      </c>
      <c r="C1732">
        <v>0</v>
      </c>
      <c r="D1732">
        <v>27.56</v>
      </c>
      <c r="E1732">
        <f t="shared" ref="E1732:E1795" si="27">C1732+D1732</f>
        <v>27.56</v>
      </c>
    </row>
    <row r="1733" spans="1:5" x14ac:dyDescent="0.35">
      <c r="A1733" t="s">
        <v>131</v>
      </c>
      <c r="B1733" s="1">
        <v>44005</v>
      </c>
      <c r="C1733">
        <v>0</v>
      </c>
      <c r="D1733">
        <v>31.44</v>
      </c>
      <c r="E1733">
        <f t="shared" si="27"/>
        <v>31.44</v>
      </c>
    </row>
    <row r="1734" spans="1:5" x14ac:dyDescent="0.35">
      <c r="A1734" t="s">
        <v>131</v>
      </c>
      <c r="B1734" s="1">
        <v>44006</v>
      </c>
      <c r="C1734">
        <v>0</v>
      </c>
      <c r="D1734">
        <v>32.94</v>
      </c>
      <c r="E1734">
        <f t="shared" si="27"/>
        <v>32.94</v>
      </c>
    </row>
    <row r="1735" spans="1:5" x14ac:dyDescent="0.35">
      <c r="A1735" t="s">
        <v>131</v>
      </c>
      <c r="B1735" s="1">
        <v>44007</v>
      </c>
      <c r="C1735">
        <v>0</v>
      </c>
      <c r="D1735">
        <v>31.49</v>
      </c>
      <c r="E1735">
        <f t="shared" si="27"/>
        <v>31.49</v>
      </c>
    </row>
    <row r="1736" spans="1:5" x14ac:dyDescent="0.35">
      <c r="A1736" t="s">
        <v>131</v>
      </c>
      <c r="B1736" s="1">
        <v>44008</v>
      </c>
      <c r="C1736">
        <v>0</v>
      </c>
      <c r="D1736">
        <v>27.45</v>
      </c>
      <c r="E1736">
        <f t="shared" si="27"/>
        <v>27.45</v>
      </c>
    </row>
    <row r="1737" spans="1:5" x14ac:dyDescent="0.35">
      <c r="A1737" t="s">
        <v>131</v>
      </c>
      <c r="B1737" s="1">
        <v>44009</v>
      </c>
      <c r="C1737">
        <v>0</v>
      </c>
      <c r="D1737">
        <v>26.06</v>
      </c>
      <c r="E1737">
        <f t="shared" si="27"/>
        <v>26.06</v>
      </c>
    </row>
    <row r="1738" spans="1:5" x14ac:dyDescent="0.35">
      <c r="A1738" t="s">
        <v>131</v>
      </c>
      <c r="B1738" s="1">
        <v>44010</v>
      </c>
      <c r="C1738">
        <v>0</v>
      </c>
      <c r="D1738">
        <v>25.24</v>
      </c>
      <c r="E1738">
        <f t="shared" si="27"/>
        <v>25.24</v>
      </c>
    </row>
    <row r="1739" spans="1:5" x14ac:dyDescent="0.35">
      <c r="A1739" t="s">
        <v>131</v>
      </c>
      <c r="B1739" s="1">
        <v>44011</v>
      </c>
      <c r="C1739">
        <v>0</v>
      </c>
      <c r="D1739">
        <v>26.96</v>
      </c>
      <c r="E1739">
        <f t="shared" si="27"/>
        <v>26.96</v>
      </c>
    </row>
    <row r="1740" spans="1:5" x14ac:dyDescent="0.35">
      <c r="A1740" t="s">
        <v>131</v>
      </c>
      <c r="B1740" s="1">
        <v>44012</v>
      </c>
      <c r="C1740">
        <v>0</v>
      </c>
      <c r="D1740">
        <v>34.450000000000003</v>
      </c>
      <c r="E1740">
        <f t="shared" si="27"/>
        <v>34.450000000000003</v>
      </c>
    </row>
    <row r="1741" spans="1:5" x14ac:dyDescent="0.35">
      <c r="A1741" t="s">
        <v>131</v>
      </c>
      <c r="B1741" s="1">
        <v>44013</v>
      </c>
      <c r="C1741">
        <v>0</v>
      </c>
      <c r="D1741">
        <v>20.21</v>
      </c>
      <c r="E1741">
        <f t="shared" si="27"/>
        <v>20.21</v>
      </c>
    </row>
    <row r="1742" spans="1:5" x14ac:dyDescent="0.35">
      <c r="A1742" t="s">
        <v>131</v>
      </c>
      <c r="B1742" s="1">
        <v>44014</v>
      </c>
      <c r="C1742">
        <v>0</v>
      </c>
      <c r="D1742">
        <v>20.12</v>
      </c>
      <c r="E1742">
        <f t="shared" si="27"/>
        <v>20.12</v>
      </c>
    </row>
    <row r="1743" spans="1:5" x14ac:dyDescent="0.35">
      <c r="A1743" t="s">
        <v>131</v>
      </c>
      <c r="B1743" s="1">
        <v>44015</v>
      </c>
      <c r="C1743">
        <v>0</v>
      </c>
      <c r="D1743">
        <v>14.44</v>
      </c>
      <c r="E1743">
        <f t="shared" si="27"/>
        <v>14.44</v>
      </c>
    </row>
    <row r="1744" spans="1:5" x14ac:dyDescent="0.35">
      <c r="A1744" t="s">
        <v>131</v>
      </c>
      <c r="B1744" s="1">
        <v>44016</v>
      </c>
      <c r="C1744">
        <v>0</v>
      </c>
      <c r="D1744">
        <v>11.52</v>
      </c>
      <c r="E1744">
        <f t="shared" si="27"/>
        <v>11.52</v>
      </c>
    </row>
    <row r="1745" spans="1:5" x14ac:dyDescent="0.35">
      <c r="A1745" t="s">
        <v>131</v>
      </c>
      <c r="B1745" s="1">
        <v>44017</v>
      </c>
      <c r="C1745">
        <v>0</v>
      </c>
      <c r="D1745">
        <v>11.33</v>
      </c>
      <c r="E1745">
        <f t="shared" si="27"/>
        <v>11.33</v>
      </c>
    </row>
    <row r="1746" spans="1:5" x14ac:dyDescent="0.35">
      <c r="A1746" t="s">
        <v>131</v>
      </c>
      <c r="B1746" s="1">
        <v>44018</v>
      </c>
      <c r="C1746">
        <v>0</v>
      </c>
      <c r="D1746">
        <v>18.739999999999998</v>
      </c>
      <c r="E1746">
        <f t="shared" si="27"/>
        <v>18.739999999999998</v>
      </c>
    </row>
    <row r="1747" spans="1:5" x14ac:dyDescent="0.35">
      <c r="A1747" t="s">
        <v>131</v>
      </c>
      <c r="B1747" s="1">
        <v>44019</v>
      </c>
      <c r="C1747">
        <v>0</v>
      </c>
      <c r="D1747">
        <v>24.9</v>
      </c>
      <c r="E1747">
        <f t="shared" si="27"/>
        <v>24.9</v>
      </c>
    </row>
    <row r="1748" spans="1:5" x14ac:dyDescent="0.35">
      <c r="A1748" t="s">
        <v>131</v>
      </c>
      <c r="B1748" s="1">
        <v>44020</v>
      </c>
      <c r="C1748">
        <v>0</v>
      </c>
      <c r="D1748">
        <v>20.2</v>
      </c>
      <c r="E1748">
        <f t="shared" si="27"/>
        <v>20.2</v>
      </c>
    </row>
    <row r="1749" spans="1:5" x14ac:dyDescent="0.35">
      <c r="A1749" t="s">
        <v>131</v>
      </c>
      <c r="B1749" s="1">
        <v>44021</v>
      </c>
      <c r="C1749">
        <v>0</v>
      </c>
      <c r="D1749">
        <v>19.11</v>
      </c>
      <c r="E1749">
        <f t="shared" si="27"/>
        <v>19.11</v>
      </c>
    </row>
    <row r="1750" spans="1:5" x14ac:dyDescent="0.35">
      <c r="A1750" t="s">
        <v>131</v>
      </c>
      <c r="B1750" s="1">
        <v>44022</v>
      </c>
      <c r="C1750">
        <v>0</v>
      </c>
      <c r="D1750">
        <v>14.8</v>
      </c>
      <c r="E1750">
        <f t="shared" si="27"/>
        <v>14.8</v>
      </c>
    </row>
    <row r="1751" spans="1:5" x14ac:dyDescent="0.35">
      <c r="A1751" t="s">
        <v>131</v>
      </c>
      <c r="B1751" s="1">
        <v>44023</v>
      </c>
      <c r="C1751">
        <v>0</v>
      </c>
      <c r="D1751">
        <v>12.98</v>
      </c>
      <c r="E1751">
        <f t="shared" si="27"/>
        <v>12.98</v>
      </c>
    </row>
    <row r="1752" spans="1:5" x14ac:dyDescent="0.35">
      <c r="A1752" t="s">
        <v>131</v>
      </c>
      <c r="B1752" s="1">
        <v>44024</v>
      </c>
      <c r="C1752">
        <v>0</v>
      </c>
      <c r="D1752">
        <v>12.97</v>
      </c>
      <c r="E1752">
        <f t="shared" si="27"/>
        <v>12.97</v>
      </c>
    </row>
    <row r="1753" spans="1:5" x14ac:dyDescent="0.35">
      <c r="A1753" t="s">
        <v>131</v>
      </c>
      <c r="B1753" s="1">
        <v>44025</v>
      </c>
      <c r="C1753">
        <v>0</v>
      </c>
      <c r="D1753">
        <v>22.94</v>
      </c>
      <c r="E1753">
        <f t="shared" si="27"/>
        <v>22.94</v>
      </c>
    </row>
    <row r="1754" spans="1:5" x14ac:dyDescent="0.35">
      <c r="A1754" t="s">
        <v>131</v>
      </c>
      <c r="B1754" s="1">
        <v>44026</v>
      </c>
      <c r="C1754">
        <v>0</v>
      </c>
      <c r="D1754">
        <v>23.54</v>
      </c>
      <c r="E1754">
        <f t="shared" si="27"/>
        <v>23.54</v>
      </c>
    </row>
    <row r="1755" spans="1:5" x14ac:dyDescent="0.35">
      <c r="A1755" t="s">
        <v>131</v>
      </c>
      <c r="B1755" s="1">
        <v>44027</v>
      </c>
      <c r="C1755">
        <v>0</v>
      </c>
      <c r="D1755">
        <v>24.79</v>
      </c>
      <c r="E1755">
        <f t="shared" si="27"/>
        <v>24.79</v>
      </c>
    </row>
    <row r="1756" spans="1:5" x14ac:dyDescent="0.35">
      <c r="A1756" t="s">
        <v>131</v>
      </c>
      <c r="B1756" s="1">
        <v>44028</v>
      </c>
      <c r="C1756">
        <v>0</v>
      </c>
      <c r="D1756">
        <v>24.64</v>
      </c>
      <c r="E1756">
        <f t="shared" si="27"/>
        <v>24.64</v>
      </c>
    </row>
    <row r="1757" spans="1:5" x14ac:dyDescent="0.35">
      <c r="A1757" t="s">
        <v>131</v>
      </c>
      <c r="B1757" s="1">
        <v>44029</v>
      </c>
      <c r="C1757">
        <v>0</v>
      </c>
      <c r="D1757">
        <v>23.48</v>
      </c>
      <c r="E1757">
        <f t="shared" si="27"/>
        <v>23.48</v>
      </c>
    </row>
    <row r="1758" spans="1:5" x14ac:dyDescent="0.35">
      <c r="A1758" t="s">
        <v>131</v>
      </c>
      <c r="B1758" s="1">
        <v>44030</v>
      </c>
      <c r="C1758">
        <v>0</v>
      </c>
      <c r="D1758">
        <v>23.5</v>
      </c>
      <c r="E1758">
        <f t="shared" si="27"/>
        <v>23.5</v>
      </c>
    </row>
    <row r="1759" spans="1:5" x14ac:dyDescent="0.35">
      <c r="A1759" t="s">
        <v>131</v>
      </c>
      <c r="B1759" s="1">
        <v>44031</v>
      </c>
      <c r="C1759">
        <v>0</v>
      </c>
      <c r="D1759">
        <v>23.5</v>
      </c>
      <c r="E1759">
        <f t="shared" si="27"/>
        <v>23.5</v>
      </c>
    </row>
    <row r="1760" spans="1:5" x14ac:dyDescent="0.35">
      <c r="A1760" t="s">
        <v>131</v>
      </c>
      <c r="B1760" s="1">
        <v>44032</v>
      </c>
      <c r="C1760">
        <v>0</v>
      </c>
      <c r="D1760">
        <v>23.83</v>
      </c>
      <c r="E1760">
        <f t="shared" si="27"/>
        <v>23.83</v>
      </c>
    </row>
    <row r="1761" spans="1:5" x14ac:dyDescent="0.35">
      <c r="A1761" t="s">
        <v>131</v>
      </c>
      <c r="B1761" s="1">
        <v>44033</v>
      </c>
      <c r="C1761">
        <v>0</v>
      </c>
      <c r="D1761">
        <v>23.97</v>
      </c>
      <c r="E1761">
        <f t="shared" si="27"/>
        <v>23.97</v>
      </c>
    </row>
    <row r="1762" spans="1:5" x14ac:dyDescent="0.35">
      <c r="A1762" t="s">
        <v>131</v>
      </c>
      <c r="B1762" s="1">
        <v>44034</v>
      </c>
      <c r="C1762">
        <v>0</v>
      </c>
      <c r="D1762">
        <v>23.48</v>
      </c>
      <c r="E1762">
        <f t="shared" si="27"/>
        <v>23.48</v>
      </c>
    </row>
    <row r="1763" spans="1:5" x14ac:dyDescent="0.35">
      <c r="A1763" t="s">
        <v>131</v>
      </c>
      <c r="B1763" s="1">
        <v>44035</v>
      </c>
      <c r="C1763">
        <v>0</v>
      </c>
      <c r="D1763">
        <v>22.24</v>
      </c>
      <c r="E1763">
        <f t="shared" si="27"/>
        <v>22.24</v>
      </c>
    </row>
    <row r="1764" spans="1:5" x14ac:dyDescent="0.35">
      <c r="A1764" t="s">
        <v>131</v>
      </c>
      <c r="B1764" s="1">
        <v>44036</v>
      </c>
      <c r="C1764">
        <v>0</v>
      </c>
      <c r="D1764">
        <v>22.75</v>
      </c>
      <c r="E1764">
        <f t="shared" si="27"/>
        <v>22.75</v>
      </c>
    </row>
    <row r="1765" spans="1:5" x14ac:dyDescent="0.35">
      <c r="A1765" t="s">
        <v>131</v>
      </c>
      <c r="B1765" s="1">
        <v>44037</v>
      </c>
      <c r="C1765">
        <v>0</v>
      </c>
      <c r="D1765">
        <v>24</v>
      </c>
      <c r="E1765">
        <f t="shared" si="27"/>
        <v>24</v>
      </c>
    </row>
    <row r="1766" spans="1:5" x14ac:dyDescent="0.35">
      <c r="A1766" t="s">
        <v>131</v>
      </c>
      <c r="B1766" s="1">
        <v>44038</v>
      </c>
      <c r="C1766">
        <v>0</v>
      </c>
      <c r="D1766">
        <v>24.36</v>
      </c>
      <c r="E1766">
        <f t="shared" si="27"/>
        <v>24.36</v>
      </c>
    </row>
    <row r="1767" spans="1:5" x14ac:dyDescent="0.35">
      <c r="A1767" t="s">
        <v>131</v>
      </c>
      <c r="B1767" s="1">
        <v>44039</v>
      </c>
      <c r="C1767">
        <v>0</v>
      </c>
      <c r="D1767">
        <v>20.91</v>
      </c>
      <c r="E1767">
        <f t="shared" si="27"/>
        <v>20.91</v>
      </c>
    </row>
    <row r="1768" spans="1:5" x14ac:dyDescent="0.35">
      <c r="A1768" t="s">
        <v>131</v>
      </c>
      <c r="B1768" s="1">
        <v>44040</v>
      </c>
      <c r="C1768">
        <v>0</v>
      </c>
      <c r="D1768">
        <v>21.67</v>
      </c>
      <c r="E1768">
        <f t="shared" si="27"/>
        <v>21.67</v>
      </c>
    </row>
    <row r="1769" spans="1:5" x14ac:dyDescent="0.35">
      <c r="A1769" t="s">
        <v>131</v>
      </c>
      <c r="B1769" s="1">
        <v>44041</v>
      </c>
      <c r="C1769">
        <v>0</v>
      </c>
      <c r="D1769">
        <v>22.79</v>
      </c>
      <c r="E1769">
        <f t="shared" si="27"/>
        <v>22.79</v>
      </c>
    </row>
    <row r="1770" spans="1:5" x14ac:dyDescent="0.35">
      <c r="A1770" t="s">
        <v>131</v>
      </c>
      <c r="B1770" s="1">
        <v>44042</v>
      </c>
      <c r="C1770">
        <v>0</v>
      </c>
      <c r="D1770">
        <v>21.37</v>
      </c>
      <c r="E1770">
        <f t="shared" si="27"/>
        <v>21.37</v>
      </c>
    </row>
    <row r="1771" spans="1:5" x14ac:dyDescent="0.35">
      <c r="A1771" t="s">
        <v>131</v>
      </c>
      <c r="B1771" s="1">
        <v>44043</v>
      </c>
      <c r="C1771">
        <v>0</v>
      </c>
      <c r="D1771">
        <v>21.6</v>
      </c>
      <c r="E1771">
        <f t="shared" si="27"/>
        <v>21.6</v>
      </c>
    </row>
    <row r="1772" spans="1:5" x14ac:dyDescent="0.35">
      <c r="A1772" t="s">
        <v>131</v>
      </c>
      <c r="B1772" s="1">
        <v>44044</v>
      </c>
      <c r="C1772">
        <v>0</v>
      </c>
      <c r="D1772">
        <v>19.89</v>
      </c>
      <c r="E1772">
        <f t="shared" si="27"/>
        <v>19.89</v>
      </c>
    </row>
    <row r="1773" spans="1:5" x14ac:dyDescent="0.35">
      <c r="A1773" t="s">
        <v>131</v>
      </c>
      <c r="B1773" s="1">
        <v>44045</v>
      </c>
      <c r="C1773">
        <v>0</v>
      </c>
      <c r="D1773">
        <v>17.190000000000001</v>
      </c>
      <c r="E1773">
        <f t="shared" si="27"/>
        <v>17.190000000000001</v>
      </c>
    </row>
    <row r="1774" spans="1:5" x14ac:dyDescent="0.35">
      <c r="A1774" t="s">
        <v>131</v>
      </c>
      <c r="B1774" s="1">
        <v>44046</v>
      </c>
      <c r="C1774">
        <v>0</v>
      </c>
      <c r="D1774">
        <v>14.95</v>
      </c>
      <c r="E1774">
        <f t="shared" si="27"/>
        <v>14.95</v>
      </c>
    </row>
    <row r="1775" spans="1:5" x14ac:dyDescent="0.35">
      <c r="A1775" t="s">
        <v>131</v>
      </c>
      <c r="B1775" s="1">
        <v>44047</v>
      </c>
      <c r="C1775">
        <v>0</v>
      </c>
      <c r="D1775">
        <v>18.940000000000001</v>
      </c>
      <c r="E1775">
        <f t="shared" si="27"/>
        <v>18.940000000000001</v>
      </c>
    </row>
    <row r="1776" spans="1:5" x14ac:dyDescent="0.35">
      <c r="A1776" t="s">
        <v>131</v>
      </c>
      <c r="B1776" s="1">
        <v>44048</v>
      </c>
      <c r="C1776">
        <v>0.78</v>
      </c>
      <c r="D1776">
        <v>20.58</v>
      </c>
      <c r="E1776">
        <f t="shared" si="27"/>
        <v>21.36</v>
      </c>
    </row>
    <row r="1777" spans="1:5" x14ac:dyDescent="0.35">
      <c r="A1777" t="s">
        <v>131</v>
      </c>
      <c r="B1777" s="1">
        <v>44049</v>
      </c>
      <c r="C1777">
        <v>1.54</v>
      </c>
      <c r="D1777">
        <v>21.13</v>
      </c>
      <c r="E1777">
        <f t="shared" si="27"/>
        <v>22.669999999999998</v>
      </c>
    </row>
    <row r="1778" spans="1:5" x14ac:dyDescent="0.35">
      <c r="A1778" t="s">
        <v>131</v>
      </c>
      <c r="B1778" s="1">
        <v>44050</v>
      </c>
      <c r="C1778">
        <v>1.1200000000000001</v>
      </c>
      <c r="D1778">
        <v>21.82</v>
      </c>
      <c r="E1778">
        <f t="shared" si="27"/>
        <v>22.94</v>
      </c>
    </row>
    <row r="1779" spans="1:5" x14ac:dyDescent="0.35">
      <c r="A1779" t="s">
        <v>131</v>
      </c>
      <c r="B1779" s="1">
        <v>44051</v>
      </c>
      <c r="C1779">
        <v>0</v>
      </c>
      <c r="D1779">
        <v>20.69</v>
      </c>
      <c r="E1779">
        <f t="shared" si="27"/>
        <v>20.69</v>
      </c>
    </row>
    <row r="1780" spans="1:5" x14ac:dyDescent="0.35">
      <c r="A1780" t="s">
        <v>131</v>
      </c>
      <c r="B1780" s="1">
        <v>44052</v>
      </c>
      <c r="C1780">
        <v>0</v>
      </c>
      <c r="D1780">
        <v>20.84</v>
      </c>
      <c r="E1780">
        <f t="shared" si="27"/>
        <v>20.84</v>
      </c>
    </row>
    <row r="1781" spans="1:5" x14ac:dyDescent="0.35">
      <c r="A1781" t="s">
        <v>131</v>
      </c>
      <c r="B1781" s="1">
        <v>44053</v>
      </c>
      <c r="C1781">
        <v>0</v>
      </c>
      <c r="D1781">
        <v>21.68</v>
      </c>
      <c r="E1781">
        <f t="shared" si="27"/>
        <v>21.68</v>
      </c>
    </row>
    <row r="1782" spans="1:5" x14ac:dyDescent="0.35">
      <c r="A1782" t="s">
        <v>131</v>
      </c>
      <c r="B1782" s="1">
        <v>44054</v>
      </c>
      <c r="C1782">
        <v>0</v>
      </c>
      <c r="D1782">
        <v>20.91</v>
      </c>
      <c r="E1782">
        <f t="shared" si="27"/>
        <v>20.91</v>
      </c>
    </row>
    <row r="1783" spans="1:5" x14ac:dyDescent="0.35">
      <c r="A1783" t="s">
        <v>131</v>
      </c>
      <c r="B1783" s="1">
        <v>44055</v>
      </c>
      <c r="C1783">
        <v>0</v>
      </c>
      <c r="D1783">
        <v>20.14</v>
      </c>
      <c r="E1783">
        <f t="shared" si="27"/>
        <v>20.14</v>
      </c>
    </row>
    <row r="1784" spans="1:5" x14ac:dyDescent="0.35">
      <c r="A1784" t="s">
        <v>131</v>
      </c>
      <c r="B1784" s="1">
        <v>44056</v>
      </c>
      <c r="C1784">
        <v>0</v>
      </c>
      <c r="D1784">
        <v>20.190000000000001</v>
      </c>
      <c r="E1784">
        <f t="shared" si="27"/>
        <v>20.190000000000001</v>
      </c>
    </row>
    <row r="1785" spans="1:5" x14ac:dyDescent="0.35">
      <c r="A1785" t="s">
        <v>131</v>
      </c>
      <c r="B1785" s="1">
        <v>44057</v>
      </c>
      <c r="C1785">
        <v>0</v>
      </c>
      <c r="D1785">
        <v>20.16</v>
      </c>
      <c r="E1785">
        <f t="shared" si="27"/>
        <v>20.16</v>
      </c>
    </row>
    <row r="1786" spans="1:5" x14ac:dyDescent="0.35">
      <c r="A1786" t="s">
        <v>131</v>
      </c>
      <c r="B1786" s="1">
        <v>44058</v>
      </c>
      <c r="C1786">
        <v>0</v>
      </c>
      <c r="D1786">
        <v>19.75</v>
      </c>
      <c r="E1786">
        <f t="shared" si="27"/>
        <v>19.75</v>
      </c>
    </row>
    <row r="1787" spans="1:5" x14ac:dyDescent="0.35">
      <c r="A1787" t="s">
        <v>131</v>
      </c>
      <c r="B1787" s="1">
        <v>44059</v>
      </c>
      <c r="C1787">
        <v>0.87</v>
      </c>
      <c r="D1787">
        <v>24.72</v>
      </c>
      <c r="E1787">
        <f t="shared" si="27"/>
        <v>25.59</v>
      </c>
    </row>
    <row r="1788" spans="1:5" x14ac:dyDescent="0.35">
      <c r="A1788" t="s">
        <v>131</v>
      </c>
      <c r="B1788" s="1">
        <v>44060</v>
      </c>
      <c r="C1788">
        <v>0.28000000000000003</v>
      </c>
      <c r="D1788">
        <v>26.14</v>
      </c>
      <c r="E1788">
        <f t="shared" si="27"/>
        <v>26.42</v>
      </c>
    </row>
    <row r="1789" spans="1:5" x14ac:dyDescent="0.35">
      <c r="A1789" t="s">
        <v>131</v>
      </c>
      <c r="B1789" s="1">
        <v>44061</v>
      </c>
      <c r="C1789">
        <v>0</v>
      </c>
      <c r="D1789">
        <v>25.96</v>
      </c>
      <c r="E1789">
        <f t="shared" si="27"/>
        <v>25.96</v>
      </c>
    </row>
    <row r="1790" spans="1:5" x14ac:dyDescent="0.35">
      <c r="A1790" t="s">
        <v>131</v>
      </c>
      <c r="B1790" s="1">
        <v>44062</v>
      </c>
      <c r="C1790">
        <v>0</v>
      </c>
      <c r="D1790">
        <v>26.07</v>
      </c>
      <c r="E1790">
        <f t="shared" si="27"/>
        <v>26.07</v>
      </c>
    </row>
    <row r="1791" spans="1:5" x14ac:dyDescent="0.35">
      <c r="A1791" t="s">
        <v>131</v>
      </c>
      <c r="B1791" s="1">
        <v>44063</v>
      </c>
      <c r="C1791">
        <v>0</v>
      </c>
      <c r="D1791">
        <v>25.58</v>
      </c>
      <c r="E1791">
        <f t="shared" si="27"/>
        <v>25.58</v>
      </c>
    </row>
    <row r="1792" spans="1:5" x14ac:dyDescent="0.35">
      <c r="A1792" t="s">
        <v>131</v>
      </c>
      <c r="B1792" s="1">
        <v>44064</v>
      </c>
      <c r="C1792">
        <v>0</v>
      </c>
      <c r="D1792">
        <v>25.64</v>
      </c>
      <c r="E1792">
        <f t="shared" si="27"/>
        <v>25.64</v>
      </c>
    </row>
    <row r="1793" spans="1:5" x14ac:dyDescent="0.35">
      <c r="A1793" t="s">
        <v>131</v>
      </c>
      <c r="B1793" s="1">
        <v>44065</v>
      </c>
      <c r="C1793">
        <v>0</v>
      </c>
      <c r="D1793">
        <v>25.95</v>
      </c>
      <c r="E1793">
        <f t="shared" si="27"/>
        <v>25.95</v>
      </c>
    </row>
    <row r="1794" spans="1:5" x14ac:dyDescent="0.35">
      <c r="A1794" t="s">
        <v>131</v>
      </c>
      <c r="B1794" s="1">
        <v>44066</v>
      </c>
      <c r="C1794">
        <v>0</v>
      </c>
      <c r="D1794">
        <v>25.95</v>
      </c>
      <c r="E1794">
        <f t="shared" si="27"/>
        <v>25.95</v>
      </c>
    </row>
    <row r="1795" spans="1:5" x14ac:dyDescent="0.35">
      <c r="A1795" t="s">
        <v>131</v>
      </c>
      <c r="B1795" s="1">
        <v>44067</v>
      </c>
      <c r="C1795">
        <v>0</v>
      </c>
      <c r="D1795">
        <v>27.95</v>
      </c>
      <c r="E1795">
        <f t="shared" si="27"/>
        <v>27.95</v>
      </c>
    </row>
    <row r="1796" spans="1:5" x14ac:dyDescent="0.35">
      <c r="A1796" t="s">
        <v>131</v>
      </c>
      <c r="B1796" s="1">
        <v>44068</v>
      </c>
      <c r="C1796">
        <v>1.1299999999999999</v>
      </c>
      <c r="D1796">
        <v>40.869999999999997</v>
      </c>
      <c r="E1796">
        <f t="shared" ref="E1796:E1832" si="28">C1796+D1796</f>
        <v>42</v>
      </c>
    </row>
    <row r="1797" spans="1:5" x14ac:dyDescent="0.35">
      <c r="A1797" t="s">
        <v>131</v>
      </c>
      <c r="B1797" s="1">
        <v>44069</v>
      </c>
      <c r="C1797">
        <v>0</v>
      </c>
      <c r="D1797">
        <v>41.77</v>
      </c>
      <c r="E1797">
        <f t="shared" si="28"/>
        <v>41.77</v>
      </c>
    </row>
    <row r="1798" spans="1:5" x14ac:dyDescent="0.35">
      <c r="A1798" t="s">
        <v>131</v>
      </c>
      <c r="B1798" s="1">
        <v>44070</v>
      </c>
      <c r="C1798">
        <v>0</v>
      </c>
      <c r="D1798">
        <v>39.020000000000003</v>
      </c>
      <c r="E1798">
        <f t="shared" si="28"/>
        <v>39.020000000000003</v>
      </c>
    </row>
    <row r="1799" spans="1:5" x14ac:dyDescent="0.35">
      <c r="A1799" t="s">
        <v>131</v>
      </c>
      <c r="B1799" s="1">
        <v>44071</v>
      </c>
      <c r="C1799">
        <v>0</v>
      </c>
      <c r="D1799">
        <v>37.79</v>
      </c>
      <c r="E1799">
        <f t="shared" si="28"/>
        <v>37.79</v>
      </c>
    </row>
    <row r="1800" spans="1:5" x14ac:dyDescent="0.35">
      <c r="A1800" t="s">
        <v>131</v>
      </c>
      <c r="B1800" s="1">
        <v>44072</v>
      </c>
      <c r="C1800">
        <v>0</v>
      </c>
      <c r="D1800">
        <v>37.49</v>
      </c>
      <c r="E1800">
        <f t="shared" si="28"/>
        <v>37.49</v>
      </c>
    </row>
    <row r="1801" spans="1:5" x14ac:dyDescent="0.35">
      <c r="A1801" t="s">
        <v>131</v>
      </c>
      <c r="B1801" s="1">
        <v>44073</v>
      </c>
      <c r="C1801">
        <v>0</v>
      </c>
      <c r="D1801">
        <v>37.58</v>
      </c>
      <c r="E1801">
        <f t="shared" si="28"/>
        <v>37.58</v>
      </c>
    </row>
    <row r="1802" spans="1:5" x14ac:dyDescent="0.35">
      <c r="A1802" t="s">
        <v>131</v>
      </c>
      <c r="B1802" s="1">
        <v>44074</v>
      </c>
      <c r="C1802">
        <v>0</v>
      </c>
      <c r="D1802">
        <v>36.54</v>
      </c>
      <c r="E1802">
        <f t="shared" si="28"/>
        <v>36.54</v>
      </c>
    </row>
    <row r="1803" spans="1:5" x14ac:dyDescent="0.35">
      <c r="A1803" t="s">
        <v>131</v>
      </c>
      <c r="B1803" s="1">
        <v>44075</v>
      </c>
      <c r="C1803">
        <v>0</v>
      </c>
      <c r="D1803">
        <v>37.32</v>
      </c>
      <c r="E1803">
        <f t="shared" si="28"/>
        <v>37.32</v>
      </c>
    </row>
    <row r="1804" spans="1:5" x14ac:dyDescent="0.35">
      <c r="A1804" t="s">
        <v>131</v>
      </c>
      <c r="B1804" s="1">
        <v>44076</v>
      </c>
      <c r="C1804">
        <v>0</v>
      </c>
      <c r="D1804">
        <v>35.93</v>
      </c>
      <c r="E1804">
        <f t="shared" si="28"/>
        <v>35.93</v>
      </c>
    </row>
    <row r="1805" spans="1:5" x14ac:dyDescent="0.35">
      <c r="A1805" t="s">
        <v>131</v>
      </c>
      <c r="B1805" s="1">
        <v>44077</v>
      </c>
      <c r="C1805">
        <v>0</v>
      </c>
      <c r="D1805">
        <v>36.200000000000003</v>
      </c>
      <c r="E1805">
        <f t="shared" si="28"/>
        <v>36.200000000000003</v>
      </c>
    </row>
    <row r="1806" spans="1:5" x14ac:dyDescent="0.35">
      <c r="A1806" t="s">
        <v>131</v>
      </c>
      <c r="B1806" s="1">
        <v>44078</v>
      </c>
      <c r="C1806">
        <v>0</v>
      </c>
      <c r="D1806">
        <v>33.68</v>
      </c>
      <c r="E1806">
        <f t="shared" si="28"/>
        <v>33.68</v>
      </c>
    </row>
    <row r="1807" spans="1:5" x14ac:dyDescent="0.35">
      <c r="A1807" t="s">
        <v>131</v>
      </c>
      <c r="B1807" s="1">
        <v>44079</v>
      </c>
      <c r="C1807">
        <v>0</v>
      </c>
      <c r="D1807">
        <v>24.08</v>
      </c>
      <c r="E1807">
        <f t="shared" si="28"/>
        <v>24.08</v>
      </c>
    </row>
    <row r="1808" spans="1:5" x14ac:dyDescent="0.35">
      <c r="A1808" t="s">
        <v>131</v>
      </c>
      <c r="B1808" s="1">
        <v>44080</v>
      </c>
      <c r="C1808">
        <v>0</v>
      </c>
      <c r="D1808">
        <v>24.37</v>
      </c>
      <c r="E1808">
        <f t="shared" si="28"/>
        <v>24.37</v>
      </c>
    </row>
    <row r="1809" spans="1:5" x14ac:dyDescent="0.35">
      <c r="A1809" t="s">
        <v>131</v>
      </c>
      <c r="B1809" s="1">
        <v>44081</v>
      </c>
      <c r="C1809">
        <v>0</v>
      </c>
      <c r="D1809">
        <v>23.04</v>
      </c>
      <c r="E1809">
        <f t="shared" si="28"/>
        <v>23.04</v>
      </c>
    </row>
    <row r="1810" spans="1:5" x14ac:dyDescent="0.35">
      <c r="A1810" t="s">
        <v>131</v>
      </c>
      <c r="B1810" s="1">
        <v>44082</v>
      </c>
      <c r="C1810">
        <v>0</v>
      </c>
      <c r="D1810">
        <v>25.84</v>
      </c>
      <c r="E1810">
        <f t="shared" si="28"/>
        <v>25.84</v>
      </c>
    </row>
    <row r="1811" spans="1:5" x14ac:dyDescent="0.35">
      <c r="A1811" t="s">
        <v>131</v>
      </c>
      <c r="B1811" s="1">
        <v>44083</v>
      </c>
      <c r="C1811">
        <v>0</v>
      </c>
      <c r="D1811">
        <v>25.63</v>
      </c>
      <c r="E1811">
        <f t="shared" si="28"/>
        <v>25.63</v>
      </c>
    </row>
    <row r="1812" spans="1:5" x14ac:dyDescent="0.35">
      <c r="A1812" t="s">
        <v>131</v>
      </c>
      <c r="B1812" s="1">
        <v>44084</v>
      </c>
      <c r="C1812">
        <v>0</v>
      </c>
      <c r="D1812">
        <v>25.56</v>
      </c>
      <c r="E1812">
        <f t="shared" si="28"/>
        <v>25.56</v>
      </c>
    </row>
    <row r="1813" spans="1:5" x14ac:dyDescent="0.35">
      <c r="A1813" t="s">
        <v>131</v>
      </c>
      <c r="B1813" s="1">
        <v>44085</v>
      </c>
      <c r="C1813">
        <v>1.1299999999999999</v>
      </c>
      <c r="D1813">
        <v>24.19</v>
      </c>
      <c r="E1813">
        <f t="shared" si="28"/>
        <v>25.32</v>
      </c>
    </row>
    <row r="1814" spans="1:5" x14ac:dyDescent="0.35">
      <c r="A1814" t="s">
        <v>131</v>
      </c>
      <c r="B1814" s="1">
        <v>44086</v>
      </c>
      <c r="C1814">
        <v>0</v>
      </c>
      <c r="D1814">
        <v>23.64</v>
      </c>
      <c r="E1814">
        <f t="shared" si="28"/>
        <v>23.64</v>
      </c>
    </row>
    <row r="1815" spans="1:5" x14ac:dyDescent="0.35">
      <c r="A1815" t="s">
        <v>131</v>
      </c>
      <c r="B1815" s="1">
        <v>44087</v>
      </c>
      <c r="C1815">
        <v>0</v>
      </c>
      <c r="D1815">
        <v>20.59</v>
      </c>
      <c r="E1815">
        <f t="shared" si="28"/>
        <v>20.59</v>
      </c>
    </row>
    <row r="1816" spans="1:5" x14ac:dyDescent="0.35">
      <c r="A1816" t="s">
        <v>131</v>
      </c>
      <c r="B1816" s="1">
        <v>44088</v>
      </c>
      <c r="C1816">
        <v>0</v>
      </c>
      <c r="D1816">
        <v>24.49</v>
      </c>
      <c r="E1816">
        <f t="shared" si="28"/>
        <v>24.49</v>
      </c>
    </row>
    <row r="1817" spans="1:5" x14ac:dyDescent="0.35">
      <c r="A1817" t="s">
        <v>131</v>
      </c>
      <c r="B1817" s="1">
        <v>44089</v>
      </c>
      <c r="C1817">
        <v>0</v>
      </c>
      <c r="D1817">
        <v>25.44</v>
      </c>
      <c r="E1817">
        <f t="shared" si="28"/>
        <v>25.44</v>
      </c>
    </row>
    <row r="1818" spans="1:5" x14ac:dyDescent="0.35">
      <c r="A1818" t="s">
        <v>131</v>
      </c>
      <c r="B1818" s="1">
        <v>44090</v>
      </c>
      <c r="C1818">
        <v>0</v>
      </c>
      <c r="D1818">
        <v>21.67</v>
      </c>
      <c r="E1818">
        <f t="shared" si="28"/>
        <v>21.67</v>
      </c>
    </row>
    <row r="1819" spans="1:5" x14ac:dyDescent="0.35">
      <c r="A1819" t="s">
        <v>131</v>
      </c>
      <c r="B1819" s="1">
        <v>44091</v>
      </c>
      <c r="C1819">
        <v>0</v>
      </c>
      <c r="D1819">
        <v>25.22</v>
      </c>
      <c r="E1819">
        <f t="shared" si="28"/>
        <v>25.22</v>
      </c>
    </row>
    <row r="1820" spans="1:5" x14ac:dyDescent="0.35">
      <c r="A1820" t="s">
        <v>131</v>
      </c>
      <c r="B1820" s="1">
        <v>44092</v>
      </c>
      <c r="C1820">
        <v>0</v>
      </c>
      <c r="D1820">
        <v>25.77</v>
      </c>
      <c r="E1820">
        <f t="shared" si="28"/>
        <v>25.77</v>
      </c>
    </row>
    <row r="1821" spans="1:5" x14ac:dyDescent="0.35">
      <c r="A1821" t="s">
        <v>131</v>
      </c>
      <c r="B1821" s="1">
        <v>44093</v>
      </c>
      <c r="C1821">
        <v>0</v>
      </c>
      <c r="D1821">
        <v>22.76</v>
      </c>
      <c r="E1821">
        <f t="shared" si="28"/>
        <v>22.76</v>
      </c>
    </row>
    <row r="1822" spans="1:5" x14ac:dyDescent="0.35">
      <c r="A1822" t="s">
        <v>131</v>
      </c>
      <c r="B1822" s="1">
        <v>44094</v>
      </c>
      <c r="C1822">
        <v>0</v>
      </c>
      <c r="D1822">
        <v>24.6</v>
      </c>
      <c r="E1822">
        <f t="shared" si="28"/>
        <v>24.6</v>
      </c>
    </row>
    <row r="1823" spans="1:5" x14ac:dyDescent="0.35">
      <c r="A1823" t="s">
        <v>131</v>
      </c>
      <c r="B1823" s="1">
        <v>44095</v>
      </c>
      <c r="C1823">
        <v>0</v>
      </c>
      <c r="D1823">
        <v>26.57</v>
      </c>
      <c r="E1823">
        <f t="shared" si="28"/>
        <v>26.57</v>
      </c>
    </row>
    <row r="1824" spans="1:5" x14ac:dyDescent="0.35">
      <c r="A1824" t="s">
        <v>131</v>
      </c>
      <c r="B1824" s="1">
        <v>44096</v>
      </c>
      <c r="C1824">
        <v>0</v>
      </c>
      <c r="D1824">
        <v>23.2</v>
      </c>
      <c r="E1824">
        <f t="shared" si="28"/>
        <v>23.2</v>
      </c>
    </row>
    <row r="1825" spans="1:5" x14ac:dyDescent="0.35">
      <c r="A1825" t="s">
        <v>131</v>
      </c>
      <c r="B1825" s="1">
        <v>44097</v>
      </c>
      <c r="C1825">
        <v>0</v>
      </c>
      <c r="D1825">
        <v>22.1</v>
      </c>
      <c r="E1825">
        <f t="shared" si="28"/>
        <v>22.1</v>
      </c>
    </row>
    <row r="1826" spans="1:5" x14ac:dyDescent="0.35">
      <c r="A1826" t="s">
        <v>131</v>
      </c>
      <c r="B1826" s="1">
        <v>44098</v>
      </c>
      <c r="C1826">
        <v>0</v>
      </c>
      <c r="D1826">
        <v>25.13</v>
      </c>
      <c r="E1826">
        <f t="shared" si="28"/>
        <v>25.13</v>
      </c>
    </row>
    <row r="1827" spans="1:5" x14ac:dyDescent="0.35">
      <c r="A1827" t="s">
        <v>131</v>
      </c>
      <c r="B1827" s="1">
        <v>44099</v>
      </c>
      <c r="C1827">
        <v>0</v>
      </c>
      <c r="D1827">
        <v>25.29</v>
      </c>
      <c r="E1827">
        <f t="shared" si="28"/>
        <v>25.29</v>
      </c>
    </row>
    <row r="1828" spans="1:5" x14ac:dyDescent="0.35">
      <c r="A1828" t="s">
        <v>131</v>
      </c>
      <c r="B1828" s="1">
        <v>44100</v>
      </c>
      <c r="C1828">
        <v>0</v>
      </c>
      <c r="D1828">
        <v>23.67</v>
      </c>
      <c r="E1828">
        <f t="shared" si="28"/>
        <v>23.67</v>
      </c>
    </row>
    <row r="1829" spans="1:5" x14ac:dyDescent="0.35">
      <c r="A1829" t="s">
        <v>131</v>
      </c>
      <c r="B1829" s="1">
        <v>44101</v>
      </c>
      <c r="C1829">
        <v>0</v>
      </c>
      <c r="D1829">
        <v>24.19</v>
      </c>
      <c r="E1829">
        <f t="shared" si="28"/>
        <v>24.19</v>
      </c>
    </row>
    <row r="1830" spans="1:5" x14ac:dyDescent="0.35">
      <c r="A1830" t="s">
        <v>131</v>
      </c>
      <c r="B1830" s="1">
        <v>44102</v>
      </c>
      <c r="C1830">
        <v>0</v>
      </c>
      <c r="D1830">
        <v>25.45</v>
      </c>
      <c r="E1830">
        <f t="shared" si="28"/>
        <v>25.45</v>
      </c>
    </row>
    <row r="1831" spans="1:5" x14ac:dyDescent="0.35">
      <c r="A1831" t="s">
        <v>131</v>
      </c>
      <c r="B1831" s="1">
        <v>44103</v>
      </c>
      <c r="C1831">
        <v>0</v>
      </c>
      <c r="D1831">
        <v>15.93</v>
      </c>
      <c r="E1831">
        <f t="shared" si="28"/>
        <v>15.93</v>
      </c>
    </row>
    <row r="1832" spans="1:5" x14ac:dyDescent="0.35">
      <c r="A1832" t="s">
        <v>131</v>
      </c>
      <c r="B1832" s="1">
        <v>44104</v>
      </c>
      <c r="C1832">
        <v>0</v>
      </c>
      <c r="D1832">
        <v>16.27</v>
      </c>
      <c r="E1832">
        <f t="shared" si="28"/>
        <v>16.27</v>
      </c>
    </row>
  </sheetData>
  <pageMargins left="0.7" right="0.7" top="0.75" bottom="0.75" header="0.3" footer="0.3"/>
  <pageSetup paperSize="9" orientation="portrait" horizontalDpi="90" verticalDpi="9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EA282-8B19-4A66-9547-3338A412BB09}">
  <sheetPr>
    <tabColor theme="3"/>
  </sheetPr>
  <dimension ref="A1:K214"/>
  <sheetViews>
    <sheetView tabSelected="1" zoomScaleNormal="100" workbookViewId="0">
      <selection activeCell="B2" sqref="B2"/>
    </sheetView>
  </sheetViews>
  <sheetFormatPr defaultColWidth="9.1796875" defaultRowHeight="12.5" x14ac:dyDescent="0.25"/>
  <cols>
    <col min="1" max="1" width="2.453125" style="128" customWidth="1"/>
    <col min="2" max="2" width="10.1796875" style="128" customWidth="1"/>
    <col min="3" max="3" width="15.7265625" style="128" customWidth="1"/>
    <col min="4" max="4" width="12.453125" style="128" customWidth="1"/>
    <col min="5" max="5" width="16.1796875" style="128" customWidth="1"/>
    <col min="6" max="6" width="18.7265625" style="128" customWidth="1"/>
    <col min="7" max="7" width="15" style="128" customWidth="1"/>
    <col min="8" max="8" width="23.453125" style="128" customWidth="1"/>
    <col min="9" max="16384" width="9.1796875" style="128"/>
  </cols>
  <sheetData>
    <row r="1" spans="1:11" ht="19.5" x14ac:dyDescent="0.45">
      <c r="A1" s="141"/>
      <c r="B1" s="146" t="s">
        <v>238</v>
      </c>
      <c r="C1" s="147"/>
      <c r="D1" s="147"/>
      <c r="E1" s="147"/>
      <c r="F1" s="147"/>
      <c r="G1" s="147"/>
      <c r="H1" s="147"/>
      <c r="I1" s="147"/>
      <c r="J1" s="147"/>
      <c r="K1" s="147"/>
    </row>
    <row r="2" spans="1:11" ht="14.5" x14ac:dyDescent="0.35">
      <c r="A2" s="143"/>
      <c r="B2" s="143"/>
      <c r="C2" s="143"/>
    </row>
    <row r="31" spans="2:8" x14ac:dyDescent="0.25">
      <c r="B31" s="129" t="s">
        <v>52</v>
      </c>
      <c r="C31" s="132" t="s">
        <v>165</v>
      </c>
      <c r="D31" s="132" t="s">
        <v>164</v>
      </c>
      <c r="E31" s="132" t="s">
        <v>163</v>
      </c>
      <c r="F31" s="132" t="s">
        <v>162</v>
      </c>
      <c r="G31" s="132" t="s">
        <v>161</v>
      </c>
      <c r="H31" s="129" t="s">
        <v>160</v>
      </c>
    </row>
    <row r="32" spans="2:8" x14ac:dyDescent="0.25">
      <c r="B32" s="130">
        <v>44287</v>
      </c>
      <c r="C32" s="131">
        <v>18.54604975363636</v>
      </c>
      <c r="D32" s="131">
        <v>22.040051099363634</v>
      </c>
      <c r="E32" s="131">
        <v>142.92551678181817</v>
      </c>
      <c r="F32" s="131">
        <v>33.220850466272729</v>
      </c>
      <c r="G32" s="131">
        <v>11.5</v>
      </c>
      <c r="H32" s="131">
        <v>1.2</v>
      </c>
    </row>
    <row r="33" spans="2:8" x14ac:dyDescent="0.25">
      <c r="B33" s="130">
        <v>44288</v>
      </c>
      <c r="C33" s="131">
        <v>17.643406760909087</v>
      </c>
      <c r="D33" s="131">
        <v>21.60975835781818</v>
      </c>
      <c r="E33" s="131">
        <v>138.78842019090908</v>
      </c>
      <c r="F33" s="131">
        <v>32.735358969545452</v>
      </c>
      <c r="G33" s="131">
        <v>11.5</v>
      </c>
      <c r="H33" s="131">
        <v>1.64</v>
      </c>
    </row>
    <row r="34" spans="2:8" x14ac:dyDescent="0.25">
      <c r="B34" s="130">
        <v>44289</v>
      </c>
      <c r="C34" s="131">
        <v>15.42659809909091</v>
      </c>
      <c r="D34" s="131">
        <v>21.326924463090908</v>
      </c>
      <c r="E34" s="131">
        <v>139.23885680000001</v>
      </c>
      <c r="F34" s="131">
        <v>28.031013680363639</v>
      </c>
      <c r="G34" s="131">
        <v>11.5</v>
      </c>
      <c r="H34" s="131">
        <v>2.08</v>
      </c>
    </row>
    <row r="35" spans="2:8" x14ac:dyDescent="0.25">
      <c r="B35" s="130">
        <v>44290</v>
      </c>
      <c r="C35" s="131">
        <v>15.040122779090911</v>
      </c>
      <c r="D35" s="131">
        <v>21.305448829818182</v>
      </c>
      <c r="E35" s="131">
        <v>138.42841109090909</v>
      </c>
      <c r="F35" s="131">
        <v>26.986127481727269</v>
      </c>
      <c r="G35" s="131">
        <v>11.5</v>
      </c>
      <c r="H35" s="131">
        <v>2.52</v>
      </c>
    </row>
    <row r="36" spans="2:8" x14ac:dyDescent="0.25">
      <c r="B36" s="130">
        <v>44291</v>
      </c>
      <c r="C36" s="131">
        <v>18.270123242727276</v>
      </c>
      <c r="D36" s="131">
        <v>21.552840614000001</v>
      </c>
      <c r="E36" s="131">
        <v>136.50611738181817</v>
      </c>
      <c r="F36" s="131">
        <v>33.788295424454546</v>
      </c>
      <c r="G36" s="131">
        <v>11.5</v>
      </c>
      <c r="H36" s="131">
        <v>2.9600000000000004</v>
      </c>
    </row>
    <row r="37" spans="2:8" x14ac:dyDescent="0.25">
      <c r="B37" s="130">
        <v>44292</v>
      </c>
      <c r="C37" s="131">
        <v>18.171130761818183</v>
      </c>
      <c r="D37" s="131">
        <v>21.924925622454548</v>
      </c>
      <c r="E37" s="131">
        <v>138.77100997272726</v>
      </c>
      <c r="F37" s="131">
        <v>32.798221364363634</v>
      </c>
      <c r="G37" s="131">
        <v>11.5</v>
      </c>
      <c r="H37" s="131">
        <v>3.4099999999999997</v>
      </c>
    </row>
    <row r="38" spans="2:8" x14ac:dyDescent="0.25">
      <c r="B38" s="130">
        <v>44293</v>
      </c>
      <c r="C38" s="131">
        <v>18.024021238181817</v>
      </c>
      <c r="D38" s="131">
        <v>21.872078791545455</v>
      </c>
      <c r="E38" s="131">
        <v>136.88649022727273</v>
      </c>
      <c r="F38" s="131">
        <v>32.704120594363637</v>
      </c>
      <c r="G38" s="131">
        <v>11.5</v>
      </c>
      <c r="H38" s="131">
        <v>3.85</v>
      </c>
    </row>
    <row r="39" spans="2:8" x14ac:dyDescent="0.25">
      <c r="B39" s="130">
        <v>44294</v>
      </c>
      <c r="C39" s="131">
        <v>17.890608734545452</v>
      </c>
      <c r="D39" s="131">
        <v>21.819660959272731</v>
      </c>
      <c r="E39" s="131">
        <v>135.99814287272727</v>
      </c>
      <c r="F39" s="131">
        <v>32.610303692818178</v>
      </c>
      <c r="G39" s="131">
        <v>11.5</v>
      </c>
      <c r="H39" s="131">
        <v>4.3</v>
      </c>
    </row>
    <row r="40" spans="2:8" x14ac:dyDescent="0.25">
      <c r="B40" s="130">
        <v>44295</v>
      </c>
      <c r="C40" s="131">
        <v>17.03367757454545</v>
      </c>
      <c r="D40" s="131">
        <v>21.761782030545454</v>
      </c>
      <c r="E40" s="131">
        <v>134.56265580000002</v>
      </c>
      <c r="F40" s="131">
        <v>31.153538108909093</v>
      </c>
      <c r="G40" s="131">
        <v>11.5</v>
      </c>
      <c r="H40" s="131">
        <v>4.75</v>
      </c>
    </row>
    <row r="41" spans="2:8" x14ac:dyDescent="0.25">
      <c r="B41" s="130">
        <v>44296</v>
      </c>
      <c r="C41" s="131">
        <v>14.848346886363636</v>
      </c>
      <c r="D41" s="131">
        <v>23.110985650818183</v>
      </c>
      <c r="E41" s="131">
        <v>126.10489127272727</v>
      </c>
      <c r="F41" s="131">
        <v>43.654651756363634</v>
      </c>
      <c r="G41" s="131">
        <v>11.5</v>
      </c>
      <c r="H41" s="131">
        <v>5.2</v>
      </c>
    </row>
    <row r="42" spans="2:8" x14ac:dyDescent="0.25">
      <c r="B42" s="130">
        <v>44297</v>
      </c>
      <c r="C42" s="131">
        <v>14.447251460909092</v>
      </c>
      <c r="D42" s="131">
        <v>22.748367305363637</v>
      </c>
      <c r="E42" s="131">
        <v>123.10097336363637</v>
      </c>
      <c r="F42" s="131">
        <v>41.985214318454545</v>
      </c>
      <c r="G42" s="131">
        <v>11.5</v>
      </c>
      <c r="H42" s="131">
        <v>5.6499999999999995</v>
      </c>
    </row>
    <row r="43" spans="2:8" x14ac:dyDescent="0.25">
      <c r="B43" s="130">
        <v>44298</v>
      </c>
      <c r="C43" s="131">
        <v>17.546836626363639</v>
      </c>
      <c r="D43" s="131">
        <v>24.554953563909095</v>
      </c>
      <c r="E43" s="131">
        <v>129.36117125454547</v>
      </c>
      <c r="F43" s="131">
        <v>57.580026999090904</v>
      </c>
      <c r="G43" s="131">
        <v>11.5</v>
      </c>
      <c r="H43" s="131">
        <v>6.1</v>
      </c>
    </row>
    <row r="44" spans="2:8" x14ac:dyDescent="0.25">
      <c r="B44" s="130">
        <v>44299</v>
      </c>
      <c r="C44" s="131">
        <v>17.461306486363636</v>
      </c>
      <c r="D44" s="131">
        <v>24.500819589363637</v>
      </c>
      <c r="E44" s="131">
        <v>127.50568183636364</v>
      </c>
      <c r="F44" s="131">
        <v>57.39943257718182</v>
      </c>
      <c r="G44" s="131">
        <v>11.5</v>
      </c>
      <c r="H44" s="131">
        <v>6.55</v>
      </c>
    </row>
    <row r="45" spans="2:8" x14ac:dyDescent="0.25">
      <c r="B45" s="130">
        <v>44300</v>
      </c>
      <c r="C45" s="131">
        <v>17.348262035454546</v>
      </c>
      <c r="D45" s="131">
        <v>24.426594322636362</v>
      </c>
      <c r="E45" s="131">
        <v>125.00874104545454</v>
      </c>
      <c r="F45" s="131">
        <v>57.208238704727279</v>
      </c>
      <c r="G45" s="131">
        <v>11.5</v>
      </c>
      <c r="H45" s="131">
        <v>7</v>
      </c>
    </row>
    <row r="46" spans="2:8" x14ac:dyDescent="0.25">
      <c r="B46" s="130">
        <v>44301</v>
      </c>
      <c r="C46" s="131">
        <v>17.235167715454544</v>
      </c>
      <c r="D46" s="131">
        <v>24.351260867000004</v>
      </c>
      <c r="E46" s="131">
        <v>122.6339713</v>
      </c>
      <c r="F46" s="131">
        <v>57.019954394090909</v>
      </c>
      <c r="G46" s="131">
        <v>11.5</v>
      </c>
      <c r="H46" s="131">
        <v>7.45</v>
      </c>
    </row>
    <row r="47" spans="2:8" x14ac:dyDescent="0.25">
      <c r="B47" s="130">
        <v>44302</v>
      </c>
      <c r="C47" s="131">
        <v>16.423948388181817</v>
      </c>
      <c r="D47" s="131">
        <v>23.49336469190909</v>
      </c>
      <c r="E47" s="131">
        <v>120.11667519090908</v>
      </c>
      <c r="F47" s="131">
        <v>53.243996957272735</v>
      </c>
      <c r="G47" s="131">
        <v>11.5</v>
      </c>
      <c r="H47" s="131">
        <v>7.9</v>
      </c>
    </row>
    <row r="48" spans="2:8" x14ac:dyDescent="0.25">
      <c r="B48" s="130">
        <v>44303</v>
      </c>
      <c r="C48" s="131">
        <v>14.270095673636364</v>
      </c>
      <c r="D48" s="131">
        <v>22.697407847090911</v>
      </c>
      <c r="E48" s="131">
        <v>111.98428072727273</v>
      </c>
      <c r="F48" s="131">
        <v>42.674694904636368</v>
      </c>
      <c r="G48" s="131">
        <v>11.5</v>
      </c>
      <c r="H48" s="131">
        <v>8.36</v>
      </c>
    </row>
    <row r="49" spans="2:8" x14ac:dyDescent="0.25">
      <c r="B49" s="130">
        <v>44304</v>
      </c>
      <c r="C49" s="131">
        <v>13.854380142727273</v>
      </c>
      <c r="D49" s="131">
        <v>22.327331082363635</v>
      </c>
      <c r="E49" s="131">
        <v>108.39456817272726</v>
      </c>
      <c r="F49" s="131">
        <v>41.015042881999996</v>
      </c>
      <c r="G49" s="131">
        <v>11.5</v>
      </c>
      <c r="H49" s="131">
        <v>8.81</v>
      </c>
    </row>
    <row r="50" spans="2:8" x14ac:dyDescent="0.25">
      <c r="B50" s="130">
        <v>44305</v>
      </c>
      <c r="C50" s="131">
        <v>16.823550009999998</v>
      </c>
      <c r="D50" s="131">
        <v>24.081588259818179</v>
      </c>
      <c r="E50" s="131">
        <v>113.95048574545454</v>
      </c>
      <c r="F50" s="131">
        <v>56.286268888818178</v>
      </c>
      <c r="G50" s="131">
        <v>11.5</v>
      </c>
      <c r="H50" s="131">
        <v>9.26</v>
      </c>
    </row>
    <row r="51" spans="2:8" x14ac:dyDescent="0.25">
      <c r="B51" s="130">
        <v>44306</v>
      </c>
      <c r="C51" s="131">
        <v>16.751482210909089</v>
      </c>
      <c r="D51" s="131">
        <v>24.034913392</v>
      </c>
      <c r="E51" s="131">
        <v>112.44942832727271</v>
      </c>
      <c r="F51" s="131">
        <v>56.113997258636367</v>
      </c>
      <c r="G51" s="131">
        <v>11.5</v>
      </c>
      <c r="H51" s="131">
        <v>9.7100000000000009</v>
      </c>
    </row>
    <row r="52" spans="2:8" x14ac:dyDescent="0.25">
      <c r="B52" s="130">
        <v>44307</v>
      </c>
      <c r="C52" s="131">
        <v>16.672502832727272</v>
      </c>
      <c r="D52" s="131">
        <v>23.980944453272727</v>
      </c>
      <c r="E52" s="131">
        <v>111.64843212727273</v>
      </c>
      <c r="F52" s="131">
        <v>55.939437294545463</v>
      </c>
      <c r="G52" s="131">
        <v>11.5</v>
      </c>
      <c r="H52" s="131">
        <v>10.15</v>
      </c>
    </row>
    <row r="53" spans="2:8" x14ac:dyDescent="0.25">
      <c r="B53" s="130">
        <v>44308</v>
      </c>
      <c r="C53" s="131">
        <v>16.579726696363636</v>
      </c>
      <c r="D53" s="131">
        <v>23.918673601909092</v>
      </c>
      <c r="E53" s="131">
        <v>108.78504262727273</v>
      </c>
      <c r="F53" s="131">
        <v>55.760017378090907</v>
      </c>
      <c r="G53" s="131">
        <v>11.5</v>
      </c>
      <c r="H53" s="131">
        <v>10.6</v>
      </c>
    </row>
    <row r="54" spans="2:8" x14ac:dyDescent="0.25">
      <c r="B54" s="130">
        <v>44309</v>
      </c>
      <c r="C54" s="131">
        <v>15.814219201818183</v>
      </c>
      <c r="D54" s="131">
        <v>23.082878914818181</v>
      </c>
      <c r="E54" s="131">
        <v>106.59397416363636</v>
      </c>
      <c r="F54" s="131">
        <v>52.092685895000002</v>
      </c>
      <c r="G54" s="131">
        <v>11.5</v>
      </c>
      <c r="H54" s="131">
        <v>11.049999999999999</v>
      </c>
    </row>
    <row r="55" spans="2:8" x14ac:dyDescent="0.25">
      <c r="B55" s="130">
        <v>44310</v>
      </c>
      <c r="C55" s="131">
        <v>13.771003022727273</v>
      </c>
      <c r="D55" s="131">
        <v>22.326122619454541</v>
      </c>
      <c r="E55" s="131">
        <v>100.02127101818182</v>
      </c>
      <c r="F55" s="131">
        <v>41.743693508545455</v>
      </c>
      <c r="G55" s="131">
        <v>11.5</v>
      </c>
      <c r="H55" s="131">
        <v>11.49</v>
      </c>
    </row>
    <row r="56" spans="2:8" x14ac:dyDescent="0.25">
      <c r="B56" s="130">
        <v>44311</v>
      </c>
      <c r="C56" s="131">
        <v>13.383882075454546</v>
      </c>
      <c r="D56" s="131">
        <v>21.987662085363635</v>
      </c>
      <c r="E56" s="131">
        <v>96.819829754545466</v>
      </c>
      <c r="F56" s="131">
        <v>40.110070312454546</v>
      </c>
      <c r="G56" s="131">
        <v>11.5</v>
      </c>
      <c r="H56" s="131">
        <v>11.94</v>
      </c>
    </row>
    <row r="57" spans="2:8" x14ac:dyDescent="0.25">
      <c r="B57" s="130">
        <v>44312</v>
      </c>
      <c r="C57" s="131">
        <v>16.290851202727271</v>
      </c>
      <c r="D57" s="131">
        <v>23.733158642909093</v>
      </c>
      <c r="E57" s="131">
        <v>102.71367357272726</v>
      </c>
      <c r="F57" s="131">
        <v>55.070135944090907</v>
      </c>
      <c r="G57" s="131">
        <v>11.5</v>
      </c>
      <c r="H57" s="131">
        <v>12.38</v>
      </c>
    </row>
    <row r="58" spans="2:8" x14ac:dyDescent="0.25">
      <c r="B58" s="130">
        <v>44313</v>
      </c>
      <c r="C58" s="131">
        <v>16.266768440909093</v>
      </c>
      <c r="D58" s="131">
        <v>23.717252778454544</v>
      </c>
      <c r="E58" s="131">
        <v>102.18706083636363</v>
      </c>
      <c r="F58" s="131">
        <v>54.915966161909083</v>
      </c>
      <c r="G58" s="131">
        <v>11.5</v>
      </c>
      <c r="H58" s="131">
        <v>12.82</v>
      </c>
    </row>
    <row r="59" spans="2:8" x14ac:dyDescent="0.25">
      <c r="B59" s="130">
        <v>44314</v>
      </c>
      <c r="C59" s="131">
        <v>16.222005209090909</v>
      </c>
      <c r="D59" s="131">
        <v>23.687754051818178</v>
      </c>
      <c r="E59" s="131">
        <v>101.14231738181819</v>
      </c>
      <c r="F59" s="131">
        <v>54.75303415545455</v>
      </c>
      <c r="G59" s="131">
        <v>11.5</v>
      </c>
      <c r="H59" s="131">
        <v>13.260000000000002</v>
      </c>
    </row>
    <row r="60" spans="2:8" x14ac:dyDescent="0.25">
      <c r="B60" s="130">
        <v>44315</v>
      </c>
      <c r="C60" s="131">
        <v>16.170330398181818</v>
      </c>
      <c r="D60" s="131">
        <v>23.655378779000003</v>
      </c>
      <c r="E60" s="131">
        <v>100.03129563636365</v>
      </c>
      <c r="F60" s="131">
        <v>54.587596097636364</v>
      </c>
      <c r="G60" s="131">
        <v>11.5</v>
      </c>
      <c r="H60" s="131">
        <v>13.69</v>
      </c>
    </row>
    <row r="61" spans="2:8" x14ac:dyDescent="0.25">
      <c r="B61" s="130">
        <v>44316</v>
      </c>
      <c r="C61" s="131">
        <v>15.46065321090909</v>
      </c>
      <c r="D61" s="131">
        <v>22.844528321818181</v>
      </c>
      <c r="E61" s="131">
        <v>98.588039500000008</v>
      </c>
      <c r="F61" s="131">
        <v>51.036969424363633</v>
      </c>
      <c r="G61" s="131">
        <v>11.5</v>
      </c>
      <c r="H61" s="131">
        <v>14.12</v>
      </c>
    </row>
    <row r="62" spans="2:8" x14ac:dyDescent="0.25">
      <c r="B62" s="130">
        <v>44317</v>
      </c>
      <c r="C62" s="131">
        <v>13.226801720454546</v>
      </c>
      <c r="D62" s="131">
        <v>20.591233277400004</v>
      </c>
      <c r="E62" s="131">
        <v>90.360879988181821</v>
      </c>
      <c r="F62" s="131">
        <v>24.90142262123636</v>
      </c>
      <c r="G62" s="131">
        <v>11.5</v>
      </c>
      <c r="H62" s="131">
        <v>14.56</v>
      </c>
    </row>
    <row r="63" spans="2:8" x14ac:dyDescent="0.25">
      <c r="B63" s="130">
        <v>44318</v>
      </c>
      <c r="C63" s="131">
        <v>12.858051065454545</v>
      </c>
      <c r="D63" s="131">
        <v>20.543926255363637</v>
      </c>
      <c r="E63" s="131">
        <v>88.711342019090907</v>
      </c>
      <c r="F63" s="131">
        <v>24.240803791181822</v>
      </c>
      <c r="G63" s="131">
        <v>11.5</v>
      </c>
      <c r="H63" s="131">
        <v>14.98</v>
      </c>
    </row>
    <row r="64" spans="2:8" x14ac:dyDescent="0.25">
      <c r="B64" s="130">
        <v>44319</v>
      </c>
      <c r="C64" s="131">
        <v>15.635538235454543</v>
      </c>
      <c r="D64" s="131">
        <v>20.522648351654546</v>
      </c>
      <c r="E64" s="131">
        <v>87.668899071818174</v>
      </c>
      <c r="F64" s="131">
        <v>31.444524653800002</v>
      </c>
      <c r="G64" s="131">
        <v>11.5</v>
      </c>
      <c r="H64" s="131">
        <v>15.409999999999998</v>
      </c>
    </row>
    <row r="65" spans="2:8" x14ac:dyDescent="0.25">
      <c r="B65" s="130">
        <v>44320</v>
      </c>
      <c r="C65" s="131">
        <v>15.58703099909091</v>
      </c>
      <c r="D65" s="131">
        <v>21.075733682990911</v>
      </c>
      <c r="E65" s="131">
        <v>92.838275581818181</v>
      </c>
      <c r="F65" s="131">
        <v>31.242755985827273</v>
      </c>
      <c r="G65" s="131">
        <v>11.5</v>
      </c>
      <c r="H65" s="131">
        <v>15.83</v>
      </c>
    </row>
    <row r="66" spans="2:8" x14ac:dyDescent="0.25">
      <c r="B66" s="130">
        <v>44321</v>
      </c>
      <c r="C66" s="131">
        <v>15.524707204090909</v>
      </c>
      <c r="D66" s="131">
        <v>21.029396731054543</v>
      </c>
      <c r="E66" s="131">
        <v>91.319627890909089</v>
      </c>
      <c r="F66" s="131">
        <v>31.140167101127275</v>
      </c>
      <c r="G66" s="131">
        <v>11.5</v>
      </c>
      <c r="H66" s="131">
        <v>16.25</v>
      </c>
    </row>
    <row r="67" spans="2:8" x14ac:dyDescent="0.25">
      <c r="B67" s="130">
        <v>44322</v>
      </c>
      <c r="C67" s="131">
        <v>15.455449095000001</v>
      </c>
      <c r="D67" s="131">
        <v>20.979158509754544</v>
      </c>
      <c r="E67" s="131">
        <v>89.72849604181819</v>
      </c>
      <c r="F67" s="131">
        <v>31.037026899427271</v>
      </c>
      <c r="G67" s="131">
        <v>11.5</v>
      </c>
      <c r="H67" s="131">
        <v>16.670000000000002</v>
      </c>
    </row>
    <row r="68" spans="2:8" x14ac:dyDescent="0.25">
      <c r="B68" s="130">
        <v>44323</v>
      </c>
      <c r="C68" s="131">
        <v>14.767420155454545</v>
      </c>
      <c r="D68" s="131">
        <v>20.904969299981815</v>
      </c>
      <c r="E68" s="131">
        <v>87.927894729999991</v>
      </c>
      <c r="F68" s="131">
        <v>29.398596484381819</v>
      </c>
      <c r="G68" s="131">
        <v>11.5</v>
      </c>
      <c r="H68" s="131">
        <v>17.079999999999998</v>
      </c>
    </row>
    <row r="69" spans="2:8" x14ac:dyDescent="0.25">
      <c r="B69" s="130">
        <v>44324</v>
      </c>
      <c r="C69" s="131">
        <v>12.740169723409089</v>
      </c>
      <c r="D69" s="131">
        <v>20.270307886981819</v>
      </c>
      <c r="E69" s="131">
        <v>80.25660513090908</v>
      </c>
      <c r="F69" s="131">
        <v>24.323924309472726</v>
      </c>
      <c r="G69" s="131">
        <v>11.5</v>
      </c>
      <c r="H69" s="131">
        <v>17.489999999999998</v>
      </c>
    </row>
    <row r="70" spans="2:8" x14ac:dyDescent="0.25">
      <c r="B70" s="130">
        <v>44325</v>
      </c>
      <c r="C70" s="131">
        <v>12.385627912727273</v>
      </c>
      <c r="D70" s="131">
        <v>20.241710188099997</v>
      </c>
      <c r="E70" s="131">
        <v>79.319452169090908</v>
      </c>
      <c r="F70" s="131">
        <v>23.681503452718182</v>
      </c>
      <c r="G70" s="131">
        <v>11.5</v>
      </c>
      <c r="H70" s="131">
        <v>17.900000000000002</v>
      </c>
    </row>
    <row r="71" spans="2:8" x14ac:dyDescent="0.25">
      <c r="B71" s="130">
        <v>44326</v>
      </c>
      <c r="C71" s="131">
        <v>15.393143214545455</v>
      </c>
      <c r="D71" s="131">
        <v>23.167867908727271</v>
      </c>
      <c r="E71" s="131">
        <v>83.320735594545454</v>
      </c>
      <c r="F71" s="131">
        <v>52.71423778545455</v>
      </c>
      <c r="G71" s="131">
        <v>11.5</v>
      </c>
      <c r="H71" s="131">
        <v>18.3</v>
      </c>
    </row>
    <row r="72" spans="2:8" x14ac:dyDescent="0.25">
      <c r="B72" s="130">
        <v>44327</v>
      </c>
      <c r="C72" s="131">
        <v>15.327325494545454</v>
      </c>
      <c r="D72" s="131">
        <v>23.133006228727272</v>
      </c>
      <c r="E72" s="131">
        <v>82.27286966545455</v>
      </c>
      <c r="F72" s="131">
        <v>52.544797613545455</v>
      </c>
      <c r="G72" s="131">
        <v>11.5</v>
      </c>
      <c r="H72" s="131">
        <v>18.690000000000001</v>
      </c>
    </row>
    <row r="73" spans="2:8" x14ac:dyDescent="0.25">
      <c r="B73" s="130">
        <v>44328</v>
      </c>
      <c r="C73" s="131">
        <v>15.268388552727272</v>
      </c>
      <c r="D73" s="131">
        <v>23.101699398272725</v>
      </c>
      <c r="E73" s="131">
        <v>80.812845874545459</v>
      </c>
      <c r="F73" s="131">
        <v>52.37706594936364</v>
      </c>
      <c r="G73" s="131">
        <v>11.5</v>
      </c>
      <c r="H73" s="131">
        <v>19.09</v>
      </c>
    </row>
    <row r="74" spans="2:8" x14ac:dyDescent="0.25">
      <c r="B74" s="130">
        <v>44329</v>
      </c>
      <c r="C74" s="131">
        <v>15.216336788181819</v>
      </c>
      <c r="D74" s="131">
        <v>23.074255804818183</v>
      </c>
      <c r="E74" s="131">
        <v>79.965726386363642</v>
      </c>
      <c r="F74" s="131">
        <v>52.212941267272726</v>
      </c>
      <c r="G74" s="131">
        <v>11.5</v>
      </c>
      <c r="H74" s="131">
        <v>19.48</v>
      </c>
    </row>
    <row r="75" spans="2:8" x14ac:dyDescent="0.25">
      <c r="B75" s="130">
        <v>44330</v>
      </c>
      <c r="C75" s="131">
        <v>14.551054570000002</v>
      </c>
      <c r="D75" s="131">
        <v>22.285530798363638</v>
      </c>
      <c r="E75" s="131">
        <v>77.972328489090913</v>
      </c>
      <c r="F75" s="131">
        <v>48.868478738363642</v>
      </c>
      <c r="G75" s="131">
        <v>11.5</v>
      </c>
      <c r="H75" s="131">
        <v>19.86</v>
      </c>
    </row>
    <row r="76" spans="2:8" x14ac:dyDescent="0.25">
      <c r="B76" s="130">
        <v>44331</v>
      </c>
      <c r="C76" s="131">
        <v>12.682600418181819</v>
      </c>
      <c r="D76" s="131">
        <v>21.596913746636364</v>
      </c>
      <c r="E76" s="131">
        <v>72.841526631818184</v>
      </c>
      <c r="F76" s="131">
        <v>39.189905629181823</v>
      </c>
      <c r="G76" s="131">
        <v>11.5</v>
      </c>
      <c r="H76" s="131">
        <v>20.239999999999998</v>
      </c>
    </row>
    <row r="77" spans="2:8" x14ac:dyDescent="0.25">
      <c r="B77" s="130">
        <v>44332</v>
      </c>
      <c r="C77" s="131">
        <v>12.332220055454544</v>
      </c>
      <c r="D77" s="131">
        <v>21.297561613363637</v>
      </c>
      <c r="E77" s="131">
        <v>70.423807247272734</v>
      </c>
      <c r="F77" s="131">
        <v>37.65731914527273</v>
      </c>
      <c r="G77" s="131">
        <v>11.5</v>
      </c>
      <c r="H77" s="131">
        <v>20.62</v>
      </c>
    </row>
    <row r="78" spans="2:8" x14ac:dyDescent="0.25">
      <c r="B78" s="130">
        <v>44333</v>
      </c>
      <c r="C78" s="131">
        <v>14.980225268181817</v>
      </c>
      <c r="D78" s="131">
        <v>22.954133711181814</v>
      </c>
      <c r="E78" s="131">
        <v>74.584670459090916</v>
      </c>
      <c r="F78" s="131">
        <v>51.752145640454536</v>
      </c>
      <c r="G78" s="131">
        <v>11.5</v>
      </c>
      <c r="H78" s="131">
        <v>20.99</v>
      </c>
    </row>
    <row r="79" spans="2:8" x14ac:dyDescent="0.25">
      <c r="B79" s="130">
        <v>44334</v>
      </c>
      <c r="C79" s="131">
        <v>14.907293557272727</v>
      </c>
      <c r="D79" s="131">
        <v>22.916375717454549</v>
      </c>
      <c r="E79" s="131">
        <v>73.005641474545456</v>
      </c>
      <c r="F79" s="131">
        <v>51.649092527454549</v>
      </c>
      <c r="G79" s="131">
        <v>11.5</v>
      </c>
      <c r="H79" s="131">
        <v>21.36</v>
      </c>
    </row>
    <row r="80" spans="2:8" x14ac:dyDescent="0.25">
      <c r="B80" s="130">
        <v>44335</v>
      </c>
      <c r="C80" s="131">
        <v>14.827409199090908</v>
      </c>
      <c r="D80" s="131">
        <v>22.875827477818184</v>
      </c>
      <c r="E80" s="131">
        <v>71.330756256363642</v>
      </c>
      <c r="F80" s="131">
        <v>51.543291006727273</v>
      </c>
      <c r="G80" s="131">
        <v>11.5</v>
      </c>
      <c r="H80" s="131">
        <v>21.72</v>
      </c>
    </row>
    <row r="81" spans="2:8" x14ac:dyDescent="0.25">
      <c r="B81" s="130">
        <v>44336</v>
      </c>
      <c r="C81" s="131">
        <v>14.740567791818181</v>
      </c>
      <c r="D81" s="131">
        <v>22.833167066636364</v>
      </c>
      <c r="E81" s="131">
        <v>69.519796357272739</v>
      </c>
      <c r="F81" s="131">
        <v>51.43699632736363</v>
      </c>
      <c r="G81" s="131">
        <v>11.5</v>
      </c>
      <c r="H81" s="131">
        <v>22.07</v>
      </c>
    </row>
    <row r="82" spans="2:8" x14ac:dyDescent="0.25">
      <c r="B82" s="130">
        <v>44337</v>
      </c>
      <c r="C82" s="131">
        <v>14.0741871</v>
      </c>
      <c r="D82" s="131">
        <v>22.039629027545455</v>
      </c>
      <c r="E82" s="131">
        <v>67.428754556363643</v>
      </c>
      <c r="F82" s="131">
        <v>48.199180738727271</v>
      </c>
      <c r="G82" s="131">
        <v>11.5</v>
      </c>
      <c r="H82" s="131">
        <v>22.42</v>
      </c>
    </row>
    <row r="83" spans="2:8" x14ac:dyDescent="0.25">
      <c r="B83" s="130">
        <v>44338</v>
      </c>
      <c r="C83" s="131">
        <v>12.253537726363636</v>
      </c>
      <c r="D83" s="131">
        <v>21.361305527999999</v>
      </c>
      <c r="E83" s="131">
        <v>62.154964477272728</v>
      </c>
      <c r="F83" s="131">
        <v>38.610070249363638</v>
      </c>
      <c r="G83" s="131">
        <v>11.5</v>
      </c>
      <c r="H83" s="131">
        <v>22.77</v>
      </c>
    </row>
    <row r="84" spans="2:8" x14ac:dyDescent="0.25">
      <c r="B84" s="130">
        <v>44339</v>
      </c>
      <c r="C84" s="131">
        <v>11.913204760000001</v>
      </c>
      <c r="D84" s="131">
        <v>21.073033343818185</v>
      </c>
      <c r="E84" s="131">
        <v>60.245737161818177</v>
      </c>
      <c r="F84" s="131">
        <v>37.089594250272725</v>
      </c>
      <c r="G84" s="131">
        <v>11.5</v>
      </c>
      <c r="H84" s="131">
        <v>23.11</v>
      </c>
    </row>
    <row r="85" spans="2:8" x14ac:dyDescent="0.25">
      <c r="B85" s="130">
        <v>44340</v>
      </c>
      <c r="C85" s="131">
        <v>14.496736516363637</v>
      </c>
      <c r="D85" s="131">
        <v>22.708479660181823</v>
      </c>
      <c r="E85" s="131">
        <v>64.209101893636358</v>
      </c>
      <c r="F85" s="131">
        <v>51.048450491727273</v>
      </c>
      <c r="G85" s="131">
        <v>11.5</v>
      </c>
      <c r="H85" s="131">
        <v>23.439999999999998</v>
      </c>
    </row>
    <row r="86" spans="2:8" x14ac:dyDescent="0.25">
      <c r="B86" s="130">
        <v>44341</v>
      </c>
      <c r="C86" s="131">
        <v>14.479018238181817</v>
      </c>
      <c r="D86" s="131">
        <v>22.696562222545456</v>
      </c>
      <c r="E86" s="131">
        <v>63.774000479999998</v>
      </c>
      <c r="F86" s="131">
        <v>50.96219213436364</v>
      </c>
      <c r="G86" s="131">
        <v>11.5</v>
      </c>
      <c r="H86" s="131">
        <v>23.770000000000003</v>
      </c>
    </row>
    <row r="87" spans="2:8" x14ac:dyDescent="0.25">
      <c r="B87" s="130">
        <v>44342</v>
      </c>
      <c r="C87" s="131">
        <v>14.46129116</v>
      </c>
      <c r="D87" s="131">
        <v>22.687404738727274</v>
      </c>
      <c r="E87" s="131">
        <v>63.271912999090908</v>
      </c>
      <c r="F87" s="131">
        <v>50.878424246818184</v>
      </c>
      <c r="G87" s="131">
        <v>11.5</v>
      </c>
      <c r="H87" s="131">
        <v>24.09</v>
      </c>
    </row>
    <row r="88" spans="2:8" x14ac:dyDescent="0.25">
      <c r="B88" s="130">
        <v>44343</v>
      </c>
      <c r="C88" s="131">
        <v>14.429691053636363</v>
      </c>
      <c r="D88" s="131">
        <v>22.671978548454547</v>
      </c>
      <c r="E88" s="131">
        <v>62.723317911818185</v>
      </c>
      <c r="F88" s="131">
        <v>50.789640475181812</v>
      </c>
      <c r="G88" s="131">
        <v>11.5</v>
      </c>
      <c r="H88" s="131">
        <v>24.41</v>
      </c>
    </row>
    <row r="89" spans="2:8" x14ac:dyDescent="0.25">
      <c r="B89" s="130">
        <v>44344</v>
      </c>
      <c r="C89" s="131">
        <v>13.815496990909089</v>
      </c>
      <c r="D89" s="131">
        <v>21.901966093363637</v>
      </c>
      <c r="E89" s="131">
        <v>61.532399145454548</v>
      </c>
      <c r="F89" s="131">
        <v>47.607550597363634</v>
      </c>
      <c r="G89" s="131">
        <v>11.5</v>
      </c>
      <c r="H89" s="131">
        <v>24.720000000000002</v>
      </c>
    </row>
    <row r="90" spans="2:8" x14ac:dyDescent="0.25">
      <c r="B90" s="130">
        <v>44345</v>
      </c>
      <c r="C90" s="131">
        <v>12.050339024545453</v>
      </c>
      <c r="D90" s="131">
        <v>21.246428504909087</v>
      </c>
      <c r="E90" s="131">
        <v>57.448064743636365</v>
      </c>
      <c r="F90" s="131">
        <v>38.119262888545457</v>
      </c>
      <c r="G90" s="131">
        <v>11.5</v>
      </c>
      <c r="H90" s="131">
        <v>25.020000000000003</v>
      </c>
    </row>
    <row r="91" spans="2:8" x14ac:dyDescent="0.25">
      <c r="B91" s="130">
        <v>44346</v>
      </c>
      <c r="C91" s="131">
        <v>11.725795442727273</v>
      </c>
      <c r="D91" s="131">
        <v>19.52460365102727</v>
      </c>
      <c r="E91" s="131">
        <v>56.67691216090909</v>
      </c>
      <c r="F91" s="131">
        <v>21.215126652609094</v>
      </c>
      <c r="G91" s="131">
        <v>11.5</v>
      </c>
      <c r="H91" s="131">
        <v>25.319999999999997</v>
      </c>
    </row>
    <row r="92" spans="2:8" x14ac:dyDescent="0.25">
      <c r="B92" s="130">
        <v>44347</v>
      </c>
      <c r="C92" s="131">
        <v>14.275032677727273</v>
      </c>
      <c r="D92" s="131">
        <v>19.50919984599091</v>
      </c>
      <c r="E92" s="131">
        <v>55.199830461818188</v>
      </c>
      <c r="F92" s="131">
        <v>28.445105299645455</v>
      </c>
      <c r="G92" s="131">
        <v>11.5</v>
      </c>
      <c r="H92" s="131">
        <v>25.61</v>
      </c>
    </row>
    <row r="93" spans="2:8" x14ac:dyDescent="0.25">
      <c r="B93" s="130">
        <v>44348</v>
      </c>
      <c r="C93" s="131">
        <v>14.253757404999998</v>
      </c>
      <c r="D93" s="131">
        <v>20.122486445327272</v>
      </c>
      <c r="E93" s="131">
        <v>57.192549989090907</v>
      </c>
      <c r="F93" s="131">
        <v>30.988243699763636</v>
      </c>
      <c r="G93" s="131">
        <v>11.5</v>
      </c>
      <c r="H93" s="131">
        <v>25.9</v>
      </c>
    </row>
    <row r="94" spans="2:8" x14ac:dyDescent="0.25">
      <c r="B94" s="130">
        <v>44349</v>
      </c>
      <c r="C94" s="131">
        <v>14.235947455909091</v>
      </c>
      <c r="D94" s="131">
        <v>20.103430067118182</v>
      </c>
      <c r="E94" s="131">
        <v>56.368571321818187</v>
      </c>
      <c r="F94" s="131">
        <v>30.928804516699998</v>
      </c>
      <c r="G94" s="131">
        <v>11.5</v>
      </c>
      <c r="H94" s="131">
        <v>26.17</v>
      </c>
    </row>
    <row r="95" spans="2:8" x14ac:dyDescent="0.25">
      <c r="B95" s="130">
        <v>44350</v>
      </c>
      <c r="C95" s="131">
        <v>14.200767619545456</v>
      </c>
      <c r="D95" s="131">
        <v>20.086311100909089</v>
      </c>
      <c r="E95" s="131">
        <v>55.751683988181817</v>
      </c>
      <c r="F95" s="131">
        <v>30.871571773636362</v>
      </c>
      <c r="G95" s="131">
        <v>11.5</v>
      </c>
      <c r="H95" s="131">
        <v>26.439999999999998</v>
      </c>
    </row>
    <row r="96" spans="2:8" x14ac:dyDescent="0.25">
      <c r="B96" s="130">
        <v>44351</v>
      </c>
      <c r="C96" s="131">
        <v>13.588944714090907</v>
      </c>
      <c r="D96" s="131">
        <v>20.056082615554544</v>
      </c>
      <c r="E96" s="131">
        <v>55.070210574545449</v>
      </c>
      <c r="F96" s="131">
        <v>29.443894646809092</v>
      </c>
      <c r="G96" s="131">
        <v>11.5</v>
      </c>
      <c r="H96" s="131">
        <v>26.71</v>
      </c>
    </row>
    <row r="97" spans="2:8" x14ac:dyDescent="0.25">
      <c r="B97" s="130">
        <v>44352</v>
      </c>
      <c r="C97" s="131">
        <v>11.851999825</v>
      </c>
      <c r="D97" s="131">
        <v>19.417269738136362</v>
      </c>
      <c r="E97" s="131">
        <v>52.121067666363636</v>
      </c>
      <c r="F97" s="131">
        <v>21.791068187136364</v>
      </c>
      <c r="G97" s="131">
        <v>11.5</v>
      </c>
      <c r="H97" s="131">
        <v>26.970000000000002</v>
      </c>
    </row>
    <row r="98" spans="2:8" x14ac:dyDescent="0.25">
      <c r="B98" s="130">
        <v>44353</v>
      </c>
      <c r="C98" s="131">
        <v>11.538386125454545</v>
      </c>
      <c r="D98" s="131">
        <v>20.861748303363637</v>
      </c>
      <c r="E98" s="131">
        <v>50.811417667272728</v>
      </c>
      <c r="F98" s="131">
        <v>36.140075361545456</v>
      </c>
      <c r="G98" s="131">
        <v>11.5</v>
      </c>
      <c r="H98" s="131">
        <v>27.220000000000002</v>
      </c>
    </row>
    <row r="99" spans="2:8" x14ac:dyDescent="0.25">
      <c r="B99" s="130">
        <v>44354</v>
      </c>
      <c r="C99" s="131">
        <v>14.053328839090909</v>
      </c>
      <c r="D99" s="131">
        <v>22.479858552727272</v>
      </c>
      <c r="E99" s="131">
        <v>54.789396930909099</v>
      </c>
      <c r="F99" s="131">
        <v>49.812394772818188</v>
      </c>
      <c r="G99" s="131">
        <v>11.5</v>
      </c>
      <c r="H99" s="131">
        <v>27.46</v>
      </c>
    </row>
    <row r="100" spans="2:8" x14ac:dyDescent="0.25">
      <c r="B100" s="130">
        <v>44355</v>
      </c>
      <c r="C100" s="131">
        <v>14.028496571818181</v>
      </c>
      <c r="D100" s="131">
        <v>22.467313886363637</v>
      </c>
      <c r="E100" s="131">
        <v>54.044743304545456</v>
      </c>
      <c r="F100" s="131">
        <v>49.727624113909094</v>
      </c>
      <c r="G100" s="131">
        <v>11.5</v>
      </c>
      <c r="H100" s="131">
        <v>27.689999999999998</v>
      </c>
    </row>
    <row r="101" spans="2:8" x14ac:dyDescent="0.25">
      <c r="B101" s="130">
        <v>44356</v>
      </c>
      <c r="C101" s="131">
        <v>14.010603751818183</v>
      </c>
      <c r="D101" s="131">
        <v>22.456092592363639</v>
      </c>
      <c r="E101" s="131">
        <v>53.464813478181824</v>
      </c>
      <c r="F101" s="131">
        <v>49.644425369000004</v>
      </c>
      <c r="G101" s="131">
        <v>11.5</v>
      </c>
      <c r="H101" s="131">
        <v>27.92</v>
      </c>
    </row>
    <row r="102" spans="2:8" x14ac:dyDescent="0.25">
      <c r="B102" s="130">
        <v>44357</v>
      </c>
      <c r="C102" s="131">
        <v>13.971844185454545</v>
      </c>
      <c r="D102" s="131">
        <v>22.437217801000003</v>
      </c>
      <c r="E102" s="131">
        <v>53.106758745454542</v>
      </c>
      <c r="F102" s="131">
        <v>49.554577279363635</v>
      </c>
      <c r="G102" s="131">
        <v>11.5</v>
      </c>
      <c r="H102" s="131">
        <v>28.14</v>
      </c>
    </row>
    <row r="103" spans="2:8" x14ac:dyDescent="0.25">
      <c r="B103" s="130">
        <v>44358</v>
      </c>
      <c r="C103" s="131">
        <v>13.362392437272728</v>
      </c>
      <c r="D103" s="131">
        <v>21.665071556363635</v>
      </c>
      <c r="E103" s="131">
        <v>51.231313829090908</v>
      </c>
      <c r="F103" s="131">
        <v>46.454328294545462</v>
      </c>
      <c r="G103" s="131">
        <v>11.5</v>
      </c>
      <c r="H103" s="131">
        <v>28.36</v>
      </c>
    </row>
    <row r="104" spans="2:8" x14ac:dyDescent="0.25">
      <c r="B104" s="130">
        <v>44359</v>
      </c>
      <c r="C104" s="131">
        <v>11.653660625454545</v>
      </c>
      <c r="D104" s="131">
        <v>21.023652243363642</v>
      </c>
      <c r="E104" s="131">
        <v>47.667443392727272</v>
      </c>
      <c r="F104" s="131">
        <v>37.153084705000005</v>
      </c>
      <c r="G104" s="131">
        <v>11.5</v>
      </c>
      <c r="H104" s="131">
        <v>28.560000000000002</v>
      </c>
    </row>
    <row r="105" spans="2:8" x14ac:dyDescent="0.25">
      <c r="B105" s="130">
        <v>44360</v>
      </c>
      <c r="C105" s="131">
        <v>11.344362764545455</v>
      </c>
      <c r="D105" s="131">
        <v>20.754629446636365</v>
      </c>
      <c r="E105" s="131">
        <v>45.433531100909086</v>
      </c>
      <c r="F105" s="131">
        <v>35.667297061090906</v>
      </c>
      <c r="G105" s="131">
        <v>11.5</v>
      </c>
      <c r="H105" s="131">
        <v>28.76</v>
      </c>
    </row>
    <row r="106" spans="2:8" x14ac:dyDescent="0.25">
      <c r="B106" s="130">
        <v>44361</v>
      </c>
      <c r="C106" s="131">
        <v>13.788795852727274</v>
      </c>
      <c r="D106" s="131">
        <v>22.341718827727277</v>
      </c>
      <c r="E106" s="131">
        <v>48.664375798181823</v>
      </c>
      <c r="F106" s="131">
        <v>49.180843579181825</v>
      </c>
      <c r="G106" s="131">
        <v>11.5</v>
      </c>
      <c r="H106" s="131">
        <v>28.95</v>
      </c>
    </row>
    <row r="107" spans="2:8" x14ac:dyDescent="0.25">
      <c r="B107" s="130">
        <v>44362</v>
      </c>
      <c r="C107" s="131">
        <v>13.756902397272727</v>
      </c>
      <c r="D107" s="131">
        <v>22.324974344000001</v>
      </c>
      <c r="E107" s="131">
        <v>48.341570339090907</v>
      </c>
      <c r="F107" s="131">
        <v>49.093550967818175</v>
      </c>
      <c r="G107" s="131">
        <v>11.5</v>
      </c>
      <c r="H107" s="131">
        <v>29.13</v>
      </c>
    </row>
    <row r="108" spans="2:8" x14ac:dyDescent="0.25">
      <c r="B108" s="130">
        <v>44363</v>
      </c>
      <c r="C108" s="131">
        <v>13.731955723636363</v>
      </c>
      <c r="D108" s="131">
        <v>22.312933139090912</v>
      </c>
      <c r="E108" s="131">
        <v>47.97933502090909</v>
      </c>
      <c r="F108" s="131">
        <v>49.008108679272731</v>
      </c>
      <c r="G108" s="131">
        <v>11.5</v>
      </c>
      <c r="H108" s="131">
        <v>29.310000000000002</v>
      </c>
    </row>
    <row r="109" spans="2:8" x14ac:dyDescent="0.25">
      <c r="B109" s="130">
        <v>44364</v>
      </c>
      <c r="C109" s="131">
        <v>13.713960231818181</v>
      </c>
      <c r="D109" s="131">
        <v>22.304414554727273</v>
      </c>
      <c r="E109" s="131">
        <v>47.121549486363641</v>
      </c>
      <c r="F109" s="131">
        <v>48.925568707181824</v>
      </c>
      <c r="G109" s="131">
        <v>11.5</v>
      </c>
      <c r="H109" s="131">
        <v>29.470000000000002</v>
      </c>
    </row>
    <row r="110" spans="2:8" x14ac:dyDescent="0.25">
      <c r="B110" s="130">
        <v>44365</v>
      </c>
      <c r="C110" s="131">
        <v>13.154803509090909</v>
      </c>
      <c r="D110" s="131">
        <v>21.553231826545456</v>
      </c>
      <c r="E110" s="131">
        <v>46.480810998181816</v>
      </c>
      <c r="F110" s="131">
        <v>45.883800707090906</v>
      </c>
      <c r="G110" s="131">
        <v>11.5</v>
      </c>
      <c r="H110" s="131">
        <v>29.63</v>
      </c>
    </row>
    <row r="111" spans="2:8" x14ac:dyDescent="0.25">
      <c r="B111" s="130">
        <v>44366</v>
      </c>
      <c r="C111" s="131">
        <v>11.495323304545455</v>
      </c>
      <c r="D111" s="131">
        <v>20.932350656000001</v>
      </c>
      <c r="E111" s="131">
        <v>43.117375011818183</v>
      </c>
      <c r="F111" s="131">
        <v>36.688698547999998</v>
      </c>
      <c r="G111" s="131">
        <v>11.5</v>
      </c>
      <c r="H111" s="131">
        <v>29.779999999999998</v>
      </c>
    </row>
    <row r="112" spans="2:8" x14ac:dyDescent="0.25">
      <c r="B112" s="130">
        <v>44367</v>
      </c>
      <c r="C112" s="131">
        <v>11.201135181818181</v>
      </c>
      <c r="D112" s="131">
        <v>20.676769624090909</v>
      </c>
      <c r="E112" s="131">
        <v>41.84791277181818</v>
      </c>
      <c r="F112" s="131">
        <v>35.219787207818179</v>
      </c>
      <c r="G112" s="131">
        <v>11.5</v>
      </c>
      <c r="H112" s="131">
        <v>29.930000000000003</v>
      </c>
    </row>
    <row r="113" spans="2:8" x14ac:dyDescent="0.25">
      <c r="B113" s="130">
        <v>44368</v>
      </c>
      <c r="C113" s="131">
        <v>13.641890259090911</v>
      </c>
      <c r="D113" s="131">
        <v>22.264886505272727</v>
      </c>
      <c r="E113" s="131">
        <v>45.35951350727273</v>
      </c>
      <c r="F113" s="131">
        <v>48.595562698909099</v>
      </c>
      <c r="G113" s="131">
        <v>11.5</v>
      </c>
      <c r="H113" s="131">
        <v>30</v>
      </c>
    </row>
    <row r="114" spans="2:8" x14ac:dyDescent="0.25">
      <c r="B114" s="130">
        <v>44369</v>
      </c>
      <c r="C114" s="131">
        <v>13.616880515454545</v>
      </c>
      <c r="D114" s="131">
        <v>22.251793274727273</v>
      </c>
      <c r="E114" s="131">
        <v>45.131365713636363</v>
      </c>
      <c r="F114" s="131">
        <v>48.511703943363628</v>
      </c>
      <c r="G114" s="131">
        <v>11.5</v>
      </c>
      <c r="H114" s="131">
        <v>30.060000000000002</v>
      </c>
    </row>
    <row r="115" spans="2:8" x14ac:dyDescent="0.25">
      <c r="B115" s="130">
        <v>44370</v>
      </c>
      <c r="C115" s="131">
        <v>13.591859038181816</v>
      </c>
      <c r="D115" s="131">
        <v>22.23900688445455</v>
      </c>
      <c r="E115" s="131">
        <v>44.59197443090909</v>
      </c>
      <c r="F115" s="131">
        <v>48.426578750363639</v>
      </c>
      <c r="G115" s="131">
        <v>11.5</v>
      </c>
      <c r="H115" s="131">
        <v>30.13</v>
      </c>
    </row>
    <row r="116" spans="2:8" x14ac:dyDescent="0.25">
      <c r="B116" s="130">
        <v>44371</v>
      </c>
      <c r="C116" s="131">
        <v>13.580772192727272</v>
      </c>
      <c r="D116" s="131">
        <v>22.232651230818181</v>
      </c>
      <c r="E116" s="131">
        <v>43.912123649090908</v>
      </c>
      <c r="F116" s="131">
        <v>48.346079675363633</v>
      </c>
      <c r="G116" s="131">
        <v>11.5</v>
      </c>
      <c r="H116" s="131">
        <v>30.189999999999998</v>
      </c>
    </row>
    <row r="117" spans="2:8" x14ac:dyDescent="0.25">
      <c r="B117" s="130">
        <v>44372</v>
      </c>
      <c r="C117" s="131">
        <v>13.033587963636364</v>
      </c>
      <c r="D117" s="131">
        <v>21.489300484909091</v>
      </c>
      <c r="E117" s="131">
        <v>43.687469693636359</v>
      </c>
      <c r="F117" s="131">
        <v>45.350537980181812</v>
      </c>
      <c r="G117" s="131">
        <v>11.5</v>
      </c>
      <c r="H117" s="131">
        <v>30.25</v>
      </c>
    </row>
    <row r="118" spans="2:8" x14ac:dyDescent="0.25">
      <c r="B118" s="130">
        <v>44373</v>
      </c>
      <c r="C118" s="131">
        <v>11.40092783090909</v>
      </c>
      <c r="D118" s="131">
        <v>20.880613226818184</v>
      </c>
      <c r="E118" s="131">
        <v>40.623198470909088</v>
      </c>
      <c r="F118" s="131">
        <v>36.253747439636363</v>
      </c>
      <c r="G118" s="131">
        <v>11.5</v>
      </c>
      <c r="H118" s="131">
        <v>30.310000000000002</v>
      </c>
    </row>
    <row r="119" spans="2:8" x14ac:dyDescent="0.25">
      <c r="B119" s="130">
        <v>44374</v>
      </c>
      <c r="C119" s="131">
        <v>11.120373927272727</v>
      </c>
      <c r="D119" s="131">
        <v>20.631827983272728</v>
      </c>
      <c r="E119" s="131">
        <v>39.568764623636362</v>
      </c>
      <c r="F119" s="131">
        <v>34.798836772000001</v>
      </c>
      <c r="G119" s="131">
        <v>11.5</v>
      </c>
      <c r="H119" s="131">
        <v>30.36</v>
      </c>
    </row>
    <row r="120" spans="2:8" x14ac:dyDescent="0.25">
      <c r="B120" s="130">
        <v>44375</v>
      </c>
      <c r="C120" s="131">
        <v>13.557303288181817</v>
      </c>
      <c r="D120" s="131">
        <v>22.222138858909091</v>
      </c>
      <c r="E120" s="131">
        <v>43.62389828909091</v>
      </c>
      <c r="F120" s="131">
        <v>48.032920215545452</v>
      </c>
      <c r="G120" s="131">
        <v>11.5</v>
      </c>
      <c r="H120" s="131">
        <v>30.42</v>
      </c>
    </row>
    <row r="121" spans="2:8" x14ac:dyDescent="0.25">
      <c r="B121" s="130">
        <v>44376</v>
      </c>
      <c r="C121" s="131">
        <v>13.553172024545455</v>
      </c>
      <c r="D121" s="131">
        <v>22.216959144272728</v>
      </c>
      <c r="E121" s="131">
        <v>43.466095967272729</v>
      </c>
      <c r="F121" s="131">
        <v>47.954014825272729</v>
      </c>
      <c r="G121" s="131">
        <v>11.5</v>
      </c>
      <c r="H121" s="131">
        <v>30.470000000000002</v>
      </c>
    </row>
    <row r="122" spans="2:8" x14ac:dyDescent="0.25">
      <c r="B122" s="130">
        <v>44377</v>
      </c>
      <c r="C122" s="131">
        <v>13.535073860000001</v>
      </c>
      <c r="D122" s="131">
        <v>22.210369871727274</v>
      </c>
      <c r="E122" s="131">
        <v>43.067586288181822</v>
      </c>
      <c r="F122" s="131">
        <v>47.872599025999996</v>
      </c>
      <c r="G122" s="131">
        <v>11.5</v>
      </c>
      <c r="H122" s="131">
        <v>30.520000000000003</v>
      </c>
    </row>
    <row r="123" spans="2:8" x14ac:dyDescent="0.25">
      <c r="B123" s="130">
        <v>44378</v>
      </c>
      <c r="C123" s="131">
        <v>13.523950345454546</v>
      </c>
      <c r="D123" s="131">
        <v>22.155131918909088</v>
      </c>
      <c r="E123" s="131">
        <v>42.79055939818182</v>
      </c>
      <c r="F123" s="131">
        <v>47.791542458909092</v>
      </c>
      <c r="G123" s="131">
        <v>11.5</v>
      </c>
      <c r="H123" s="131">
        <v>30.569999999999997</v>
      </c>
    </row>
    <row r="124" spans="2:8" x14ac:dyDescent="0.25">
      <c r="B124" s="130">
        <v>44379</v>
      </c>
      <c r="C124" s="131">
        <v>12.965602605454546</v>
      </c>
      <c r="D124" s="131">
        <v>21.406141023818179</v>
      </c>
      <c r="E124" s="131">
        <v>41.740439370909094</v>
      </c>
      <c r="F124" s="131">
        <v>44.835678283272728</v>
      </c>
      <c r="G124" s="131">
        <v>11.5</v>
      </c>
      <c r="H124" s="131">
        <v>30.61</v>
      </c>
    </row>
    <row r="125" spans="2:8" x14ac:dyDescent="0.25">
      <c r="B125" s="130">
        <v>44380</v>
      </c>
      <c r="C125" s="131">
        <v>11.335547439090909</v>
      </c>
      <c r="D125" s="131">
        <v>20.793769815181818</v>
      </c>
      <c r="E125" s="131">
        <v>38.959639943636368</v>
      </c>
      <c r="F125" s="131">
        <v>35.830225397363634</v>
      </c>
      <c r="G125" s="131">
        <v>11.5</v>
      </c>
      <c r="H125" s="131">
        <v>30.65</v>
      </c>
    </row>
    <row r="126" spans="2:8" x14ac:dyDescent="0.25">
      <c r="B126" s="130">
        <v>44381</v>
      </c>
      <c r="C126" s="131">
        <v>11.056516535454547</v>
      </c>
      <c r="D126" s="131">
        <v>20.543051567909092</v>
      </c>
      <c r="E126" s="131">
        <v>37.81033747181818</v>
      </c>
      <c r="F126" s="131">
        <v>34.384370659454547</v>
      </c>
      <c r="G126" s="131">
        <v>11.5</v>
      </c>
      <c r="H126" s="131">
        <v>30.7</v>
      </c>
    </row>
    <row r="127" spans="2:8" x14ac:dyDescent="0.25">
      <c r="B127" s="130">
        <v>44382</v>
      </c>
      <c r="C127" s="131">
        <v>13.472408300909091</v>
      </c>
      <c r="D127" s="131">
        <v>22.122266736</v>
      </c>
      <c r="E127" s="131">
        <v>41.175007369090913</v>
      </c>
      <c r="F127" s="131">
        <v>47.46899198909091</v>
      </c>
      <c r="G127" s="131">
        <v>11.5</v>
      </c>
      <c r="H127" s="131">
        <v>30.74</v>
      </c>
    </row>
    <row r="128" spans="2:8" x14ac:dyDescent="0.25">
      <c r="B128" s="130">
        <v>44383</v>
      </c>
      <c r="C128" s="131">
        <v>13.46067058909091</v>
      </c>
      <c r="D128" s="131">
        <v>22.116565108</v>
      </c>
      <c r="E128" s="131">
        <v>41.024949994545459</v>
      </c>
      <c r="F128" s="131">
        <v>47.389650956272725</v>
      </c>
      <c r="G128" s="131">
        <v>11.5</v>
      </c>
      <c r="H128" s="131">
        <v>30.770000000000003</v>
      </c>
    </row>
    <row r="129" spans="2:8" x14ac:dyDescent="0.25">
      <c r="B129" s="130">
        <v>44384</v>
      </c>
      <c r="C129" s="131">
        <v>13.455919867272728</v>
      </c>
      <c r="D129" s="131">
        <v>22.110631108181817</v>
      </c>
      <c r="E129" s="131">
        <v>41.037321389999995</v>
      </c>
      <c r="F129" s="131">
        <v>47.311489395363637</v>
      </c>
      <c r="G129" s="131">
        <v>11.5</v>
      </c>
      <c r="H129" s="131">
        <v>30.810000000000002</v>
      </c>
    </row>
    <row r="130" spans="2:8" x14ac:dyDescent="0.25">
      <c r="B130" s="130">
        <v>44385</v>
      </c>
      <c r="C130" s="131">
        <v>13.451166817272728</v>
      </c>
      <c r="D130" s="131">
        <v>22.107965319818181</v>
      </c>
      <c r="E130" s="131">
        <v>40.966921370909091</v>
      </c>
      <c r="F130" s="131">
        <v>47.233979028363635</v>
      </c>
      <c r="G130" s="131">
        <v>11.5</v>
      </c>
      <c r="H130" s="131">
        <v>30.84</v>
      </c>
    </row>
    <row r="131" spans="2:8" x14ac:dyDescent="0.25">
      <c r="B131" s="130">
        <v>44386</v>
      </c>
      <c r="C131" s="131">
        <v>12.915269195454545</v>
      </c>
      <c r="D131" s="131">
        <v>21.365270221818186</v>
      </c>
      <c r="E131" s="131">
        <v>40.133351439090909</v>
      </c>
      <c r="F131" s="131">
        <v>44.32736732963636</v>
      </c>
      <c r="G131" s="131">
        <v>11.5</v>
      </c>
      <c r="H131" s="131">
        <v>30.87</v>
      </c>
    </row>
    <row r="132" spans="2:8" x14ac:dyDescent="0.25">
      <c r="B132" s="130">
        <v>44387</v>
      </c>
      <c r="C132" s="131">
        <v>11.296865051818182</v>
      </c>
      <c r="D132" s="131">
        <v>20.760143150000001</v>
      </c>
      <c r="E132" s="131">
        <v>37.409363414545453</v>
      </c>
      <c r="F132" s="131">
        <v>35.418186514181812</v>
      </c>
      <c r="G132" s="131">
        <v>11.5</v>
      </c>
      <c r="H132" s="131">
        <v>30.9</v>
      </c>
    </row>
    <row r="133" spans="2:8" x14ac:dyDescent="0.25">
      <c r="B133" s="130">
        <v>44388</v>
      </c>
      <c r="C133" s="131">
        <v>11.029726767272727</v>
      </c>
      <c r="D133" s="131">
        <v>20.51693265736364</v>
      </c>
      <c r="E133" s="131">
        <v>36.784923560000003</v>
      </c>
      <c r="F133" s="131">
        <v>33.985430265454553</v>
      </c>
      <c r="G133" s="131">
        <v>11.5</v>
      </c>
      <c r="H133" s="131">
        <v>30.930000000000003</v>
      </c>
    </row>
    <row r="134" spans="2:8" x14ac:dyDescent="0.25">
      <c r="B134" s="130">
        <v>44389</v>
      </c>
      <c r="C134" s="131">
        <v>13.439128805454546</v>
      </c>
      <c r="D134" s="131">
        <v>22.094375035727275</v>
      </c>
      <c r="E134" s="131">
        <v>40.586861163636364</v>
      </c>
      <c r="F134" s="131">
        <v>46.924150272727275</v>
      </c>
      <c r="G134" s="131">
        <v>11.5</v>
      </c>
      <c r="H134" s="131">
        <v>30.95</v>
      </c>
    </row>
    <row r="135" spans="2:8" x14ac:dyDescent="0.25">
      <c r="B135" s="130">
        <v>44390</v>
      </c>
      <c r="C135" s="131">
        <v>13.44136390909091</v>
      </c>
      <c r="D135" s="131">
        <v>22.090278291454545</v>
      </c>
      <c r="E135" s="131">
        <v>40.126936890909093</v>
      </c>
      <c r="F135" s="131">
        <v>46.847547274818183</v>
      </c>
      <c r="G135" s="131">
        <v>11.5</v>
      </c>
      <c r="H135" s="131">
        <v>30.970000000000002</v>
      </c>
    </row>
    <row r="136" spans="2:8" x14ac:dyDescent="0.25">
      <c r="B136" s="130">
        <v>44391</v>
      </c>
      <c r="C136" s="131">
        <v>13.436599221818181</v>
      </c>
      <c r="D136" s="131">
        <v>22.085582486545455</v>
      </c>
      <c r="E136" s="131">
        <v>40.018657166363639</v>
      </c>
      <c r="F136" s="131">
        <v>46.76969577727273</v>
      </c>
      <c r="G136" s="131">
        <v>11.5</v>
      </c>
      <c r="H136" s="131">
        <v>30.99</v>
      </c>
    </row>
    <row r="137" spans="2:8" x14ac:dyDescent="0.25">
      <c r="B137" s="130">
        <v>44392</v>
      </c>
      <c r="C137" s="131">
        <v>13.431832206363636</v>
      </c>
      <c r="D137" s="131">
        <v>22.013332451636362</v>
      </c>
      <c r="E137" s="131">
        <v>40.074046070909091</v>
      </c>
      <c r="F137" s="131">
        <v>46.692116530454548</v>
      </c>
      <c r="G137" s="131">
        <v>11.5</v>
      </c>
      <c r="H137" s="131">
        <v>31.01</v>
      </c>
    </row>
    <row r="138" spans="2:8" x14ac:dyDescent="0.25">
      <c r="B138" s="130">
        <v>44393</v>
      </c>
      <c r="C138" s="131">
        <v>12.88998034909091</v>
      </c>
      <c r="D138" s="131">
        <v>21.269878748363638</v>
      </c>
      <c r="E138" s="131">
        <v>39.480772400909089</v>
      </c>
      <c r="F138" s="131">
        <v>43.827781828363626</v>
      </c>
      <c r="G138" s="131">
        <v>11.5</v>
      </c>
      <c r="H138" s="131">
        <v>31.029999999999998</v>
      </c>
    </row>
    <row r="139" spans="2:8" x14ac:dyDescent="0.25">
      <c r="B139" s="130">
        <v>44394</v>
      </c>
      <c r="C139" s="131">
        <v>11.274724602727273</v>
      </c>
      <c r="D139" s="131">
        <v>20.665454990454545</v>
      </c>
      <c r="E139" s="131">
        <v>36.587995546363636</v>
      </c>
      <c r="F139" s="131">
        <v>35.012862341636357</v>
      </c>
      <c r="G139" s="131">
        <v>11.5</v>
      </c>
      <c r="H139" s="131">
        <v>31.04</v>
      </c>
    </row>
    <row r="140" spans="2:8" x14ac:dyDescent="0.25">
      <c r="B140" s="130">
        <v>44395</v>
      </c>
      <c r="C140" s="131">
        <v>11.008107746363637</v>
      </c>
      <c r="D140" s="131">
        <v>20.417910255999999</v>
      </c>
      <c r="E140" s="131">
        <v>36.000618255454548</v>
      </c>
      <c r="F140" s="131">
        <v>33.589582838454547</v>
      </c>
      <c r="G140" s="131">
        <v>11.5</v>
      </c>
      <c r="H140" s="131">
        <v>31.05</v>
      </c>
    </row>
    <row r="141" spans="2:8" x14ac:dyDescent="0.25">
      <c r="B141" s="130">
        <v>44396</v>
      </c>
      <c r="C141" s="131">
        <v>13.419746479999999</v>
      </c>
      <c r="D141" s="131">
        <v>21.997531786272727</v>
      </c>
      <c r="E141" s="131">
        <v>39.507496587272726</v>
      </c>
      <c r="F141" s="131">
        <v>46.382547861272727</v>
      </c>
      <c r="G141" s="131">
        <v>11.5</v>
      </c>
      <c r="H141" s="131">
        <v>31.060000000000002</v>
      </c>
    </row>
    <row r="142" spans="2:8" x14ac:dyDescent="0.25">
      <c r="B142" s="130">
        <v>44397</v>
      </c>
      <c r="C142" s="131">
        <v>13.414968991818181</v>
      </c>
      <c r="D142" s="131">
        <v>21.993085573454547</v>
      </c>
      <c r="E142" s="131">
        <v>39.70566077545454</v>
      </c>
      <c r="F142" s="131">
        <v>46.304435118818184</v>
      </c>
      <c r="G142" s="131">
        <v>11.5</v>
      </c>
      <c r="H142" s="131">
        <v>31.069999999999997</v>
      </c>
    </row>
    <row r="143" spans="2:8" x14ac:dyDescent="0.25">
      <c r="B143" s="130">
        <v>44398</v>
      </c>
      <c r="C143" s="131">
        <v>13.403181237272726</v>
      </c>
      <c r="D143" s="131">
        <v>21.988059079454544</v>
      </c>
      <c r="E143" s="131">
        <v>39.154773806363636</v>
      </c>
      <c r="F143" s="131">
        <v>46.224327380454547</v>
      </c>
      <c r="G143" s="131">
        <v>11.5</v>
      </c>
      <c r="H143" s="131">
        <v>31.08</v>
      </c>
    </row>
    <row r="144" spans="2:8" x14ac:dyDescent="0.25">
      <c r="B144" s="130">
        <v>44399</v>
      </c>
      <c r="C144" s="131">
        <v>13.405407030909091</v>
      </c>
      <c r="D144" s="131">
        <v>21.984005304363638</v>
      </c>
      <c r="E144" s="131">
        <v>39.04352309090909</v>
      </c>
      <c r="F144" s="131">
        <v>46.148303129181812</v>
      </c>
      <c r="G144" s="131">
        <v>11.5</v>
      </c>
      <c r="H144" s="131">
        <v>31.08</v>
      </c>
    </row>
    <row r="145" spans="2:8" x14ac:dyDescent="0.25">
      <c r="B145" s="130">
        <v>44400</v>
      </c>
      <c r="C145" s="131">
        <v>12.864597656363635</v>
      </c>
      <c r="D145" s="131">
        <v>21.239573146545457</v>
      </c>
      <c r="E145" s="131">
        <v>38.972286696363639</v>
      </c>
      <c r="F145" s="131">
        <v>43.326998138181821</v>
      </c>
      <c r="G145" s="131">
        <v>11.5</v>
      </c>
      <c r="H145" s="131">
        <v>31.08</v>
      </c>
    </row>
    <row r="146" spans="2:8" x14ac:dyDescent="0.25">
      <c r="B146" s="130">
        <v>44401</v>
      </c>
      <c r="C146" s="131">
        <v>11.252502038181818</v>
      </c>
      <c r="D146" s="131">
        <v>20.636261079000001</v>
      </c>
      <c r="E146" s="131">
        <v>36.097459483636364</v>
      </c>
      <c r="F146" s="131">
        <v>34.605819119636372</v>
      </c>
      <c r="G146" s="131">
        <v>11.5</v>
      </c>
      <c r="H146" s="131">
        <v>31.08</v>
      </c>
    </row>
    <row r="147" spans="2:8" x14ac:dyDescent="0.25">
      <c r="B147" s="130">
        <v>44402</v>
      </c>
      <c r="C147" s="131">
        <v>10.980658239090909</v>
      </c>
      <c r="D147" s="131">
        <v>20.391220687363635</v>
      </c>
      <c r="E147" s="131">
        <v>34.960588336363635</v>
      </c>
      <c r="F147" s="131">
        <v>33.189978017999998</v>
      </c>
      <c r="G147" s="131">
        <v>11.5</v>
      </c>
      <c r="H147" s="131">
        <v>31.08</v>
      </c>
    </row>
    <row r="148" spans="2:8" x14ac:dyDescent="0.25">
      <c r="B148" s="130">
        <v>44403</v>
      </c>
      <c r="C148" s="131">
        <v>13.393268935454545</v>
      </c>
      <c r="D148" s="131">
        <v>21.968925643000002</v>
      </c>
      <c r="E148" s="131">
        <v>38.48355549181818</v>
      </c>
      <c r="F148" s="131">
        <v>45.837811799272728</v>
      </c>
      <c r="G148" s="131">
        <v>11.5</v>
      </c>
      <c r="H148" s="131">
        <v>31.069999999999997</v>
      </c>
    </row>
    <row r="149" spans="2:8" x14ac:dyDescent="0.25">
      <c r="B149" s="130">
        <v>44404</v>
      </c>
      <c r="C149" s="131">
        <v>13.395491237272728</v>
      </c>
      <c r="D149" s="131">
        <v>21.967258324636365</v>
      </c>
      <c r="E149" s="131">
        <v>38.522887802727276</v>
      </c>
      <c r="F149" s="131">
        <v>45.761464498999999</v>
      </c>
      <c r="G149" s="131">
        <v>11.5</v>
      </c>
      <c r="H149" s="131">
        <v>31.060000000000002</v>
      </c>
    </row>
    <row r="150" spans="2:8" x14ac:dyDescent="0.25">
      <c r="B150" s="130">
        <v>44405</v>
      </c>
      <c r="C150" s="131">
        <v>13.390697455454546</v>
      </c>
      <c r="D150" s="131">
        <v>21.964712314181817</v>
      </c>
      <c r="E150" s="131">
        <v>39.017098285454544</v>
      </c>
      <c r="F150" s="131">
        <v>45.683956519636368</v>
      </c>
      <c r="G150" s="131">
        <v>11.5</v>
      </c>
      <c r="H150" s="131">
        <v>31.05</v>
      </c>
    </row>
    <row r="151" spans="2:8" x14ac:dyDescent="0.25">
      <c r="B151" s="130">
        <v>44406</v>
      </c>
      <c r="C151" s="131">
        <v>13.392918593636363</v>
      </c>
      <c r="D151" s="131">
        <v>21.962444340000005</v>
      </c>
      <c r="E151" s="131">
        <v>38.551320802727268</v>
      </c>
      <c r="F151" s="131">
        <v>45.608385046909092</v>
      </c>
      <c r="G151" s="131">
        <v>11.5</v>
      </c>
      <c r="H151" s="131">
        <v>31.04</v>
      </c>
    </row>
    <row r="152" spans="2:8" x14ac:dyDescent="0.25">
      <c r="B152" s="130">
        <v>44407</v>
      </c>
      <c r="C152" s="131">
        <v>12.852596467272726</v>
      </c>
      <c r="D152" s="131">
        <v>21.22045725609091</v>
      </c>
      <c r="E152" s="131">
        <v>38.108158852727271</v>
      </c>
      <c r="F152" s="131">
        <v>42.832788782999998</v>
      </c>
      <c r="G152" s="131">
        <v>11.5</v>
      </c>
      <c r="H152" s="131">
        <v>31.029999999999998</v>
      </c>
    </row>
    <row r="153" spans="2:8" x14ac:dyDescent="0.25">
      <c r="B153" s="130">
        <v>44408</v>
      </c>
      <c r="C153" s="131">
        <v>11.247886687272727</v>
      </c>
      <c r="D153" s="131">
        <v>20.621290583818183</v>
      </c>
      <c r="E153" s="131">
        <v>35.458455210909094</v>
      </c>
      <c r="F153" s="131">
        <v>34.208711698909092</v>
      </c>
      <c r="G153" s="131">
        <v>11.5</v>
      </c>
      <c r="H153" s="131">
        <v>31.01</v>
      </c>
    </row>
    <row r="154" spans="2:8" x14ac:dyDescent="0.25">
      <c r="B154" s="130">
        <v>44409</v>
      </c>
      <c r="C154" s="131">
        <v>10.98190024</v>
      </c>
      <c r="D154" s="131">
        <v>20.379342124363639</v>
      </c>
      <c r="E154" s="131">
        <v>34.752523261818176</v>
      </c>
      <c r="F154" s="131">
        <v>32.804482075818179</v>
      </c>
      <c r="G154" s="131">
        <v>11.5</v>
      </c>
      <c r="H154" s="131">
        <v>30.99</v>
      </c>
    </row>
    <row r="155" spans="2:8" x14ac:dyDescent="0.25">
      <c r="B155" s="130">
        <v>44410</v>
      </c>
      <c r="C155" s="131">
        <v>13.394781242727275</v>
      </c>
      <c r="D155" s="131">
        <v>21.955974223727274</v>
      </c>
      <c r="E155" s="131">
        <v>38.281225038181816</v>
      </c>
      <c r="F155" s="131">
        <v>45.306552131818179</v>
      </c>
      <c r="G155" s="131">
        <v>11.5</v>
      </c>
      <c r="H155" s="131">
        <v>30.970000000000002</v>
      </c>
    </row>
    <row r="156" spans="2:8" x14ac:dyDescent="0.25">
      <c r="B156" s="130">
        <v>44411</v>
      </c>
      <c r="C156" s="131">
        <v>13.389978150909089</v>
      </c>
      <c r="D156" s="131">
        <v>21.953273563545455</v>
      </c>
      <c r="E156" s="131">
        <v>38.527821907272724</v>
      </c>
      <c r="F156" s="131">
        <v>45.229050477454543</v>
      </c>
      <c r="G156" s="131">
        <v>11.5</v>
      </c>
      <c r="H156" s="131">
        <v>30.95</v>
      </c>
    </row>
    <row r="157" spans="2:8" x14ac:dyDescent="0.25">
      <c r="B157" s="130">
        <v>44412</v>
      </c>
      <c r="C157" s="131">
        <v>13.392196961818183</v>
      </c>
      <c r="D157" s="131">
        <v>21.950017009454548</v>
      </c>
      <c r="E157" s="131">
        <v>38.267391878181819</v>
      </c>
      <c r="F157" s="131">
        <v>45.152766089909086</v>
      </c>
      <c r="G157" s="131">
        <v>11.5</v>
      </c>
      <c r="H157" s="131">
        <v>30.930000000000003</v>
      </c>
    </row>
    <row r="158" spans="2:8" x14ac:dyDescent="0.25">
      <c r="B158" s="130">
        <v>44413</v>
      </c>
      <c r="C158" s="131">
        <v>13.394415771818181</v>
      </c>
      <c r="D158" s="131">
        <v>21.948116909454544</v>
      </c>
      <c r="E158" s="131">
        <v>38.229391740909087</v>
      </c>
      <c r="F158" s="131">
        <v>45.075971585454539</v>
      </c>
      <c r="G158" s="131">
        <v>11.5</v>
      </c>
      <c r="H158" s="131">
        <v>30.9</v>
      </c>
    </row>
    <row r="159" spans="2:8" x14ac:dyDescent="0.25">
      <c r="B159" s="130">
        <v>44414</v>
      </c>
      <c r="C159" s="131">
        <v>12.860769199090909</v>
      </c>
      <c r="D159" s="131">
        <v>21.208051129727274</v>
      </c>
      <c r="E159" s="131">
        <v>38.180568636363638</v>
      </c>
      <c r="F159" s="131">
        <v>42.345734682636362</v>
      </c>
      <c r="G159" s="131">
        <v>11.5</v>
      </c>
      <c r="H159" s="131">
        <v>30.87</v>
      </c>
    </row>
    <row r="160" spans="2:8" x14ac:dyDescent="0.25">
      <c r="B160" s="130">
        <v>44415</v>
      </c>
      <c r="C160" s="131">
        <v>11.25503685</v>
      </c>
      <c r="D160" s="131">
        <v>20.609774053636361</v>
      </c>
      <c r="E160" s="131">
        <v>35.255730809090906</v>
      </c>
      <c r="F160" s="131">
        <v>33.814772143545454</v>
      </c>
      <c r="G160" s="131">
        <v>11.5</v>
      </c>
      <c r="H160" s="131">
        <v>30.84</v>
      </c>
    </row>
    <row r="161" spans="2:8" x14ac:dyDescent="0.25">
      <c r="B161" s="130">
        <v>44416</v>
      </c>
      <c r="C161" s="131">
        <v>10.994642892727272</v>
      </c>
      <c r="D161" s="131">
        <v>20.372631238090907</v>
      </c>
      <c r="E161" s="131">
        <v>34.732791639090912</v>
      </c>
      <c r="F161" s="131">
        <v>32.421857271</v>
      </c>
      <c r="G161" s="131">
        <v>11.5</v>
      </c>
      <c r="H161" s="131">
        <v>30.810000000000002</v>
      </c>
    </row>
    <row r="162" spans="2:8" x14ac:dyDescent="0.25">
      <c r="B162" s="130">
        <v>44417</v>
      </c>
      <c r="C162" s="131">
        <v>13.417351111818181</v>
      </c>
      <c r="D162" s="131">
        <v>21.951766473999999</v>
      </c>
      <c r="E162" s="131">
        <v>38.515907069999997</v>
      </c>
      <c r="F162" s="131">
        <v>44.778459410727265</v>
      </c>
      <c r="G162" s="131">
        <v>11.5</v>
      </c>
      <c r="H162" s="131">
        <v>30.770000000000003</v>
      </c>
    </row>
    <row r="163" spans="2:8" x14ac:dyDescent="0.25">
      <c r="B163" s="130">
        <v>44418</v>
      </c>
      <c r="C163" s="131">
        <v>13.41957225</v>
      </c>
      <c r="D163" s="131">
        <v>21.952405414181818</v>
      </c>
      <c r="E163" s="131">
        <v>39.029391473636366</v>
      </c>
      <c r="F163" s="131">
        <v>44.703213855454543</v>
      </c>
      <c r="G163" s="131">
        <v>11.5</v>
      </c>
      <c r="H163" s="131">
        <v>30.74</v>
      </c>
    </row>
    <row r="164" spans="2:8" x14ac:dyDescent="0.25">
      <c r="B164" s="130">
        <v>44419</v>
      </c>
      <c r="C164" s="131">
        <v>13.421793388181818</v>
      </c>
      <c r="D164" s="131">
        <v>21.949835103818181</v>
      </c>
      <c r="E164" s="131">
        <v>38.897217705454544</v>
      </c>
      <c r="F164" s="131">
        <v>44.627643296272723</v>
      </c>
      <c r="G164" s="131">
        <v>11.5</v>
      </c>
      <c r="H164" s="131">
        <v>30.7</v>
      </c>
    </row>
    <row r="165" spans="2:8" x14ac:dyDescent="0.25">
      <c r="B165" s="130">
        <v>44420</v>
      </c>
      <c r="C165" s="131">
        <v>13.424014526363637</v>
      </c>
      <c r="D165" s="131">
        <v>21.949198205818181</v>
      </c>
      <c r="E165" s="131">
        <v>39.004912233636361</v>
      </c>
      <c r="F165" s="131">
        <v>44.552397740999993</v>
      </c>
      <c r="G165" s="131">
        <v>11.5</v>
      </c>
      <c r="H165" s="131">
        <v>30.65</v>
      </c>
    </row>
    <row r="166" spans="2:8" x14ac:dyDescent="0.25">
      <c r="B166" s="130">
        <v>44421</v>
      </c>
      <c r="C166" s="131">
        <v>12.88918623818182</v>
      </c>
      <c r="D166" s="131">
        <v>21.207633483999999</v>
      </c>
      <c r="E166" s="131">
        <v>38.553030566363638</v>
      </c>
      <c r="F166" s="131">
        <v>41.865305872363635</v>
      </c>
      <c r="G166" s="131">
        <v>11.5</v>
      </c>
      <c r="H166" s="131">
        <v>30.61</v>
      </c>
    </row>
    <row r="167" spans="2:8" x14ac:dyDescent="0.25">
      <c r="B167" s="130">
        <v>44422</v>
      </c>
      <c r="C167" s="131">
        <v>11.279903714545455</v>
      </c>
      <c r="D167" s="131">
        <v>20.608527017454549</v>
      </c>
      <c r="E167" s="131">
        <v>35.946003749999996</v>
      </c>
      <c r="F167" s="131">
        <v>33.581735165727274</v>
      </c>
      <c r="G167" s="131">
        <v>11.5</v>
      </c>
      <c r="H167" s="131">
        <v>30.569999999999997</v>
      </c>
    </row>
    <row r="168" spans="2:8" x14ac:dyDescent="0.25">
      <c r="B168" s="130">
        <v>44423</v>
      </c>
      <c r="C168" s="131">
        <v>11.018926277272728</v>
      </c>
      <c r="D168" s="131">
        <v>20.446673859000001</v>
      </c>
      <c r="E168" s="131">
        <v>35.205247840909095</v>
      </c>
      <c r="F168" s="131">
        <v>32.342567049090903</v>
      </c>
      <c r="G168" s="131">
        <v>11.5</v>
      </c>
      <c r="H168" s="131">
        <v>30.520000000000003</v>
      </c>
    </row>
    <row r="169" spans="2:8" x14ac:dyDescent="0.25">
      <c r="B169" s="130">
        <v>44424</v>
      </c>
      <c r="C169" s="131">
        <v>13.454013664545455</v>
      </c>
      <c r="D169" s="131">
        <v>22.02240943881818</v>
      </c>
      <c r="E169" s="131">
        <v>39.209465899090908</v>
      </c>
      <c r="F169" s="131">
        <v>44.89157172536364</v>
      </c>
      <c r="G169" s="131">
        <v>11.5</v>
      </c>
      <c r="H169" s="131">
        <v>30.470000000000002</v>
      </c>
    </row>
    <row r="170" spans="2:8" x14ac:dyDescent="0.25">
      <c r="B170" s="130">
        <v>44425</v>
      </c>
      <c r="C170" s="131">
        <v>13.470317011818183</v>
      </c>
      <c r="D170" s="131">
        <v>22.027927419000001</v>
      </c>
      <c r="E170" s="131">
        <v>39.114381957272727</v>
      </c>
      <c r="F170" s="131">
        <v>45.031796055545456</v>
      </c>
      <c r="G170" s="131">
        <v>11.5</v>
      </c>
      <c r="H170" s="131">
        <v>30.42</v>
      </c>
    </row>
    <row r="171" spans="2:8" x14ac:dyDescent="0.25">
      <c r="B171" s="130">
        <v>44426</v>
      </c>
      <c r="C171" s="131">
        <v>13.486625014545455</v>
      </c>
      <c r="D171" s="131">
        <v>22.034894434181812</v>
      </c>
      <c r="E171" s="131">
        <v>39.472405782727272</v>
      </c>
      <c r="F171" s="131">
        <v>45.172800648545454</v>
      </c>
      <c r="G171" s="131">
        <v>11.5</v>
      </c>
      <c r="H171" s="131">
        <v>30.36</v>
      </c>
    </row>
    <row r="172" spans="2:8" x14ac:dyDescent="0.25">
      <c r="B172" s="130">
        <v>44427</v>
      </c>
      <c r="C172" s="131">
        <v>13.495895985454545</v>
      </c>
      <c r="D172" s="131">
        <v>22.04000032481818</v>
      </c>
      <c r="E172" s="131">
        <v>39.487407313636361</v>
      </c>
      <c r="F172" s="131">
        <v>45.311489930636363</v>
      </c>
      <c r="G172" s="131">
        <v>11.5</v>
      </c>
      <c r="H172" s="131">
        <v>30.310000000000002</v>
      </c>
    </row>
    <row r="173" spans="2:8" x14ac:dyDescent="0.25">
      <c r="B173" s="130">
        <v>44428</v>
      </c>
      <c r="C173" s="131">
        <v>12.97172364909091</v>
      </c>
      <c r="D173" s="131">
        <v>21.303960480999997</v>
      </c>
      <c r="E173" s="131">
        <v>39.866778199999999</v>
      </c>
      <c r="F173" s="131">
        <v>42.748016484090904</v>
      </c>
      <c r="G173" s="131">
        <v>11.5</v>
      </c>
      <c r="H173" s="131">
        <v>30.25</v>
      </c>
    </row>
    <row r="174" spans="2:8" x14ac:dyDescent="0.25">
      <c r="B174" s="130">
        <v>44429</v>
      </c>
      <c r="C174" s="131">
        <v>11.352133724545455</v>
      </c>
      <c r="D174" s="131">
        <v>20.704555552909088</v>
      </c>
      <c r="E174" s="131">
        <v>37.161462658181819</v>
      </c>
      <c r="F174" s="131">
        <v>34.278863557272722</v>
      </c>
      <c r="G174" s="131">
        <v>11.5</v>
      </c>
      <c r="H174" s="131">
        <v>30.189999999999998</v>
      </c>
    </row>
    <row r="175" spans="2:8" x14ac:dyDescent="0.25">
      <c r="B175" s="130">
        <v>44430</v>
      </c>
      <c r="C175" s="131">
        <v>11.089452748181818</v>
      </c>
      <c r="D175" s="131">
        <v>20.473171450363637</v>
      </c>
      <c r="E175" s="131">
        <v>36.290614085454543</v>
      </c>
      <c r="F175" s="131">
        <v>33.022428749909089</v>
      </c>
      <c r="G175" s="131">
        <v>11.5</v>
      </c>
      <c r="H175" s="131">
        <v>30.13</v>
      </c>
    </row>
    <row r="176" spans="2:8" x14ac:dyDescent="0.25">
      <c r="B176" s="130">
        <v>44431</v>
      </c>
      <c r="C176" s="131">
        <v>13.533003145454545</v>
      </c>
      <c r="D176" s="131">
        <v>22.049569969181817</v>
      </c>
      <c r="E176" s="131">
        <v>40.363296075454542</v>
      </c>
      <c r="F176" s="131">
        <v>45.861751775181816</v>
      </c>
      <c r="G176" s="131">
        <v>11.5</v>
      </c>
      <c r="H176" s="131">
        <v>30.060000000000002</v>
      </c>
    </row>
    <row r="177" spans="2:8" x14ac:dyDescent="0.25">
      <c r="B177" s="130">
        <v>44432</v>
      </c>
      <c r="C177" s="131">
        <v>13.549333259999999</v>
      </c>
      <c r="D177" s="131">
        <v>22.054565585999999</v>
      </c>
      <c r="E177" s="131">
        <v>40.433293637272726</v>
      </c>
      <c r="F177" s="131">
        <v>46.000780641818174</v>
      </c>
      <c r="G177" s="131">
        <v>11.5</v>
      </c>
      <c r="H177" s="131">
        <v>30</v>
      </c>
    </row>
    <row r="178" spans="2:8" x14ac:dyDescent="0.25">
      <c r="B178" s="130">
        <v>44433</v>
      </c>
      <c r="C178" s="131">
        <v>13.56566802909091</v>
      </c>
      <c r="D178" s="131">
        <v>22.061417528909093</v>
      </c>
      <c r="E178" s="131">
        <v>40.961976948181821</v>
      </c>
      <c r="F178" s="131">
        <v>46.141298102727276</v>
      </c>
      <c r="G178" s="131">
        <v>11.5</v>
      </c>
      <c r="H178" s="131">
        <v>29.930000000000003</v>
      </c>
    </row>
    <row r="179" spans="2:8" x14ac:dyDescent="0.25">
      <c r="B179" s="130">
        <v>44434</v>
      </c>
      <c r="C179" s="131">
        <v>13.582007453636363</v>
      </c>
      <c r="D179" s="131">
        <v>22.06778234872727</v>
      </c>
      <c r="E179" s="131">
        <v>40.988121769999999</v>
      </c>
      <c r="F179" s="131">
        <v>46.281562188272723</v>
      </c>
      <c r="G179" s="131">
        <v>11.5</v>
      </c>
      <c r="H179" s="131">
        <v>29.86</v>
      </c>
    </row>
    <row r="180" spans="2:8" x14ac:dyDescent="0.25">
      <c r="B180" s="130">
        <v>44435</v>
      </c>
      <c r="C180" s="131">
        <v>13.05441747090909</v>
      </c>
      <c r="D180" s="131">
        <v>21.334109306000006</v>
      </c>
      <c r="E180" s="131">
        <v>40.953184425454545</v>
      </c>
      <c r="F180" s="131">
        <v>43.62702280700001</v>
      </c>
      <c r="G180" s="131">
        <v>11.5</v>
      </c>
      <c r="H180" s="131">
        <v>29.71</v>
      </c>
    </row>
    <row r="181" spans="2:8" x14ac:dyDescent="0.25">
      <c r="B181" s="130">
        <v>44436</v>
      </c>
      <c r="C181" s="131">
        <v>11.442272039090909</v>
      </c>
      <c r="D181" s="131">
        <v>20.739795131636363</v>
      </c>
      <c r="E181" s="131">
        <v>38.644135908181816</v>
      </c>
      <c r="F181" s="131">
        <v>34.981102818454545</v>
      </c>
      <c r="G181" s="131">
        <v>11.5</v>
      </c>
      <c r="H181" s="131">
        <v>29.55</v>
      </c>
    </row>
    <row r="182" spans="2:8" x14ac:dyDescent="0.25">
      <c r="B182" s="130">
        <v>44437</v>
      </c>
      <c r="C182" s="131">
        <v>11.18903145</v>
      </c>
      <c r="D182" s="131">
        <v>20.514770212454543</v>
      </c>
      <c r="E182" s="131">
        <v>38.311214672727267</v>
      </c>
      <c r="F182" s="131">
        <v>33.714592281545457</v>
      </c>
      <c r="G182" s="131">
        <v>11.5</v>
      </c>
      <c r="H182" s="131">
        <v>29.39</v>
      </c>
    </row>
    <row r="183" spans="2:8" x14ac:dyDescent="0.25">
      <c r="B183" s="130">
        <v>44438</v>
      </c>
      <c r="C183" s="131">
        <v>13.668575165454547</v>
      </c>
      <c r="D183" s="131">
        <v>22.103786670818184</v>
      </c>
      <c r="E183" s="131">
        <v>42.74469251</v>
      </c>
      <c r="F183" s="131">
        <v>46.851931848545455</v>
      </c>
      <c r="G183" s="131">
        <v>11.5</v>
      </c>
      <c r="H183" s="131">
        <v>29.220000000000002</v>
      </c>
    </row>
    <row r="184" spans="2:8" x14ac:dyDescent="0.25">
      <c r="B184" s="130">
        <v>44439</v>
      </c>
      <c r="C184" s="131">
        <v>13.691997008181819</v>
      </c>
      <c r="D184" s="131">
        <v>22.111850629999999</v>
      </c>
      <c r="E184" s="131">
        <v>43.338562463636364</v>
      </c>
      <c r="F184" s="131">
        <v>46.99507576618182</v>
      </c>
      <c r="G184" s="131">
        <v>11.5</v>
      </c>
      <c r="H184" s="131">
        <v>29.04</v>
      </c>
    </row>
    <row r="185" spans="2:8" x14ac:dyDescent="0.25">
      <c r="B185" s="130">
        <v>44440</v>
      </c>
      <c r="C185" s="131">
        <v>13.715425833636363</v>
      </c>
      <c r="D185" s="131">
        <v>22.120666971818185</v>
      </c>
      <c r="E185" s="131">
        <v>43.79719506090909</v>
      </c>
      <c r="F185" s="131">
        <v>47.137195352818182</v>
      </c>
      <c r="G185" s="131">
        <v>11.5</v>
      </c>
      <c r="H185" s="131">
        <v>28.86</v>
      </c>
    </row>
    <row r="186" spans="2:8" x14ac:dyDescent="0.25">
      <c r="B186" s="130">
        <v>44441</v>
      </c>
      <c r="C186" s="131">
        <v>13.731803662727271</v>
      </c>
      <c r="D186" s="131">
        <v>22.130189813363639</v>
      </c>
      <c r="E186" s="131">
        <v>44.417455943636362</v>
      </c>
      <c r="F186" s="131">
        <v>47.278856776363632</v>
      </c>
      <c r="G186" s="131">
        <v>11.5</v>
      </c>
      <c r="H186" s="131">
        <v>28.66</v>
      </c>
    </row>
    <row r="187" spans="2:8" x14ac:dyDescent="0.25">
      <c r="B187" s="130">
        <v>44442</v>
      </c>
      <c r="C187" s="131">
        <v>13.20503547818182</v>
      </c>
      <c r="D187" s="131">
        <v>21.396167553545453</v>
      </c>
      <c r="E187" s="131">
        <v>44.108219822727271</v>
      </c>
      <c r="F187" s="131">
        <v>44.534199592181814</v>
      </c>
      <c r="G187" s="131">
        <v>11.5</v>
      </c>
      <c r="H187" s="131">
        <v>28.46</v>
      </c>
    </row>
    <row r="188" spans="2:8" x14ac:dyDescent="0.25">
      <c r="B188" s="130">
        <v>44443</v>
      </c>
      <c r="C188" s="131">
        <v>11.568172217272727</v>
      </c>
      <c r="D188" s="131">
        <v>20.795739575454544</v>
      </c>
      <c r="E188" s="131">
        <v>41.137846438181818</v>
      </c>
      <c r="F188" s="131">
        <v>35.700665658090905</v>
      </c>
      <c r="G188" s="131">
        <v>11.5</v>
      </c>
      <c r="H188" s="131">
        <v>28.25</v>
      </c>
    </row>
    <row r="189" spans="2:8" x14ac:dyDescent="0.25">
      <c r="B189" s="130">
        <v>44444</v>
      </c>
      <c r="C189" s="131">
        <v>11.30618177090909</v>
      </c>
      <c r="D189" s="131">
        <v>20.566467971636364</v>
      </c>
      <c r="E189" s="131">
        <v>40.747927630909089</v>
      </c>
      <c r="F189" s="131">
        <v>34.415632235090911</v>
      </c>
      <c r="G189" s="131">
        <v>11.5</v>
      </c>
      <c r="H189" s="131">
        <v>28.029999999999998</v>
      </c>
    </row>
    <row r="190" spans="2:8" x14ac:dyDescent="0.25">
      <c r="B190" s="130">
        <v>44445</v>
      </c>
      <c r="C190" s="131">
        <v>13.811486797272726</v>
      </c>
      <c r="D190" s="131">
        <v>22.162532592727274</v>
      </c>
      <c r="E190" s="131">
        <v>45.059121042727277</v>
      </c>
      <c r="F190" s="131">
        <v>47.844881859181811</v>
      </c>
      <c r="G190" s="131">
        <v>11.5</v>
      </c>
      <c r="H190" s="131">
        <v>27.810000000000002</v>
      </c>
    </row>
    <row r="191" spans="2:8" x14ac:dyDescent="0.25">
      <c r="B191" s="130">
        <v>44446</v>
      </c>
      <c r="C191" s="131">
        <v>13.842017825454546</v>
      </c>
      <c r="D191" s="131">
        <v>22.174519981000003</v>
      </c>
      <c r="E191" s="131">
        <v>45.854423716363641</v>
      </c>
      <c r="F191" s="131">
        <v>47.989840690272722</v>
      </c>
      <c r="G191" s="131">
        <v>11.5</v>
      </c>
      <c r="H191" s="131">
        <v>27.58</v>
      </c>
    </row>
    <row r="192" spans="2:8" x14ac:dyDescent="0.25">
      <c r="B192" s="130">
        <v>44447</v>
      </c>
      <c r="C192" s="131">
        <v>13.865493201818181</v>
      </c>
      <c r="D192" s="131">
        <v>22.18526714672727</v>
      </c>
      <c r="E192" s="131">
        <v>46.244139780909094</v>
      </c>
      <c r="F192" s="131">
        <v>48.133560487272732</v>
      </c>
      <c r="G192" s="131">
        <v>11.5</v>
      </c>
      <c r="H192" s="131">
        <v>27.34</v>
      </c>
    </row>
    <row r="193" spans="2:8" x14ac:dyDescent="0.25">
      <c r="B193" s="130">
        <v>44448</v>
      </c>
      <c r="C193" s="131">
        <v>13.896041686363638</v>
      </c>
      <c r="D193" s="131">
        <v>22.198851622909089</v>
      </c>
      <c r="E193" s="131">
        <v>46.550118559999994</v>
      </c>
      <c r="F193" s="131">
        <v>48.27911731790909</v>
      </c>
      <c r="G193" s="131">
        <v>11.5</v>
      </c>
      <c r="H193" s="131">
        <v>27.09</v>
      </c>
    </row>
    <row r="194" spans="2:8" x14ac:dyDescent="0.25">
      <c r="B194" s="130">
        <v>44449</v>
      </c>
      <c r="C194" s="131">
        <v>13.376320099999999</v>
      </c>
      <c r="D194" s="131">
        <v>21.472885088727271</v>
      </c>
      <c r="E194" s="131">
        <v>47.32106690818182</v>
      </c>
      <c r="F194" s="131">
        <v>45.448482585090908</v>
      </c>
      <c r="G194" s="131">
        <v>11.5</v>
      </c>
      <c r="H194" s="131">
        <v>26.84</v>
      </c>
    </row>
    <row r="195" spans="2:8" x14ac:dyDescent="0.25">
      <c r="B195" s="130">
        <v>44450</v>
      </c>
      <c r="C195" s="131">
        <v>11.735894934545454</v>
      </c>
      <c r="D195" s="131">
        <v>20.87720285781818</v>
      </c>
      <c r="E195" s="131">
        <v>44.668598228181821</v>
      </c>
      <c r="F195" s="131">
        <v>36.438965550454547</v>
      </c>
      <c r="G195" s="131">
        <v>11.5</v>
      </c>
      <c r="H195" s="131">
        <v>26.58</v>
      </c>
    </row>
    <row r="196" spans="2:8" x14ac:dyDescent="0.25">
      <c r="B196" s="130">
        <v>44451</v>
      </c>
      <c r="C196" s="131">
        <v>11.481543433636363</v>
      </c>
      <c r="D196" s="131">
        <v>20.651037505727274</v>
      </c>
      <c r="E196" s="131">
        <v>44.477045769090914</v>
      </c>
      <c r="F196" s="131">
        <v>35.14201683790909</v>
      </c>
      <c r="G196" s="131">
        <v>11.5</v>
      </c>
      <c r="H196" s="131">
        <v>26.310000000000002</v>
      </c>
    </row>
    <row r="197" spans="2:8" x14ac:dyDescent="0.25">
      <c r="B197" s="130">
        <v>44452</v>
      </c>
      <c r="C197" s="131">
        <v>14.04661185</v>
      </c>
      <c r="D197" s="131">
        <v>22.267292104545454</v>
      </c>
      <c r="E197" s="131">
        <v>49.362804535454551</v>
      </c>
      <c r="F197" s="131">
        <v>48.871554164454544</v>
      </c>
      <c r="G197" s="131">
        <v>11.5</v>
      </c>
      <c r="H197" s="131">
        <v>26.04</v>
      </c>
    </row>
    <row r="198" spans="2:8" x14ac:dyDescent="0.25">
      <c r="B198" s="130">
        <v>44453</v>
      </c>
      <c r="C198" s="131">
        <v>14.098427374545453</v>
      </c>
      <c r="D198" s="131">
        <v>22.290517009272726</v>
      </c>
      <c r="E198" s="131">
        <v>50.098180939999999</v>
      </c>
      <c r="F198" s="131">
        <v>49.023968240363629</v>
      </c>
      <c r="G198" s="131">
        <v>11.5</v>
      </c>
      <c r="H198" s="131">
        <v>25.76</v>
      </c>
    </row>
    <row r="199" spans="2:8" x14ac:dyDescent="0.25">
      <c r="B199" s="130">
        <v>44454</v>
      </c>
      <c r="C199" s="131">
        <v>14.143186083636364</v>
      </c>
      <c r="D199" s="131">
        <v>22.313723857454548</v>
      </c>
      <c r="E199" s="131">
        <v>51.680149710000002</v>
      </c>
      <c r="F199" s="131">
        <v>49.176093804181818</v>
      </c>
      <c r="G199" s="131">
        <v>11.5</v>
      </c>
      <c r="H199" s="131">
        <v>25.470000000000002</v>
      </c>
    </row>
    <row r="200" spans="2:8" x14ac:dyDescent="0.25">
      <c r="B200" s="130">
        <v>44455</v>
      </c>
      <c r="C200" s="131">
        <v>14.202107301818183</v>
      </c>
      <c r="D200" s="131">
        <v>22.338903916818182</v>
      </c>
      <c r="E200" s="131">
        <v>52.43226377909091</v>
      </c>
      <c r="F200" s="131">
        <v>49.331603032272731</v>
      </c>
      <c r="G200" s="131">
        <v>11.5</v>
      </c>
      <c r="H200" s="131">
        <v>25.17</v>
      </c>
    </row>
    <row r="201" spans="2:8" x14ac:dyDescent="0.25">
      <c r="B201" s="130">
        <v>44456</v>
      </c>
      <c r="C201" s="131">
        <v>13.683812836363636</v>
      </c>
      <c r="D201" s="131">
        <v>21.619021069181819</v>
      </c>
      <c r="E201" s="131">
        <v>53.03315502636363</v>
      </c>
      <c r="F201" s="131">
        <v>46.414348588999999</v>
      </c>
      <c r="G201" s="131">
        <v>11.5</v>
      </c>
      <c r="H201" s="131">
        <v>24.87</v>
      </c>
    </row>
    <row r="202" spans="2:8" x14ac:dyDescent="0.25">
      <c r="B202" s="130">
        <v>44457</v>
      </c>
      <c r="C202" s="131">
        <v>12.016916015454546</v>
      </c>
      <c r="D202" s="131">
        <v>21.459832537272728</v>
      </c>
      <c r="E202" s="131">
        <v>50.694193888181822</v>
      </c>
      <c r="F202" s="131">
        <v>37.224101465636366</v>
      </c>
      <c r="G202" s="131">
        <v>11.5</v>
      </c>
      <c r="H202" s="131">
        <v>24.569999999999997</v>
      </c>
    </row>
    <row r="203" spans="2:8" x14ac:dyDescent="0.25">
      <c r="B203" s="130">
        <v>44458</v>
      </c>
      <c r="C203" s="131">
        <v>11.773354498181817</v>
      </c>
      <c r="D203" s="131">
        <v>21.238508269</v>
      </c>
      <c r="E203" s="131">
        <v>51.113539805454543</v>
      </c>
      <c r="F203" s="131">
        <v>35.917814156454547</v>
      </c>
      <c r="G203" s="131">
        <v>11.5</v>
      </c>
      <c r="H203" s="131">
        <v>24.25</v>
      </c>
    </row>
    <row r="204" spans="2:8" x14ac:dyDescent="0.25">
      <c r="B204" s="130">
        <v>44459</v>
      </c>
      <c r="C204" s="131">
        <v>14.40966266909091</v>
      </c>
      <c r="D204" s="131">
        <v>22.877589235090912</v>
      </c>
      <c r="E204" s="131">
        <v>56.437021486363641</v>
      </c>
      <c r="F204" s="131">
        <v>49.942767022000005</v>
      </c>
      <c r="G204" s="131">
        <v>11.5</v>
      </c>
      <c r="H204" s="131">
        <v>23.930000000000003</v>
      </c>
    </row>
    <row r="205" spans="2:8" x14ac:dyDescent="0.25">
      <c r="B205" s="130">
        <v>44460</v>
      </c>
      <c r="C205" s="131">
        <v>14.454512151818182</v>
      </c>
      <c r="D205" s="131">
        <v>22.899401338454542</v>
      </c>
      <c r="E205" s="131">
        <v>57.067885799999999</v>
      </c>
      <c r="F205" s="131">
        <v>50.095057161727269</v>
      </c>
      <c r="G205" s="131">
        <v>11.5</v>
      </c>
      <c r="H205" s="131">
        <v>23.61</v>
      </c>
    </row>
    <row r="206" spans="2:8" x14ac:dyDescent="0.25">
      <c r="B206" s="130">
        <v>44461</v>
      </c>
      <c r="C206" s="131">
        <v>14.506456854545455</v>
      </c>
      <c r="D206" s="131">
        <v>22.926669643</v>
      </c>
      <c r="E206" s="131">
        <v>58.029339734545459</v>
      </c>
      <c r="F206" s="131">
        <v>50.250430627727276</v>
      </c>
      <c r="G206" s="131">
        <v>11.5</v>
      </c>
      <c r="H206" s="131">
        <v>23.279999999999998</v>
      </c>
    </row>
    <row r="207" spans="2:8" x14ac:dyDescent="0.25">
      <c r="B207" s="130">
        <v>44462</v>
      </c>
      <c r="C207" s="131">
        <v>14.56550026909091</v>
      </c>
      <c r="D207" s="131">
        <v>22.952520023272726</v>
      </c>
      <c r="E207" s="131">
        <v>59.656767598181816</v>
      </c>
      <c r="F207" s="131">
        <v>50.406890631272731</v>
      </c>
      <c r="G207" s="131">
        <v>11.5</v>
      </c>
      <c r="H207" s="131">
        <v>22.94</v>
      </c>
    </row>
    <row r="208" spans="2:8" x14ac:dyDescent="0.25">
      <c r="B208" s="130">
        <v>44463</v>
      </c>
      <c r="C208" s="131">
        <v>14.032779571818184</v>
      </c>
      <c r="D208" s="131">
        <v>22.228010637000001</v>
      </c>
      <c r="E208" s="131">
        <v>59.753019870000003</v>
      </c>
      <c r="F208" s="131">
        <v>47.40161848390909</v>
      </c>
      <c r="G208" s="131">
        <v>11.5</v>
      </c>
      <c r="H208" s="131">
        <v>22.599999999999998</v>
      </c>
    </row>
    <row r="209" spans="2:8" x14ac:dyDescent="0.25">
      <c r="B209" s="130">
        <v>44464</v>
      </c>
      <c r="C209" s="131">
        <v>12.34021127181818</v>
      </c>
      <c r="D209" s="131">
        <v>21.627884491272731</v>
      </c>
      <c r="E209" s="131">
        <v>57.625538026363635</v>
      </c>
      <c r="F209" s="131">
        <v>38.035261009454544</v>
      </c>
      <c r="G209" s="131">
        <v>11.5</v>
      </c>
      <c r="H209" s="131">
        <v>22.25</v>
      </c>
    </row>
    <row r="210" spans="2:8" x14ac:dyDescent="0.25">
      <c r="B210" s="130">
        <v>44465</v>
      </c>
      <c r="C210" s="131">
        <v>12.106479969090911</v>
      </c>
      <c r="D210" s="131">
        <v>21.409702582090905</v>
      </c>
      <c r="E210" s="131">
        <v>58.423568700000004</v>
      </c>
      <c r="F210" s="131">
        <v>36.718259056818184</v>
      </c>
      <c r="G210" s="131">
        <v>11.5</v>
      </c>
      <c r="H210" s="131">
        <v>21.900000000000002</v>
      </c>
    </row>
    <row r="211" spans="2:8" x14ac:dyDescent="0.25">
      <c r="B211" s="130">
        <v>44466</v>
      </c>
      <c r="C211" s="131">
        <v>14.851469643636364</v>
      </c>
      <c r="D211" s="131">
        <v>23.090571864181818</v>
      </c>
      <c r="E211" s="131">
        <v>64.652544751818183</v>
      </c>
      <c r="F211" s="131">
        <v>51.04817624281818</v>
      </c>
      <c r="G211" s="131">
        <v>11.5</v>
      </c>
      <c r="H211" s="131">
        <v>21.54</v>
      </c>
    </row>
    <row r="212" spans="2:8" x14ac:dyDescent="0.25">
      <c r="B212" s="130">
        <v>44467</v>
      </c>
      <c r="C212" s="131">
        <v>14.946055492727272</v>
      </c>
      <c r="D212" s="131">
        <v>23.138004089181816</v>
      </c>
      <c r="E212" s="131">
        <v>66.78651531727273</v>
      </c>
      <c r="F212" s="131">
        <v>51.217296697090902</v>
      </c>
      <c r="G212" s="131">
        <v>11.5</v>
      </c>
      <c r="H212" s="131">
        <v>21.17</v>
      </c>
    </row>
    <row r="213" spans="2:8" x14ac:dyDescent="0.25">
      <c r="B213" s="130">
        <v>44468</v>
      </c>
      <c r="C213" s="131">
        <v>15.054850402727272</v>
      </c>
      <c r="D213" s="131">
        <v>23.193578244909091</v>
      </c>
      <c r="E213" s="131">
        <v>68.891674351818182</v>
      </c>
      <c r="F213" s="131">
        <v>51.391454987545451</v>
      </c>
      <c r="G213" s="131">
        <v>11.5</v>
      </c>
      <c r="H213" s="131">
        <v>20.81</v>
      </c>
    </row>
    <row r="214" spans="2:8" x14ac:dyDescent="0.25">
      <c r="B214" s="130">
        <v>44469</v>
      </c>
      <c r="C214" s="131">
        <v>15.163680224545454</v>
      </c>
      <c r="D214" s="131">
        <v>23.242569338727272</v>
      </c>
      <c r="E214" s="131">
        <v>70.47659657727273</v>
      </c>
      <c r="F214" s="131">
        <v>51.565043358272732</v>
      </c>
      <c r="G214" s="131">
        <v>11.5</v>
      </c>
      <c r="H214" s="131">
        <v>20.43</v>
      </c>
    </row>
  </sheetData>
  <mergeCells count="1">
    <mergeCell ref="B1:K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2"/>
  <sheetViews>
    <sheetView workbookViewId="0">
      <selection activeCell="K28" sqref="K28"/>
    </sheetView>
  </sheetViews>
  <sheetFormatPr defaultRowHeight="14.5" x14ac:dyDescent="0.35"/>
  <cols>
    <col min="1" max="1" width="10.7265625" bestFit="1" customWidth="1"/>
    <col min="2" max="2" width="15.26953125" customWidth="1"/>
    <col min="3" max="3" width="16.26953125" customWidth="1"/>
    <col min="5" max="5" width="15.7265625" customWidth="1"/>
    <col min="6" max="6" width="12.26953125" customWidth="1"/>
  </cols>
  <sheetData>
    <row r="1" spans="1:7" x14ac:dyDescent="0.35">
      <c r="A1" t="s">
        <v>52</v>
      </c>
      <c r="B1" t="s">
        <v>53</v>
      </c>
      <c r="C1" t="s">
        <v>54</v>
      </c>
      <c r="D1" t="s">
        <v>55</v>
      </c>
      <c r="E1" t="s">
        <v>56</v>
      </c>
      <c r="F1" t="s">
        <v>57</v>
      </c>
      <c r="G1" t="s">
        <v>5</v>
      </c>
    </row>
    <row r="2" spans="1:7" x14ac:dyDescent="0.35">
      <c r="A2" s="1">
        <v>43496</v>
      </c>
      <c r="B2">
        <v>5.4450000000000003</v>
      </c>
      <c r="C2">
        <v>15.346</v>
      </c>
      <c r="D2">
        <v>20.791</v>
      </c>
      <c r="E2">
        <v>30.574999999999999</v>
      </c>
      <c r="F2">
        <v>3.4239999999999999</v>
      </c>
      <c r="G2">
        <v>54.79</v>
      </c>
    </row>
    <row r="3" spans="1:7" x14ac:dyDescent="0.35">
      <c r="A3" s="1">
        <v>43495</v>
      </c>
      <c r="B3">
        <v>5.2709999999999999</v>
      </c>
      <c r="C3">
        <v>15.403</v>
      </c>
      <c r="D3">
        <v>20.673999999999999</v>
      </c>
      <c r="E3">
        <v>30.948</v>
      </c>
      <c r="F3">
        <v>1.272</v>
      </c>
      <c r="G3">
        <v>52.893999999999998</v>
      </c>
    </row>
    <row r="4" spans="1:7" x14ac:dyDescent="0.35">
      <c r="A4" s="1">
        <v>43494</v>
      </c>
      <c r="B4">
        <v>5.4089999999999998</v>
      </c>
      <c r="C4">
        <v>10.567</v>
      </c>
      <c r="D4">
        <v>15.975999999999999</v>
      </c>
      <c r="E4">
        <v>33.625</v>
      </c>
      <c r="F4">
        <v>4.63</v>
      </c>
      <c r="G4">
        <v>54.230999999999995</v>
      </c>
    </row>
    <row r="5" spans="1:7" x14ac:dyDescent="0.35">
      <c r="A5" s="1">
        <v>43493</v>
      </c>
      <c r="B5">
        <v>5.4850000000000003</v>
      </c>
      <c r="C5">
        <v>11.217000000000001</v>
      </c>
      <c r="D5">
        <v>16.702000000000002</v>
      </c>
      <c r="E5">
        <v>33.725999999999999</v>
      </c>
      <c r="F5">
        <v>0</v>
      </c>
      <c r="G5">
        <v>50.427999999999997</v>
      </c>
    </row>
    <row r="6" spans="1:7" x14ac:dyDescent="0.35">
      <c r="A6" s="1">
        <v>43492</v>
      </c>
      <c r="B6">
        <v>3.5790000000000002</v>
      </c>
      <c r="C6">
        <v>9.82</v>
      </c>
      <c r="D6">
        <v>13.399000000000001</v>
      </c>
      <c r="E6">
        <v>32.012999999999998</v>
      </c>
      <c r="F6">
        <v>0</v>
      </c>
      <c r="G6">
        <v>45.411999999999999</v>
      </c>
    </row>
    <row r="7" spans="1:7" x14ac:dyDescent="0.35">
      <c r="A7" s="1">
        <v>43491</v>
      </c>
      <c r="B7">
        <v>3.5569999999999999</v>
      </c>
      <c r="C7">
        <v>9.8789999999999996</v>
      </c>
      <c r="D7">
        <v>13.436</v>
      </c>
      <c r="E7">
        <v>32.026000000000003</v>
      </c>
      <c r="F7">
        <v>0</v>
      </c>
      <c r="G7">
        <v>45.462000000000003</v>
      </c>
    </row>
    <row r="8" spans="1:7" x14ac:dyDescent="0.35">
      <c r="A8" s="1">
        <v>43490</v>
      </c>
      <c r="B8">
        <v>4.9400000000000004</v>
      </c>
      <c r="C8">
        <v>11.132</v>
      </c>
      <c r="D8">
        <v>16.071999999999999</v>
      </c>
      <c r="E8">
        <v>18.356000000000002</v>
      </c>
      <c r="F8">
        <v>2.3149999999999999</v>
      </c>
      <c r="G8">
        <v>36.743000000000002</v>
      </c>
    </row>
    <row r="9" spans="1:7" x14ac:dyDescent="0.35">
      <c r="A9" s="1">
        <v>43489</v>
      </c>
      <c r="B9">
        <v>5.4889999999999999</v>
      </c>
      <c r="C9">
        <v>17.376000000000001</v>
      </c>
      <c r="D9">
        <v>22.865000000000002</v>
      </c>
      <c r="E9">
        <v>19.850999999999999</v>
      </c>
      <c r="F9">
        <v>1.9690000000000001</v>
      </c>
      <c r="G9">
        <v>44.685000000000002</v>
      </c>
    </row>
    <row r="10" spans="1:7" x14ac:dyDescent="0.35">
      <c r="A10" s="1">
        <v>43488</v>
      </c>
      <c r="B10">
        <v>5.4960000000000004</v>
      </c>
      <c r="C10">
        <v>25.974</v>
      </c>
      <c r="D10">
        <v>31.47</v>
      </c>
      <c r="E10">
        <v>24.198</v>
      </c>
      <c r="F10">
        <v>10.776999999999999</v>
      </c>
      <c r="G10">
        <v>66.444999999999993</v>
      </c>
    </row>
    <row r="11" spans="1:7" x14ac:dyDescent="0.35">
      <c r="A11" s="1">
        <v>43487</v>
      </c>
      <c r="B11">
        <v>5.3040000000000003</v>
      </c>
      <c r="C11">
        <v>15.218999999999999</v>
      </c>
      <c r="D11">
        <v>20.523</v>
      </c>
      <c r="E11">
        <v>22.599</v>
      </c>
      <c r="F11">
        <v>18.343</v>
      </c>
      <c r="G11">
        <v>61.465000000000003</v>
      </c>
    </row>
    <row r="12" spans="1:7" x14ac:dyDescent="0.35">
      <c r="A12" s="1">
        <v>43486</v>
      </c>
      <c r="B12">
        <v>5.2910000000000004</v>
      </c>
      <c r="C12">
        <v>11.268000000000001</v>
      </c>
      <c r="D12">
        <v>16.559000000000001</v>
      </c>
      <c r="E12">
        <v>31.776</v>
      </c>
      <c r="F12">
        <v>17.768000000000001</v>
      </c>
      <c r="G12">
        <v>66.102999999999994</v>
      </c>
    </row>
    <row r="13" spans="1:7" x14ac:dyDescent="0.35">
      <c r="A13" s="1">
        <v>43485</v>
      </c>
      <c r="B13">
        <v>5.2830000000000004</v>
      </c>
      <c r="C13">
        <v>10.36</v>
      </c>
      <c r="D13">
        <v>15.643000000000001</v>
      </c>
      <c r="E13">
        <v>26.757999999999999</v>
      </c>
      <c r="F13">
        <v>10.784000000000001</v>
      </c>
      <c r="G13">
        <v>53.185000000000002</v>
      </c>
    </row>
    <row r="14" spans="1:7" x14ac:dyDescent="0.35">
      <c r="A14" s="1">
        <v>43484</v>
      </c>
      <c r="B14">
        <v>4.9710000000000001</v>
      </c>
      <c r="C14">
        <v>8.0540000000000003</v>
      </c>
      <c r="D14">
        <v>13.025</v>
      </c>
      <c r="E14">
        <v>26.428999999999998</v>
      </c>
      <c r="F14">
        <v>13.135999999999999</v>
      </c>
      <c r="G14">
        <v>52.59</v>
      </c>
    </row>
    <row r="15" spans="1:7" x14ac:dyDescent="0.35">
      <c r="A15" s="1">
        <v>43483</v>
      </c>
      <c r="B15">
        <v>4.9290000000000003</v>
      </c>
      <c r="C15">
        <v>10.175000000000001</v>
      </c>
      <c r="D15">
        <v>15.104000000000001</v>
      </c>
      <c r="E15">
        <v>26.34</v>
      </c>
      <c r="F15">
        <v>8.1229999999999993</v>
      </c>
      <c r="G15">
        <v>49.567</v>
      </c>
    </row>
    <row r="16" spans="1:7" x14ac:dyDescent="0.35">
      <c r="A16" s="1">
        <v>43482</v>
      </c>
      <c r="B16">
        <v>5.1100000000000003</v>
      </c>
      <c r="C16">
        <v>9.6080000000000005</v>
      </c>
      <c r="D16">
        <v>14.718</v>
      </c>
      <c r="E16">
        <v>26.167999999999999</v>
      </c>
      <c r="F16">
        <v>0</v>
      </c>
      <c r="G16">
        <v>40.885999999999996</v>
      </c>
    </row>
    <row r="17" spans="1:7" x14ac:dyDescent="0.35">
      <c r="A17" s="1">
        <v>43481</v>
      </c>
      <c r="B17">
        <v>5.0999999999999996</v>
      </c>
      <c r="C17">
        <v>10.284000000000001</v>
      </c>
      <c r="D17">
        <v>15.384</v>
      </c>
      <c r="E17">
        <v>20.318000000000001</v>
      </c>
      <c r="F17">
        <v>9.1240000000000006</v>
      </c>
      <c r="G17">
        <v>44.826000000000008</v>
      </c>
    </row>
    <row r="18" spans="1:7" x14ac:dyDescent="0.35">
      <c r="A18" s="1">
        <v>43480</v>
      </c>
      <c r="B18">
        <v>5.44</v>
      </c>
      <c r="C18">
        <v>8.9220000000000006</v>
      </c>
      <c r="D18">
        <v>14.362000000000002</v>
      </c>
      <c r="E18">
        <v>16.626999999999999</v>
      </c>
      <c r="F18">
        <v>0</v>
      </c>
      <c r="G18">
        <v>30.989000000000001</v>
      </c>
    </row>
    <row r="19" spans="1:7" x14ac:dyDescent="0.35">
      <c r="A19" s="1">
        <v>43479</v>
      </c>
      <c r="B19">
        <v>5.84</v>
      </c>
      <c r="C19">
        <v>13.098000000000001</v>
      </c>
      <c r="D19">
        <v>18.938000000000002</v>
      </c>
      <c r="E19">
        <v>18.870999999999999</v>
      </c>
      <c r="F19">
        <v>3.58</v>
      </c>
      <c r="G19">
        <v>41.388999999999996</v>
      </c>
    </row>
    <row r="20" spans="1:7" x14ac:dyDescent="0.35">
      <c r="A20" s="1">
        <v>43478</v>
      </c>
      <c r="B20">
        <v>0</v>
      </c>
      <c r="C20">
        <v>2.2000000000000002</v>
      </c>
      <c r="D20">
        <v>2.2000000000000002</v>
      </c>
      <c r="E20">
        <v>17.928999999999998</v>
      </c>
      <c r="F20">
        <v>11.943</v>
      </c>
      <c r="G20">
        <v>32.072000000000003</v>
      </c>
    </row>
    <row r="21" spans="1:7" x14ac:dyDescent="0.35">
      <c r="A21" s="1">
        <v>43477</v>
      </c>
      <c r="B21">
        <v>0</v>
      </c>
      <c r="C21">
        <v>2.206</v>
      </c>
      <c r="D21">
        <v>2.206</v>
      </c>
      <c r="E21">
        <v>17.931000000000001</v>
      </c>
      <c r="F21">
        <v>16.306999999999999</v>
      </c>
      <c r="G21">
        <v>36.444000000000003</v>
      </c>
    </row>
    <row r="22" spans="1:7" x14ac:dyDescent="0.35">
      <c r="A22" s="1">
        <v>43476</v>
      </c>
      <c r="B22">
        <v>3.9319999999999999</v>
      </c>
      <c r="C22">
        <v>12.358000000000001</v>
      </c>
      <c r="D22">
        <v>16.29</v>
      </c>
      <c r="E22">
        <v>17.902000000000001</v>
      </c>
      <c r="F22">
        <v>23.422000000000001</v>
      </c>
      <c r="G22">
        <v>57.614000000000004</v>
      </c>
    </row>
    <row r="23" spans="1:7" x14ac:dyDescent="0.35">
      <c r="A23" s="1">
        <v>43475</v>
      </c>
      <c r="B23">
        <v>6.1680000000000001</v>
      </c>
      <c r="C23">
        <v>17.538</v>
      </c>
      <c r="D23">
        <v>23.706</v>
      </c>
      <c r="E23">
        <v>18.465</v>
      </c>
      <c r="F23">
        <v>27.335000000000001</v>
      </c>
      <c r="G23">
        <v>69.506</v>
      </c>
    </row>
    <row r="24" spans="1:7" x14ac:dyDescent="0.35">
      <c r="A24" s="1">
        <v>43474</v>
      </c>
      <c r="B24">
        <v>4.4480000000000004</v>
      </c>
      <c r="C24">
        <v>21.396000000000001</v>
      </c>
      <c r="D24">
        <v>25.844000000000001</v>
      </c>
      <c r="E24">
        <v>16.927</v>
      </c>
      <c r="F24">
        <v>25.042999999999999</v>
      </c>
      <c r="G24">
        <v>67.813999999999993</v>
      </c>
    </row>
    <row r="25" spans="1:7" x14ac:dyDescent="0.35">
      <c r="A25" s="1">
        <v>43473</v>
      </c>
      <c r="B25">
        <v>1.7999999999999999E-2</v>
      </c>
      <c r="C25">
        <v>19.709</v>
      </c>
      <c r="D25">
        <v>19.727</v>
      </c>
      <c r="E25">
        <v>14.914999999999999</v>
      </c>
      <c r="F25">
        <v>19.405999999999999</v>
      </c>
      <c r="G25">
        <v>54.047999999999995</v>
      </c>
    </row>
    <row r="26" spans="1:7" x14ac:dyDescent="0.35">
      <c r="A26" s="1">
        <v>43472</v>
      </c>
      <c r="B26">
        <v>4.2999999999999997E-2</v>
      </c>
      <c r="C26">
        <v>4.3049999999999997</v>
      </c>
      <c r="D26">
        <v>4.3479999999999999</v>
      </c>
      <c r="E26">
        <v>10.128</v>
      </c>
      <c r="F26">
        <v>9.11</v>
      </c>
      <c r="G26">
        <v>23.585999999999999</v>
      </c>
    </row>
    <row r="27" spans="1:7" x14ac:dyDescent="0.35">
      <c r="A27" s="1">
        <v>43471</v>
      </c>
      <c r="B27">
        <v>0</v>
      </c>
      <c r="C27">
        <v>20.597999999999999</v>
      </c>
      <c r="D27">
        <v>20.597999999999999</v>
      </c>
      <c r="E27">
        <v>10.443</v>
      </c>
      <c r="F27">
        <v>19.452999999999999</v>
      </c>
      <c r="G27">
        <v>50.494</v>
      </c>
    </row>
    <row r="28" spans="1:7" x14ac:dyDescent="0.35">
      <c r="A28" s="1">
        <v>43470</v>
      </c>
      <c r="B28">
        <v>0</v>
      </c>
      <c r="C28">
        <v>21.922000000000001</v>
      </c>
      <c r="D28">
        <v>21.922000000000001</v>
      </c>
      <c r="E28">
        <v>10.231</v>
      </c>
      <c r="F28">
        <v>19.297000000000001</v>
      </c>
      <c r="G28">
        <v>51.45</v>
      </c>
    </row>
    <row r="29" spans="1:7" x14ac:dyDescent="0.35">
      <c r="A29" s="1">
        <v>43469</v>
      </c>
      <c r="B29">
        <v>2.0249999999999999</v>
      </c>
      <c r="C29">
        <v>27.847999999999999</v>
      </c>
      <c r="D29">
        <v>29.872999999999998</v>
      </c>
      <c r="E29">
        <v>14.79</v>
      </c>
      <c r="F29">
        <v>22.213999999999999</v>
      </c>
      <c r="G29">
        <v>66.876999999999995</v>
      </c>
    </row>
    <row r="30" spans="1:7" x14ac:dyDescent="0.35">
      <c r="A30" s="1">
        <v>43468</v>
      </c>
      <c r="B30">
        <v>6.75</v>
      </c>
      <c r="C30">
        <v>26.53</v>
      </c>
      <c r="D30">
        <v>33.28</v>
      </c>
      <c r="E30">
        <v>10.951000000000001</v>
      </c>
      <c r="F30">
        <v>17.716000000000001</v>
      </c>
      <c r="G30">
        <v>61.947000000000003</v>
      </c>
    </row>
    <row r="31" spans="1:7" x14ac:dyDescent="0.35">
      <c r="A31" s="1">
        <v>43467</v>
      </c>
      <c r="B31">
        <v>5.3730000000000002</v>
      </c>
      <c r="C31">
        <v>28.047000000000001</v>
      </c>
      <c r="D31">
        <v>33.42</v>
      </c>
      <c r="E31">
        <v>5.8979999999999997</v>
      </c>
      <c r="F31">
        <v>18.847000000000001</v>
      </c>
      <c r="G31">
        <v>58.165000000000006</v>
      </c>
    </row>
    <row r="32" spans="1:7" x14ac:dyDescent="0.35">
      <c r="A32" s="1">
        <v>43466</v>
      </c>
      <c r="B32">
        <v>0</v>
      </c>
      <c r="C32">
        <v>7.4530000000000003</v>
      </c>
      <c r="D32">
        <v>7.4530000000000003</v>
      </c>
      <c r="E32">
        <v>5.0739999999999998</v>
      </c>
      <c r="F32">
        <v>20.347000000000001</v>
      </c>
      <c r="G32">
        <v>32.874000000000002</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K192"/>
  <sheetViews>
    <sheetView zoomScale="70" zoomScaleNormal="70" workbookViewId="0">
      <selection activeCell="H6" sqref="H6"/>
    </sheetView>
  </sheetViews>
  <sheetFormatPr defaultRowHeight="14.5" x14ac:dyDescent="0.35"/>
  <cols>
    <col min="1" max="1" width="19.54296875" style="1" bestFit="1" customWidth="1"/>
    <col min="2" max="2" width="31.26953125" hidden="1" customWidth="1"/>
    <col min="3" max="3" width="43.81640625" bestFit="1" customWidth="1"/>
    <col min="4" max="4" width="8.1796875" bestFit="1" customWidth="1"/>
    <col min="5" max="5" width="5.54296875" bestFit="1" customWidth="1"/>
    <col min="6" max="6" width="4.54296875" bestFit="1" customWidth="1"/>
    <col min="7" max="7" width="7.54296875" bestFit="1" customWidth="1"/>
    <col min="8" max="8" width="14.7265625" bestFit="1" customWidth="1"/>
    <col min="9" max="9" width="15.1796875" customWidth="1"/>
    <col min="11" max="11" width="174" bestFit="1" customWidth="1"/>
  </cols>
  <sheetData>
    <row r="1" spans="1:11" x14ac:dyDescent="0.35">
      <c r="A1" s="1" t="s">
        <v>98</v>
      </c>
    </row>
    <row r="2" spans="1:11" x14ac:dyDescent="0.35">
      <c r="A2" s="1" t="s">
        <v>99</v>
      </c>
    </row>
    <row r="5" spans="1:11" x14ac:dyDescent="0.35">
      <c r="A5" s="26" t="s">
        <v>52</v>
      </c>
      <c r="B5" s="2" t="s">
        <v>100</v>
      </c>
      <c r="C5" s="2" t="s">
        <v>101</v>
      </c>
      <c r="D5" s="2" t="s">
        <v>102</v>
      </c>
      <c r="E5" s="2" t="s">
        <v>2</v>
      </c>
      <c r="F5" s="2" t="s">
        <v>5</v>
      </c>
      <c r="G5" s="2" t="s">
        <v>6</v>
      </c>
      <c r="H5" s="2" t="s">
        <v>103</v>
      </c>
      <c r="I5" s="2"/>
      <c r="K5" s="4"/>
    </row>
    <row r="6" spans="1:11" x14ac:dyDescent="0.35">
      <c r="A6" s="34">
        <v>43922</v>
      </c>
      <c r="B6">
        <v>279.08</v>
      </c>
      <c r="C6" s="41">
        <v>259.76184337372729</v>
      </c>
      <c r="D6" s="40">
        <v>70.651949999999999</v>
      </c>
      <c r="E6" s="40">
        <v>101.41905000000003</v>
      </c>
      <c r="F6" s="40">
        <v>83.353000000000009</v>
      </c>
      <c r="G6" s="40">
        <v>21.128</v>
      </c>
      <c r="H6" s="40">
        <v>0</v>
      </c>
      <c r="I6" s="40"/>
      <c r="J6" s="3"/>
      <c r="K6" s="4"/>
    </row>
    <row r="7" spans="1:11" x14ac:dyDescent="0.35">
      <c r="A7" s="34">
        <v>43923</v>
      </c>
      <c r="B7">
        <v>233.65</v>
      </c>
      <c r="C7" s="41">
        <v>217.72113433931816</v>
      </c>
      <c r="D7" s="40">
        <v>54.809950000000001</v>
      </c>
      <c r="E7" s="40">
        <v>100.59705000000001</v>
      </c>
      <c r="F7" s="40">
        <v>77.207999999999998</v>
      </c>
      <c r="G7" s="40">
        <v>3.7990000000000004</v>
      </c>
      <c r="H7" s="40">
        <v>0</v>
      </c>
      <c r="I7" s="40"/>
      <c r="J7" s="3"/>
    </row>
    <row r="8" spans="1:11" x14ac:dyDescent="0.35">
      <c r="A8" s="34">
        <v>43924</v>
      </c>
      <c r="B8">
        <v>248.44</v>
      </c>
      <c r="C8" s="41">
        <v>236.84905434565451</v>
      </c>
      <c r="D8" s="40">
        <v>47.779650000000004</v>
      </c>
      <c r="E8" s="40">
        <v>102.52234999999999</v>
      </c>
      <c r="F8" s="40">
        <v>89.78</v>
      </c>
      <c r="G8" s="40">
        <v>9.2680000000000007</v>
      </c>
      <c r="H8" s="40">
        <v>0</v>
      </c>
      <c r="I8" s="40"/>
      <c r="J8" s="3"/>
    </row>
    <row r="9" spans="1:11" x14ac:dyDescent="0.35">
      <c r="A9" s="34">
        <v>43925</v>
      </c>
      <c r="B9">
        <v>202.32</v>
      </c>
      <c r="C9" s="41">
        <v>190.34106791927275</v>
      </c>
      <c r="D9" s="40">
        <v>49.205550000000002</v>
      </c>
      <c r="E9" s="40">
        <v>97.13245000000002</v>
      </c>
      <c r="F9" s="40">
        <v>54.234999999999999</v>
      </c>
      <c r="G9" s="40">
        <v>4.8460000000000001</v>
      </c>
      <c r="H9" s="40">
        <v>0</v>
      </c>
      <c r="I9" s="40"/>
      <c r="J9" s="3"/>
    </row>
    <row r="10" spans="1:11" x14ac:dyDescent="0.35">
      <c r="A10" s="34">
        <v>43926</v>
      </c>
      <c r="B10">
        <v>190.56</v>
      </c>
      <c r="C10" s="41">
        <v>174.76282809006364</v>
      </c>
      <c r="D10" s="40">
        <v>45.667950000000005</v>
      </c>
      <c r="E10" s="40">
        <v>99.751050000000006</v>
      </c>
      <c r="F10" s="40">
        <v>49.167000000000002</v>
      </c>
      <c r="G10" s="40">
        <v>0.39100000000000001</v>
      </c>
      <c r="H10" s="40">
        <v>0</v>
      </c>
      <c r="I10" s="40"/>
      <c r="J10" s="3"/>
    </row>
    <row r="11" spans="1:11" x14ac:dyDescent="0.35">
      <c r="A11" s="34">
        <v>43927</v>
      </c>
      <c r="B11">
        <v>205.66</v>
      </c>
      <c r="C11" s="41">
        <v>188.92403298144546</v>
      </c>
      <c r="D11" s="40">
        <v>45.697299999999998</v>
      </c>
      <c r="E11" s="40">
        <v>98.771699999999996</v>
      </c>
      <c r="F11" s="40">
        <v>60.650000000000006</v>
      </c>
      <c r="G11" s="40">
        <v>0.38300000000000001</v>
      </c>
      <c r="H11" s="40">
        <v>0</v>
      </c>
      <c r="I11" s="40"/>
      <c r="J11" s="3"/>
    </row>
    <row r="12" spans="1:11" x14ac:dyDescent="0.35">
      <c r="A12" s="34">
        <v>43928</v>
      </c>
      <c r="B12">
        <v>219.66</v>
      </c>
      <c r="C12" s="41">
        <v>199.07895744808184</v>
      </c>
      <c r="D12" s="40">
        <v>44.072249999999997</v>
      </c>
      <c r="E12" s="40">
        <v>98.362750000000005</v>
      </c>
      <c r="F12" s="40">
        <v>77.707999999999998</v>
      </c>
      <c r="G12" s="40">
        <v>0.36699999999999999</v>
      </c>
      <c r="H12" s="40">
        <v>0</v>
      </c>
      <c r="I12" s="40"/>
      <c r="J12" s="3"/>
    </row>
    <row r="13" spans="1:11" x14ac:dyDescent="0.35">
      <c r="A13" s="34">
        <v>43929</v>
      </c>
      <c r="B13">
        <v>220.55</v>
      </c>
      <c r="C13" s="41">
        <v>202.95288063124542</v>
      </c>
      <c r="D13" s="40">
        <v>43.463999999999999</v>
      </c>
      <c r="E13" s="40">
        <v>100.88500000000002</v>
      </c>
      <c r="F13" s="40">
        <v>80.858000000000004</v>
      </c>
      <c r="G13" s="40">
        <v>0.36</v>
      </c>
      <c r="H13" s="40">
        <v>0</v>
      </c>
      <c r="I13" s="40"/>
      <c r="J13" s="3"/>
    </row>
    <row r="14" spans="1:11" x14ac:dyDescent="0.35">
      <c r="A14" s="34">
        <v>43930</v>
      </c>
      <c r="B14">
        <v>233.76</v>
      </c>
      <c r="C14" s="41">
        <v>210.41493193010911</v>
      </c>
      <c r="D14" s="40">
        <v>43.78125</v>
      </c>
      <c r="E14" s="40">
        <v>98.444749999999999</v>
      </c>
      <c r="F14" s="40">
        <v>89.557000000000002</v>
      </c>
      <c r="G14" s="40">
        <v>0.23300000000000001</v>
      </c>
      <c r="H14" s="40">
        <v>0</v>
      </c>
      <c r="I14" s="40"/>
      <c r="J14" s="3"/>
    </row>
    <row r="15" spans="1:11" x14ac:dyDescent="0.35">
      <c r="A15" s="34">
        <v>43931</v>
      </c>
      <c r="B15">
        <v>212.72</v>
      </c>
      <c r="C15" s="41">
        <v>186.33883127869092</v>
      </c>
      <c r="D15" s="40">
        <v>43.471350000000001</v>
      </c>
      <c r="E15" s="40">
        <v>100.07464999999999</v>
      </c>
      <c r="F15" s="40">
        <v>71.756</v>
      </c>
      <c r="G15" s="40">
        <v>0.36799999999999999</v>
      </c>
      <c r="H15" s="40">
        <v>0</v>
      </c>
      <c r="I15" s="40"/>
      <c r="J15" s="3"/>
    </row>
    <row r="16" spans="1:11" x14ac:dyDescent="0.35">
      <c r="A16" s="34">
        <v>43932</v>
      </c>
      <c r="B16">
        <v>209.49</v>
      </c>
      <c r="C16" s="41">
        <v>182.08211612628179</v>
      </c>
      <c r="D16" s="40">
        <v>43.386600000000001</v>
      </c>
      <c r="E16" s="40">
        <v>100.7754</v>
      </c>
      <c r="F16" s="40">
        <v>65.552999999999997</v>
      </c>
      <c r="G16" s="40">
        <v>0.36599999999999999</v>
      </c>
      <c r="H16" s="40">
        <v>0</v>
      </c>
      <c r="I16" s="40"/>
      <c r="J16" s="3"/>
    </row>
    <row r="17" spans="1:10" x14ac:dyDescent="0.35">
      <c r="A17" s="34">
        <v>43933</v>
      </c>
      <c r="B17">
        <v>212.78</v>
      </c>
      <c r="C17" s="41">
        <v>181.09666414964545</v>
      </c>
      <c r="D17" s="40">
        <v>43.172550000000001</v>
      </c>
      <c r="E17" s="40">
        <v>98.635449999999992</v>
      </c>
      <c r="F17" s="40">
        <v>68.432000000000002</v>
      </c>
      <c r="G17" s="40">
        <v>0.36</v>
      </c>
      <c r="H17" s="40">
        <v>0</v>
      </c>
      <c r="I17" s="40"/>
      <c r="J17" s="3"/>
    </row>
    <row r="18" spans="1:10" x14ac:dyDescent="0.35">
      <c r="A18" s="34">
        <v>43934</v>
      </c>
      <c r="B18">
        <v>213.45</v>
      </c>
      <c r="C18" s="41">
        <v>189.55558964880001</v>
      </c>
      <c r="D18" s="40">
        <v>41.678150000000002</v>
      </c>
      <c r="E18" s="40">
        <v>97.35184999999997</v>
      </c>
      <c r="F18" s="40">
        <v>68.834000000000003</v>
      </c>
      <c r="G18" s="40">
        <v>4.7480000000000002</v>
      </c>
      <c r="H18" s="40">
        <v>0</v>
      </c>
      <c r="I18" s="40"/>
      <c r="J18" s="3"/>
    </row>
    <row r="19" spans="1:10" x14ac:dyDescent="0.35">
      <c r="A19" s="34">
        <v>43935</v>
      </c>
      <c r="B19">
        <v>222.45</v>
      </c>
      <c r="C19" s="41">
        <v>199.25881500685455</v>
      </c>
      <c r="D19" s="40">
        <v>44.199799999999996</v>
      </c>
      <c r="E19" s="40">
        <v>95.583199999999991</v>
      </c>
      <c r="F19" s="40">
        <v>81.716999999999999</v>
      </c>
      <c r="G19" s="40">
        <v>1.6300000000000001</v>
      </c>
      <c r="H19" s="40">
        <v>0</v>
      </c>
      <c r="I19" s="40"/>
      <c r="J19" s="3"/>
    </row>
    <row r="20" spans="1:10" x14ac:dyDescent="0.35">
      <c r="A20" s="34">
        <v>43936</v>
      </c>
      <c r="B20">
        <v>210.66</v>
      </c>
      <c r="C20" s="41">
        <v>185.78684506723636</v>
      </c>
      <c r="D20" s="40">
        <v>42.634749999999997</v>
      </c>
      <c r="E20" s="40">
        <v>99.317249999999973</v>
      </c>
      <c r="F20" s="40">
        <v>68.588999999999999</v>
      </c>
      <c r="G20" s="40">
        <v>0</v>
      </c>
      <c r="H20" s="40">
        <v>0</v>
      </c>
      <c r="I20" s="40"/>
      <c r="J20" s="3"/>
    </row>
    <row r="21" spans="1:10" x14ac:dyDescent="0.35">
      <c r="A21" s="34">
        <v>43937</v>
      </c>
      <c r="B21">
        <v>209.6926</v>
      </c>
      <c r="C21" s="41">
        <v>181.91360302622729</v>
      </c>
      <c r="D21" s="40">
        <v>40.04815</v>
      </c>
      <c r="E21" s="40">
        <v>100.23785000000001</v>
      </c>
      <c r="F21" s="40">
        <v>71.126000000000005</v>
      </c>
      <c r="G21" s="40">
        <v>0</v>
      </c>
      <c r="H21" s="40">
        <v>0</v>
      </c>
      <c r="I21" s="40"/>
      <c r="J21" s="3"/>
    </row>
    <row r="22" spans="1:10" x14ac:dyDescent="0.35">
      <c r="A22" s="34">
        <v>43938</v>
      </c>
      <c r="B22">
        <v>205.67269999999999</v>
      </c>
      <c r="C22" s="41">
        <v>180.15147002055454</v>
      </c>
      <c r="D22" s="40">
        <v>38.472299999999997</v>
      </c>
      <c r="E22" s="40">
        <v>96.883700000000033</v>
      </c>
      <c r="F22" s="40">
        <v>74.022000000000006</v>
      </c>
      <c r="G22" s="40">
        <v>0</v>
      </c>
      <c r="H22" s="40">
        <v>0</v>
      </c>
      <c r="I22" s="40"/>
      <c r="J22" s="3"/>
    </row>
    <row r="23" spans="1:10" x14ac:dyDescent="0.35">
      <c r="A23" s="34">
        <v>43939</v>
      </c>
      <c r="B23">
        <v>233.75489999999999</v>
      </c>
      <c r="C23" s="41">
        <v>207.35299808465453</v>
      </c>
      <c r="D23" s="40">
        <v>40.199799999999996</v>
      </c>
      <c r="E23" s="40">
        <v>99.315200000000019</v>
      </c>
      <c r="F23" s="40">
        <v>80.180999999999997</v>
      </c>
      <c r="G23" s="40">
        <v>9.6980000000000004</v>
      </c>
      <c r="H23" s="40">
        <v>0</v>
      </c>
      <c r="I23" s="40"/>
      <c r="J23" s="3"/>
    </row>
    <row r="24" spans="1:10" x14ac:dyDescent="0.35">
      <c r="A24" s="34">
        <v>43940</v>
      </c>
      <c r="B24">
        <v>209.7602</v>
      </c>
      <c r="C24" s="41">
        <v>180.84072808878182</v>
      </c>
      <c r="D24" s="40">
        <v>40.125100000000003</v>
      </c>
      <c r="E24" s="40">
        <v>98.676900000000018</v>
      </c>
      <c r="F24" s="40">
        <v>71.650000000000006</v>
      </c>
      <c r="G24" s="40">
        <v>0</v>
      </c>
      <c r="H24" s="40">
        <v>0</v>
      </c>
      <c r="I24" s="40"/>
      <c r="J24" s="3"/>
    </row>
    <row r="25" spans="1:10" x14ac:dyDescent="0.35">
      <c r="A25" s="34">
        <v>43941</v>
      </c>
      <c r="B25">
        <v>213.322</v>
      </c>
      <c r="C25" s="41">
        <v>183.05925511279091</v>
      </c>
      <c r="D25" s="40">
        <v>38.855599999999995</v>
      </c>
      <c r="E25" s="40">
        <v>101.54940000000003</v>
      </c>
      <c r="F25" s="40">
        <v>69.828000000000003</v>
      </c>
      <c r="G25" s="40">
        <v>0</v>
      </c>
      <c r="H25" s="40">
        <v>0</v>
      </c>
      <c r="I25" s="40"/>
      <c r="J25" s="3"/>
    </row>
    <row r="26" spans="1:10" x14ac:dyDescent="0.35">
      <c r="A26" s="34">
        <v>43942</v>
      </c>
      <c r="B26">
        <v>212.55459999999999</v>
      </c>
      <c r="C26" s="41">
        <v>170.13998474403635</v>
      </c>
      <c r="D26" s="40">
        <v>39.904800000000002</v>
      </c>
      <c r="E26" s="40">
        <v>99.20320000000001</v>
      </c>
      <c r="F26" s="40">
        <v>70.981999999999999</v>
      </c>
      <c r="G26" s="40">
        <v>0</v>
      </c>
      <c r="H26" s="40">
        <v>0</v>
      </c>
      <c r="I26" s="40"/>
      <c r="J26" s="3"/>
    </row>
    <row r="27" spans="1:10" x14ac:dyDescent="0.35">
      <c r="A27" s="34">
        <v>43943</v>
      </c>
      <c r="B27">
        <v>207.05359999999999</v>
      </c>
      <c r="C27" s="41">
        <v>165.74553415793636</v>
      </c>
      <c r="D27" s="40">
        <v>37.349199999999996</v>
      </c>
      <c r="E27" s="40">
        <v>93.176799999999986</v>
      </c>
      <c r="F27" s="40">
        <v>68.2</v>
      </c>
      <c r="G27" s="40">
        <v>7.0789999999999997</v>
      </c>
      <c r="H27" s="40">
        <v>0</v>
      </c>
      <c r="I27" s="40"/>
      <c r="J27" s="3"/>
    </row>
    <row r="28" spans="1:10" x14ac:dyDescent="0.35">
      <c r="A28" s="34">
        <v>43944</v>
      </c>
      <c r="B28">
        <v>197.10720000000001</v>
      </c>
      <c r="C28" s="41">
        <v>164.5743026284909</v>
      </c>
      <c r="D28" s="40">
        <v>38.1875</v>
      </c>
      <c r="E28" s="40">
        <v>95.6755</v>
      </c>
      <c r="F28" s="40">
        <v>61.732999999999997</v>
      </c>
      <c r="G28" s="40">
        <v>4.2569999999999997</v>
      </c>
      <c r="H28" s="40">
        <v>0</v>
      </c>
      <c r="I28" s="40"/>
      <c r="J28" s="3"/>
    </row>
    <row r="29" spans="1:10" x14ac:dyDescent="0.35">
      <c r="A29" s="34">
        <v>43945</v>
      </c>
      <c r="B29">
        <v>196.62209999999999</v>
      </c>
      <c r="C29" s="41">
        <v>165.1104054859818</v>
      </c>
      <c r="D29" s="40">
        <v>39.894149999999996</v>
      </c>
      <c r="E29" s="40">
        <v>98.032849999999996</v>
      </c>
      <c r="F29" s="40">
        <v>59.504999999999995</v>
      </c>
      <c r="G29" s="40">
        <v>0</v>
      </c>
      <c r="H29" s="40">
        <v>0</v>
      </c>
      <c r="I29" s="40"/>
      <c r="J29" s="3"/>
    </row>
    <row r="30" spans="1:10" x14ac:dyDescent="0.35">
      <c r="A30" s="34">
        <v>43946</v>
      </c>
      <c r="B30">
        <v>198.8887</v>
      </c>
      <c r="C30" s="41">
        <v>171.4126728077091</v>
      </c>
      <c r="D30" s="40">
        <v>41.116999999999997</v>
      </c>
      <c r="E30" s="40">
        <v>97.97</v>
      </c>
      <c r="F30" s="40">
        <v>60.311999999999998</v>
      </c>
      <c r="G30" s="40">
        <v>2.27</v>
      </c>
      <c r="H30" s="40">
        <v>0</v>
      </c>
      <c r="I30" s="40"/>
      <c r="J30" s="3"/>
    </row>
    <row r="31" spans="1:10" x14ac:dyDescent="0.35">
      <c r="A31" s="34">
        <v>43947</v>
      </c>
      <c r="B31">
        <v>196.3887</v>
      </c>
      <c r="C31" s="41">
        <v>166.65403867436365</v>
      </c>
      <c r="D31" s="40">
        <v>40.553849999999997</v>
      </c>
      <c r="E31" s="40">
        <v>96.439149999999998</v>
      </c>
      <c r="F31" s="40">
        <v>60.36</v>
      </c>
      <c r="G31" s="40">
        <v>0.82</v>
      </c>
      <c r="H31" s="40">
        <v>0</v>
      </c>
      <c r="I31" s="40"/>
      <c r="J31" s="3"/>
    </row>
    <row r="32" spans="1:10" x14ac:dyDescent="0.35">
      <c r="A32" s="34">
        <v>43948</v>
      </c>
      <c r="B32">
        <v>197.70490000000001</v>
      </c>
      <c r="C32" s="41">
        <v>169.54460353444546</v>
      </c>
      <c r="D32" s="40">
        <v>39.862350000000006</v>
      </c>
      <c r="E32" s="40">
        <v>96.755650000000017</v>
      </c>
      <c r="F32" s="40">
        <v>63.273000000000003</v>
      </c>
      <c r="G32" s="40">
        <v>1.58</v>
      </c>
      <c r="H32" s="40">
        <v>0</v>
      </c>
      <c r="I32" s="40"/>
      <c r="J32" s="3"/>
    </row>
    <row r="33" spans="1:10" x14ac:dyDescent="0.35">
      <c r="A33" s="34">
        <v>43949</v>
      </c>
      <c r="B33">
        <v>226.98050000000001</v>
      </c>
      <c r="C33" s="41">
        <v>203.5075293547182</v>
      </c>
      <c r="D33" s="40">
        <v>39.484299999999998</v>
      </c>
      <c r="E33" s="40">
        <v>96.245699999999999</v>
      </c>
      <c r="F33" s="40">
        <v>71.971000000000004</v>
      </c>
      <c r="G33" s="40">
        <v>19.967000000000002</v>
      </c>
      <c r="H33" s="40">
        <v>0</v>
      </c>
      <c r="I33" s="40"/>
      <c r="J33" s="3"/>
    </row>
    <row r="34" spans="1:10" x14ac:dyDescent="0.35">
      <c r="A34" s="34">
        <v>43950</v>
      </c>
      <c r="B34">
        <v>207.31809999999999</v>
      </c>
      <c r="C34" s="41">
        <v>188.98401990795452</v>
      </c>
      <c r="D34" s="40">
        <v>36.126750000000001</v>
      </c>
      <c r="E34" s="40">
        <v>97.260249999999999</v>
      </c>
      <c r="F34" s="40">
        <v>70.531999999999996</v>
      </c>
      <c r="G34" s="40">
        <v>5.2350000000000003</v>
      </c>
      <c r="H34" s="40">
        <v>0</v>
      </c>
      <c r="I34" s="40"/>
      <c r="J34" s="3"/>
    </row>
    <row r="35" spans="1:10" x14ac:dyDescent="0.35">
      <c r="A35" s="34">
        <v>43951</v>
      </c>
      <c r="B35">
        <v>209.6301</v>
      </c>
      <c r="C35" s="41">
        <v>190.93626954349091</v>
      </c>
      <c r="D35" s="40">
        <v>35.587049999999998</v>
      </c>
      <c r="E35" s="40">
        <v>96.811949999999996</v>
      </c>
      <c r="F35" s="40">
        <v>78.521999999999991</v>
      </c>
      <c r="G35" s="40">
        <v>0</v>
      </c>
      <c r="H35" s="40">
        <v>0</v>
      </c>
      <c r="I35" s="40"/>
      <c r="J35" s="3"/>
    </row>
    <row r="36" spans="1:10" x14ac:dyDescent="0.35">
      <c r="A36" s="34">
        <v>43952</v>
      </c>
      <c r="B36">
        <v>228.72749999999999</v>
      </c>
      <c r="C36" s="41">
        <v>183.08601291786363</v>
      </c>
      <c r="D36" s="40">
        <v>40.221049999999998</v>
      </c>
      <c r="E36" s="40">
        <v>94.795950000000005</v>
      </c>
      <c r="F36" s="40">
        <v>66.15100000000001</v>
      </c>
      <c r="G36" s="40">
        <v>31.493000000000002</v>
      </c>
      <c r="H36" s="40">
        <v>0</v>
      </c>
      <c r="I36" s="40"/>
      <c r="J36" s="3"/>
    </row>
    <row r="37" spans="1:10" x14ac:dyDescent="0.35">
      <c r="A37" s="34">
        <v>43953</v>
      </c>
      <c r="B37">
        <v>206.71789999999999</v>
      </c>
      <c r="C37" s="41">
        <v>162.48727311738182</v>
      </c>
      <c r="D37" s="40">
        <v>40.618700000000004</v>
      </c>
      <c r="E37" s="40">
        <v>91.093300000000013</v>
      </c>
      <c r="F37" s="40">
        <v>58.786000000000001</v>
      </c>
      <c r="G37" s="40">
        <v>17.585999999999999</v>
      </c>
      <c r="H37" s="40">
        <v>0</v>
      </c>
      <c r="I37" s="40"/>
      <c r="J37" s="3"/>
    </row>
    <row r="38" spans="1:10" x14ac:dyDescent="0.35">
      <c r="A38" s="34">
        <v>43954</v>
      </c>
      <c r="B38">
        <v>221.70609999999999</v>
      </c>
      <c r="C38" s="41">
        <v>175.92679532877273</v>
      </c>
      <c r="D38" s="40">
        <v>46.692800000000005</v>
      </c>
      <c r="E38" s="40">
        <v>94.880199999999974</v>
      </c>
      <c r="F38" s="40">
        <v>56.55</v>
      </c>
      <c r="G38" s="40">
        <v>23.431999999999999</v>
      </c>
      <c r="H38" s="40">
        <v>0</v>
      </c>
      <c r="I38" s="40"/>
      <c r="J38" s="3"/>
    </row>
    <row r="39" spans="1:10" x14ac:dyDescent="0.35">
      <c r="A39" s="34">
        <v>43955</v>
      </c>
      <c r="B39">
        <v>204.21430000000001</v>
      </c>
      <c r="C39" s="41">
        <v>160.53245833792727</v>
      </c>
      <c r="D39" s="40">
        <v>56.473799999999997</v>
      </c>
      <c r="E39" s="40">
        <v>96.400199999999998</v>
      </c>
      <c r="F39" s="40">
        <v>52.826999999999998</v>
      </c>
      <c r="G39" s="40">
        <v>1.1859999999999999</v>
      </c>
      <c r="H39" s="40">
        <v>0</v>
      </c>
      <c r="I39" s="40"/>
      <c r="J39" s="3"/>
    </row>
    <row r="40" spans="1:10" x14ac:dyDescent="0.35">
      <c r="A40" s="34">
        <v>43956</v>
      </c>
      <c r="B40">
        <v>201.55019999999999</v>
      </c>
      <c r="C40" s="41">
        <v>159.23529170183633</v>
      </c>
      <c r="D40" s="40">
        <v>41.384300000000003</v>
      </c>
      <c r="E40" s="40">
        <v>93.12469999999999</v>
      </c>
      <c r="F40" s="40">
        <v>62.212000000000003</v>
      </c>
      <c r="G40" s="40">
        <v>5.2789999999999999</v>
      </c>
      <c r="H40" s="40">
        <v>0</v>
      </c>
      <c r="I40" s="40"/>
      <c r="J40" s="3"/>
    </row>
    <row r="41" spans="1:10" x14ac:dyDescent="0.35">
      <c r="A41" s="34">
        <v>43957</v>
      </c>
      <c r="B41">
        <v>203.77109999999999</v>
      </c>
      <c r="C41" s="41">
        <v>163.03562205781819</v>
      </c>
      <c r="D41" s="40">
        <v>46.433549999999997</v>
      </c>
      <c r="E41" s="40">
        <v>96.147449999999992</v>
      </c>
      <c r="F41" s="40">
        <v>50.237000000000002</v>
      </c>
      <c r="G41" s="40">
        <v>16.382999999999999</v>
      </c>
      <c r="H41" s="40">
        <v>0</v>
      </c>
      <c r="I41" s="40"/>
      <c r="J41" s="3"/>
    </row>
    <row r="42" spans="1:10" x14ac:dyDescent="0.35">
      <c r="A42" s="34">
        <v>43958</v>
      </c>
      <c r="B42">
        <v>197.41569999999999</v>
      </c>
      <c r="C42" s="41">
        <v>159.41314819658183</v>
      </c>
      <c r="D42" s="40">
        <v>43.995750000000001</v>
      </c>
      <c r="E42" s="40">
        <v>98.146249999999995</v>
      </c>
      <c r="F42" s="40">
        <v>53.598000000000006</v>
      </c>
      <c r="G42" s="40">
        <v>1.754</v>
      </c>
      <c r="H42" s="40">
        <v>0</v>
      </c>
      <c r="I42" s="40"/>
      <c r="J42" s="3"/>
    </row>
    <row r="43" spans="1:10" x14ac:dyDescent="0.35">
      <c r="A43" s="34">
        <v>43959</v>
      </c>
      <c r="B43">
        <v>186.22980000000001</v>
      </c>
      <c r="C43" s="41">
        <v>160.74774569572728</v>
      </c>
      <c r="D43" s="40">
        <v>38.878350000000005</v>
      </c>
      <c r="E43" s="40">
        <v>96.924649999999986</v>
      </c>
      <c r="F43" s="40">
        <v>51.088000000000001</v>
      </c>
      <c r="G43" s="40">
        <v>0</v>
      </c>
      <c r="H43" s="40">
        <v>0</v>
      </c>
      <c r="I43" s="40"/>
      <c r="J43" s="3"/>
    </row>
    <row r="44" spans="1:10" x14ac:dyDescent="0.35">
      <c r="A44" s="34">
        <v>43960</v>
      </c>
      <c r="B44">
        <v>180.98410000000001</v>
      </c>
      <c r="C44" s="41">
        <v>152.41978329009092</v>
      </c>
      <c r="D44" s="40">
        <v>37.724199999999996</v>
      </c>
      <c r="E44" s="40">
        <v>89.788800000000009</v>
      </c>
      <c r="F44" s="40">
        <v>53.283000000000001</v>
      </c>
      <c r="G44" s="40">
        <v>0</v>
      </c>
      <c r="H44" s="40">
        <v>0</v>
      </c>
      <c r="I44" s="40"/>
      <c r="J44" s="3"/>
    </row>
    <row r="45" spans="1:10" x14ac:dyDescent="0.35">
      <c r="A45" s="34">
        <v>43961</v>
      </c>
      <c r="B45">
        <v>181.7303</v>
      </c>
      <c r="C45" s="41">
        <v>155.13834285825453</v>
      </c>
      <c r="D45" s="40">
        <v>37.238100000000003</v>
      </c>
      <c r="E45" s="40">
        <v>90.2239</v>
      </c>
      <c r="F45" s="40">
        <v>53.144999999999996</v>
      </c>
      <c r="G45" s="40">
        <v>0.30599999999999999</v>
      </c>
      <c r="H45" s="40">
        <v>0</v>
      </c>
      <c r="I45" s="40"/>
      <c r="J45" s="3"/>
    </row>
    <row r="46" spans="1:10" x14ac:dyDescent="0.35">
      <c r="A46" s="34">
        <v>43962</v>
      </c>
      <c r="B46">
        <v>227.35589999999999</v>
      </c>
      <c r="C46" s="41">
        <v>188.24244463990908</v>
      </c>
      <c r="D46" s="40">
        <v>59.623099999999994</v>
      </c>
      <c r="E46" s="40">
        <v>89.183899999999994</v>
      </c>
      <c r="F46" s="40">
        <v>63.628999999999998</v>
      </c>
      <c r="G46" s="40">
        <v>12.12</v>
      </c>
      <c r="H46" s="40">
        <v>0</v>
      </c>
      <c r="I46" s="40"/>
      <c r="J46" s="3"/>
    </row>
    <row r="47" spans="1:10" x14ac:dyDescent="0.35">
      <c r="A47" s="34">
        <v>43963</v>
      </c>
      <c r="B47">
        <v>239.09020000000001</v>
      </c>
      <c r="C47" s="41">
        <v>189.12459957554543</v>
      </c>
      <c r="D47" s="40">
        <v>61.465300000000006</v>
      </c>
      <c r="E47" s="40">
        <v>93.28370000000001</v>
      </c>
      <c r="F47" s="40">
        <v>64.713999999999999</v>
      </c>
      <c r="G47" s="40">
        <v>21.581</v>
      </c>
      <c r="H47" s="40">
        <v>0</v>
      </c>
      <c r="I47" s="40"/>
      <c r="J47" s="3"/>
    </row>
    <row r="48" spans="1:10" x14ac:dyDescent="0.35">
      <c r="A48" s="34">
        <v>43964</v>
      </c>
      <c r="B48">
        <v>245.916</v>
      </c>
      <c r="C48" s="41">
        <v>196.21528374349089</v>
      </c>
      <c r="D48" s="40">
        <v>47.693599999999996</v>
      </c>
      <c r="E48" s="40">
        <v>95.173399999999987</v>
      </c>
      <c r="F48" s="40">
        <v>66.057000000000002</v>
      </c>
      <c r="G48" s="40">
        <v>36.977000000000004</v>
      </c>
      <c r="H48" s="40">
        <v>0</v>
      </c>
      <c r="I48" s="40"/>
      <c r="J48" s="3"/>
    </row>
    <row r="49" spans="1:11" x14ac:dyDescent="0.35">
      <c r="A49" s="34">
        <v>43965</v>
      </c>
      <c r="B49">
        <v>235.828</v>
      </c>
      <c r="C49" s="41">
        <v>184.64150814945455</v>
      </c>
      <c r="D49" s="40">
        <v>38.0824</v>
      </c>
      <c r="E49" s="40">
        <v>98.397600000000011</v>
      </c>
      <c r="F49" s="40">
        <v>67.122</v>
      </c>
      <c r="G49" s="40">
        <v>33.765000000000001</v>
      </c>
      <c r="H49" s="40">
        <v>0</v>
      </c>
      <c r="I49" s="40"/>
      <c r="J49" s="3"/>
    </row>
    <row r="50" spans="1:11" ht="21" x14ac:dyDescent="0.5">
      <c r="A50" s="34">
        <v>43966</v>
      </c>
      <c r="B50">
        <v>210.9308</v>
      </c>
      <c r="C50" s="41">
        <v>163.16484812863635</v>
      </c>
      <c r="D50" s="40">
        <v>38.746699999999997</v>
      </c>
      <c r="E50" s="40">
        <v>97.709300000000013</v>
      </c>
      <c r="F50" s="40">
        <v>64.415999999999997</v>
      </c>
      <c r="G50" s="40">
        <v>12.951000000000001</v>
      </c>
      <c r="H50" s="40">
        <v>0</v>
      </c>
      <c r="I50" s="40"/>
      <c r="J50" s="3"/>
      <c r="K50" s="44" t="s">
        <v>104</v>
      </c>
    </row>
    <row r="51" spans="1:11" ht="21" x14ac:dyDescent="0.5">
      <c r="A51" s="34">
        <v>43967</v>
      </c>
      <c r="B51">
        <v>199.3665</v>
      </c>
      <c r="C51" s="41">
        <v>154.36988782836363</v>
      </c>
      <c r="D51" s="40">
        <v>41.062849999999997</v>
      </c>
      <c r="E51" s="40">
        <v>94.936150000000026</v>
      </c>
      <c r="F51" s="40">
        <v>52.509</v>
      </c>
      <c r="G51" s="40">
        <v>14.629999999999999</v>
      </c>
      <c r="H51" s="40">
        <v>0</v>
      </c>
      <c r="I51" s="40"/>
      <c r="J51" s="3"/>
      <c r="K51" s="44" t="s">
        <v>105</v>
      </c>
    </row>
    <row r="52" spans="1:11" x14ac:dyDescent="0.35">
      <c r="A52" s="34">
        <v>43968</v>
      </c>
      <c r="B52">
        <v>188.3485</v>
      </c>
      <c r="C52" s="41">
        <v>139.28307519504548</v>
      </c>
      <c r="D52" s="40">
        <v>39.903950000000002</v>
      </c>
      <c r="E52" s="40">
        <v>94.665050000000008</v>
      </c>
      <c r="F52" s="40">
        <v>51.36</v>
      </c>
      <c r="G52" s="40">
        <v>4.6440000000000001</v>
      </c>
      <c r="H52" s="40">
        <v>0</v>
      </c>
      <c r="I52" s="40"/>
      <c r="J52" s="3"/>
    </row>
    <row r="53" spans="1:11" x14ac:dyDescent="0.35">
      <c r="A53" s="34">
        <v>43969</v>
      </c>
      <c r="B53">
        <v>186.11510000000001</v>
      </c>
      <c r="C53" s="41">
        <v>138.42707889545454</v>
      </c>
      <c r="D53" s="40">
        <v>34.874600000000001</v>
      </c>
      <c r="E53" s="40">
        <v>94.5364</v>
      </c>
      <c r="F53" s="40">
        <v>50.423999999999999</v>
      </c>
      <c r="G53" s="40">
        <v>8.7560000000000002</v>
      </c>
      <c r="H53" s="40">
        <v>0</v>
      </c>
      <c r="I53" s="40"/>
      <c r="J53" s="3"/>
    </row>
    <row r="54" spans="1:11" x14ac:dyDescent="0.35">
      <c r="A54" s="34">
        <v>43970</v>
      </c>
      <c r="B54">
        <v>188.23939999999999</v>
      </c>
      <c r="C54" s="41">
        <v>141.31757585227274</v>
      </c>
      <c r="D54" s="40">
        <v>31.399900000000002</v>
      </c>
      <c r="E54" s="40">
        <v>97.455099999999987</v>
      </c>
      <c r="F54" s="40">
        <v>54.62</v>
      </c>
      <c r="G54" s="40">
        <v>8.0809999999999995</v>
      </c>
      <c r="H54" s="40">
        <v>0</v>
      </c>
      <c r="I54" s="40"/>
      <c r="J54" s="3"/>
    </row>
    <row r="55" spans="1:11" x14ac:dyDescent="0.35">
      <c r="A55" s="34">
        <v>43971</v>
      </c>
      <c r="B55">
        <v>177.03309999999999</v>
      </c>
      <c r="C55" s="41">
        <v>130.30236804423637</v>
      </c>
      <c r="D55" s="40">
        <v>34.0017</v>
      </c>
      <c r="E55" s="40">
        <v>96.157300000000021</v>
      </c>
      <c r="F55" s="40">
        <v>50.718000000000004</v>
      </c>
      <c r="G55" s="40">
        <v>0</v>
      </c>
      <c r="H55" s="40">
        <v>0</v>
      </c>
      <c r="I55" s="40"/>
      <c r="J55" s="3"/>
    </row>
    <row r="56" spans="1:11" x14ac:dyDescent="0.35">
      <c r="A56" s="34">
        <v>43972</v>
      </c>
      <c r="B56">
        <v>172.42179999999999</v>
      </c>
      <c r="C56" s="41">
        <v>131.15292141606363</v>
      </c>
      <c r="D56" s="40">
        <v>30.408799999999999</v>
      </c>
      <c r="E56" s="40">
        <v>91.865200000000016</v>
      </c>
      <c r="F56" s="40">
        <v>50.53</v>
      </c>
      <c r="G56" s="40">
        <v>3.1960000000000002</v>
      </c>
      <c r="H56" s="40">
        <v>0</v>
      </c>
      <c r="I56" s="40"/>
      <c r="J56" s="3"/>
    </row>
    <row r="57" spans="1:11" x14ac:dyDescent="0.35">
      <c r="A57" s="34">
        <v>43973</v>
      </c>
      <c r="B57">
        <v>182.28</v>
      </c>
      <c r="C57" s="41">
        <v>149.1209237289909</v>
      </c>
      <c r="D57" s="40">
        <v>32.850499999999997</v>
      </c>
      <c r="E57" s="40">
        <v>92.726500000000001</v>
      </c>
      <c r="F57" s="40">
        <v>50.795999999999999</v>
      </c>
      <c r="G57" s="40">
        <v>1.8260000000000001</v>
      </c>
      <c r="H57" s="40">
        <v>0</v>
      </c>
      <c r="I57" s="40"/>
      <c r="J57" s="3"/>
    </row>
    <row r="58" spans="1:11" x14ac:dyDescent="0.35">
      <c r="A58" s="34">
        <v>43974</v>
      </c>
      <c r="B58">
        <v>177.09010000000001</v>
      </c>
      <c r="C58" s="41">
        <v>146.25168047897273</v>
      </c>
      <c r="D58" s="40">
        <v>33.370599999999996</v>
      </c>
      <c r="E58" s="40">
        <v>94.095400000000012</v>
      </c>
      <c r="F58" s="40">
        <v>46.363</v>
      </c>
      <c r="G58" s="40">
        <v>4.0250000000000004</v>
      </c>
      <c r="H58" s="40">
        <v>0</v>
      </c>
      <c r="I58" s="40"/>
      <c r="J58" s="3"/>
    </row>
    <row r="59" spans="1:11" x14ac:dyDescent="0.35">
      <c r="A59" s="34">
        <v>43975</v>
      </c>
      <c r="B59">
        <v>181.65</v>
      </c>
      <c r="C59" s="41">
        <v>137.62128307321819</v>
      </c>
      <c r="D59" s="40">
        <v>34.845149999999997</v>
      </c>
      <c r="E59" s="40">
        <v>96.289850000000001</v>
      </c>
      <c r="F59" s="40">
        <v>45.277999999999999</v>
      </c>
      <c r="G59" s="40">
        <v>1.3169999999999999</v>
      </c>
      <c r="H59" s="40">
        <v>0</v>
      </c>
      <c r="I59" s="40"/>
      <c r="J59" s="3"/>
    </row>
    <row r="60" spans="1:11" x14ac:dyDescent="0.35">
      <c r="A60" s="34">
        <v>43976</v>
      </c>
      <c r="B60">
        <v>183.0299</v>
      </c>
      <c r="C60" s="41">
        <v>143.25266987382727</v>
      </c>
      <c r="D60" s="40">
        <v>44.042250000000003</v>
      </c>
      <c r="E60" s="40">
        <v>96.752749999999992</v>
      </c>
      <c r="F60" s="40">
        <v>44.304000000000002</v>
      </c>
      <c r="G60" s="40">
        <v>2.677</v>
      </c>
      <c r="H60" s="40">
        <v>0</v>
      </c>
      <c r="I60" s="40"/>
      <c r="J60" s="3"/>
    </row>
    <row r="61" spans="1:11" x14ac:dyDescent="0.35">
      <c r="A61" s="34">
        <v>43977</v>
      </c>
      <c r="B61">
        <v>179.44120000000001</v>
      </c>
      <c r="C61" s="41">
        <v>137.21215571132728</v>
      </c>
      <c r="D61" s="40">
        <v>41.316400000000002</v>
      </c>
      <c r="E61" s="40">
        <v>96.125600000000006</v>
      </c>
      <c r="F61" s="40">
        <v>40.404000000000003</v>
      </c>
      <c r="G61" s="40">
        <v>4.8550000000000004</v>
      </c>
      <c r="H61" s="40">
        <v>0</v>
      </c>
      <c r="I61" s="40"/>
      <c r="J61" s="3"/>
    </row>
    <row r="62" spans="1:11" x14ac:dyDescent="0.35">
      <c r="A62" s="34">
        <v>43978</v>
      </c>
      <c r="B62">
        <v>190.86369999999999</v>
      </c>
      <c r="C62" s="41">
        <v>142.76719614863637</v>
      </c>
      <c r="D62" s="40">
        <v>43.462149999999994</v>
      </c>
      <c r="E62" s="40">
        <v>95.118849999999995</v>
      </c>
      <c r="F62" s="40">
        <v>38.964999999999996</v>
      </c>
      <c r="G62" s="40">
        <v>15.360000000000001</v>
      </c>
      <c r="H62" s="40">
        <v>0</v>
      </c>
      <c r="I62" s="40"/>
      <c r="J62" s="3"/>
    </row>
    <row r="63" spans="1:11" x14ac:dyDescent="0.35">
      <c r="A63" s="34">
        <v>43979</v>
      </c>
      <c r="B63">
        <v>171.6311</v>
      </c>
      <c r="C63" s="41">
        <v>123.91627698027273</v>
      </c>
      <c r="D63" s="40">
        <v>40.183900000000001</v>
      </c>
      <c r="E63" s="40">
        <v>93.489100000000036</v>
      </c>
      <c r="F63" s="40">
        <v>37.860999999999997</v>
      </c>
      <c r="G63" s="40">
        <v>2.6779999999999999</v>
      </c>
      <c r="H63" s="40">
        <v>0</v>
      </c>
      <c r="I63" s="40"/>
      <c r="J63" s="3"/>
    </row>
    <row r="64" spans="1:11" x14ac:dyDescent="0.35">
      <c r="A64" s="34">
        <v>43980</v>
      </c>
      <c r="B64">
        <v>167.2655</v>
      </c>
      <c r="C64" s="41">
        <v>119.07749690581817</v>
      </c>
      <c r="D64" s="40">
        <v>36.109549999999999</v>
      </c>
      <c r="E64" s="40">
        <v>98.208449999999985</v>
      </c>
      <c r="F64" s="40">
        <v>35.445999999999998</v>
      </c>
      <c r="G64" s="40">
        <v>0</v>
      </c>
      <c r="H64" s="40">
        <v>0</v>
      </c>
      <c r="I64" s="40"/>
      <c r="J64" s="3"/>
    </row>
    <row r="65" spans="1:10" x14ac:dyDescent="0.35">
      <c r="A65" s="34">
        <v>43981</v>
      </c>
      <c r="B65">
        <v>162.28290000000001</v>
      </c>
      <c r="C65" s="41">
        <v>114.20589028864546</v>
      </c>
      <c r="D65" s="40">
        <v>36.19285</v>
      </c>
      <c r="E65" s="40">
        <v>98.566150000000022</v>
      </c>
      <c r="F65" s="40">
        <v>29.652000000000001</v>
      </c>
      <c r="G65" s="40">
        <v>0</v>
      </c>
      <c r="H65" s="40">
        <v>0</v>
      </c>
      <c r="I65" s="40"/>
      <c r="J65" s="3"/>
    </row>
    <row r="66" spans="1:10" x14ac:dyDescent="0.35">
      <c r="A66" s="34">
        <v>43982</v>
      </c>
      <c r="B66">
        <v>162.94739999999999</v>
      </c>
      <c r="C66" s="41">
        <v>116.73024695742727</v>
      </c>
      <c r="D66" s="40">
        <v>37.536299999999997</v>
      </c>
      <c r="E66" s="40">
        <v>96.651699999999991</v>
      </c>
      <c r="F66" s="40">
        <v>30.314</v>
      </c>
      <c r="G66" s="40">
        <v>1.0469999999999999</v>
      </c>
      <c r="H66" s="40">
        <v>0</v>
      </c>
      <c r="I66" s="40"/>
      <c r="J66" s="3"/>
    </row>
    <row r="67" spans="1:10" x14ac:dyDescent="0.35">
      <c r="A67" s="34">
        <v>43983</v>
      </c>
      <c r="B67">
        <v>167.72450000000001</v>
      </c>
      <c r="C67" s="41">
        <v>130.35332803403637</v>
      </c>
      <c r="D67" s="40">
        <v>36.858000000000004</v>
      </c>
      <c r="E67" s="40">
        <v>93.933999999999997</v>
      </c>
      <c r="F67" s="40">
        <v>38.262999999999998</v>
      </c>
      <c r="G67" s="40">
        <v>0.53</v>
      </c>
      <c r="H67" s="40">
        <v>0</v>
      </c>
      <c r="I67" s="40"/>
      <c r="J67" s="3"/>
    </row>
    <row r="68" spans="1:10" x14ac:dyDescent="0.35">
      <c r="A68" s="34">
        <v>43984</v>
      </c>
      <c r="B68">
        <v>162.19909999999999</v>
      </c>
      <c r="C68" s="41">
        <v>125.67238194320909</v>
      </c>
      <c r="D68" s="40">
        <v>34.286100000000005</v>
      </c>
      <c r="E68" s="40">
        <v>84.274900000000017</v>
      </c>
      <c r="F68" s="40">
        <v>37.344000000000001</v>
      </c>
      <c r="G68" s="40">
        <v>9.4029999999999987</v>
      </c>
      <c r="H68" s="40">
        <v>0</v>
      </c>
      <c r="I68" s="40"/>
      <c r="J68" s="3"/>
    </row>
    <row r="69" spans="1:10" x14ac:dyDescent="0.35">
      <c r="A69" s="34">
        <v>43985</v>
      </c>
      <c r="B69">
        <v>161.5307</v>
      </c>
      <c r="C69" s="41">
        <v>125.41694648105455</v>
      </c>
      <c r="D69" s="40">
        <v>33.876249999999999</v>
      </c>
      <c r="E69" s="40">
        <v>94.694749999999999</v>
      </c>
      <c r="F69" s="40">
        <v>36.201999999999998</v>
      </c>
      <c r="G69" s="40">
        <v>0</v>
      </c>
      <c r="H69" s="40">
        <v>0</v>
      </c>
      <c r="I69" s="40"/>
      <c r="J69" s="3"/>
    </row>
    <row r="70" spans="1:10" x14ac:dyDescent="0.35">
      <c r="A70" s="34">
        <v>43986</v>
      </c>
      <c r="B70">
        <v>174.20429999999999</v>
      </c>
      <c r="C70" s="41">
        <v>135.54684533368183</v>
      </c>
      <c r="D70" s="40">
        <v>31.450500000000002</v>
      </c>
      <c r="E70" s="40">
        <v>99.027500000000003</v>
      </c>
      <c r="F70" s="40">
        <v>37.902999999999999</v>
      </c>
      <c r="G70" s="40">
        <v>4.7430000000000003</v>
      </c>
      <c r="H70" s="40">
        <v>0</v>
      </c>
      <c r="I70" s="40"/>
      <c r="J70" s="3"/>
    </row>
    <row r="71" spans="1:10" x14ac:dyDescent="0.35">
      <c r="A71" s="34">
        <v>43987</v>
      </c>
      <c r="B71">
        <v>173.32320000000001</v>
      </c>
      <c r="C71" s="41">
        <v>133.45084373243637</v>
      </c>
      <c r="D71" s="40">
        <v>32.414999999999999</v>
      </c>
      <c r="E71" s="40">
        <v>100.07800000000003</v>
      </c>
      <c r="F71" s="40">
        <v>37.849000000000004</v>
      </c>
      <c r="G71" s="40">
        <v>0</v>
      </c>
      <c r="H71" s="40">
        <v>0</v>
      </c>
      <c r="I71" s="40"/>
      <c r="J71" s="3"/>
    </row>
    <row r="72" spans="1:10" x14ac:dyDescent="0.35">
      <c r="A72" s="34">
        <v>43988</v>
      </c>
      <c r="B72">
        <v>183.66399999999999</v>
      </c>
      <c r="C72" s="41">
        <v>148.61693945003634</v>
      </c>
      <c r="D72" s="40">
        <v>32.974999999999994</v>
      </c>
      <c r="E72" s="40">
        <v>101.57900000000001</v>
      </c>
      <c r="F72" s="40">
        <v>47.726999999999997</v>
      </c>
      <c r="G72" s="40">
        <v>0</v>
      </c>
      <c r="H72" s="40">
        <v>0</v>
      </c>
      <c r="I72" s="40"/>
      <c r="J72" s="3"/>
    </row>
    <row r="73" spans="1:10" x14ac:dyDescent="0.35">
      <c r="A73" s="34">
        <v>43989</v>
      </c>
      <c r="B73">
        <v>183.21979999999999</v>
      </c>
      <c r="C73" s="41">
        <v>147.81165481519091</v>
      </c>
      <c r="D73" s="40">
        <v>33.618700000000004</v>
      </c>
      <c r="E73" s="40">
        <v>101.82530000000001</v>
      </c>
      <c r="F73" s="40">
        <v>48.052999999999997</v>
      </c>
      <c r="G73" s="40">
        <v>0</v>
      </c>
      <c r="H73" s="40">
        <v>0</v>
      </c>
      <c r="I73" s="40"/>
      <c r="J73" s="3"/>
    </row>
    <row r="74" spans="1:10" x14ac:dyDescent="0.35">
      <c r="A74" s="34">
        <v>43990</v>
      </c>
      <c r="B74">
        <v>205.69030000000001</v>
      </c>
      <c r="C74" s="41">
        <v>173.62485383979092</v>
      </c>
      <c r="D74" s="40">
        <v>35.107950000000002</v>
      </c>
      <c r="E74" s="40">
        <v>99.362049999999996</v>
      </c>
      <c r="F74" s="40">
        <v>59.444000000000003</v>
      </c>
      <c r="G74" s="40">
        <v>13.95</v>
      </c>
      <c r="H74" s="40">
        <v>0</v>
      </c>
      <c r="I74" s="40"/>
      <c r="J74" s="3"/>
    </row>
    <row r="75" spans="1:10" x14ac:dyDescent="0.35">
      <c r="A75" s="34">
        <v>43991</v>
      </c>
      <c r="B75">
        <v>212.29900000000001</v>
      </c>
      <c r="C75" s="41">
        <v>170.97531593087271</v>
      </c>
      <c r="D75" s="40">
        <v>30.996050000000004</v>
      </c>
      <c r="E75" s="40">
        <v>98.926950000000005</v>
      </c>
      <c r="F75" s="40">
        <v>61.638999999999996</v>
      </c>
      <c r="G75" s="40">
        <v>22.658999999999999</v>
      </c>
      <c r="H75" s="40">
        <v>0</v>
      </c>
      <c r="I75" s="40"/>
      <c r="J75" s="3"/>
    </row>
    <row r="76" spans="1:10" x14ac:dyDescent="0.35">
      <c r="A76" s="34">
        <v>43992</v>
      </c>
      <c r="B76">
        <v>208.00200000000001</v>
      </c>
      <c r="C76" s="41">
        <v>168.43001863397274</v>
      </c>
      <c r="D76" s="40">
        <v>31.927700000000002</v>
      </c>
      <c r="E76" s="40">
        <v>96.500299999999996</v>
      </c>
      <c r="F76" s="40">
        <v>61.411999999999999</v>
      </c>
      <c r="G76" s="40">
        <v>16.39</v>
      </c>
      <c r="H76" s="40">
        <v>0</v>
      </c>
      <c r="I76" s="40"/>
      <c r="J76" s="3"/>
    </row>
    <row r="77" spans="1:10" x14ac:dyDescent="0.35">
      <c r="A77" s="34">
        <v>43993</v>
      </c>
      <c r="B77">
        <v>180.47810000000001</v>
      </c>
      <c r="C77" s="41">
        <v>142.08803523106363</v>
      </c>
      <c r="D77" s="40">
        <v>33.525099999999995</v>
      </c>
      <c r="E77" s="40">
        <v>92.480900000000005</v>
      </c>
      <c r="F77" s="40">
        <v>48.843000000000004</v>
      </c>
      <c r="G77" s="40">
        <v>6.4540000000000006</v>
      </c>
      <c r="H77" s="40">
        <v>0</v>
      </c>
      <c r="I77" s="40"/>
      <c r="J77" s="3"/>
    </row>
    <row r="78" spans="1:10" x14ac:dyDescent="0.35">
      <c r="A78" s="34">
        <v>43994</v>
      </c>
      <c r="B78">
        <v>179.65539999999999</v>
      </c>
      <c r="C78" s="41">
        <v>145.92621988347273</v>
      </c>
      <c r="D78" s="40">
        <v>34.067500000000003</v>
      </c>
      <c r="E78" s="40">
        <v>91.78249999999997</v>
      </c>
      <c r="F78" s="40">
        <v>47.969000000000001</v>
      </c>
      <c r="G78" s="40">
        <v>4.9990000000000006</v>
      </c>
      <c r="H78" s="40">
        <v>0</v>
      </c>
      <c r="I78" s="40"/>
      <c r="J78" s="3"/>
    </row>
    <row r="79" spans="1:10" x14ac:dyDescent="0.35">
      <c r="A79" s="34">
        <v>43995</v>
      </c>
      <c r="B79">
        <v>172.1497</v>
      </c>
      <c r="C79" s="41">
        <v>142.34153515784544</v>
      </c>
      <c r="D79" s="40">
        <v>34.436099999999996</v>
      </c>
      <c r="E79" s="40">
        <v>93.332900000000009</v>
      </c>
      <c r="F79" s="40">
        <v>42.483999999999995</v>
      </c>
      <c r="G79" s="40">
        <v>0</v>
      </c>
      <c r="H79" s="40">
        <v>0</v>
      </c>
      <c r="I79" s="40"/>
      <c r="J79" s="3"/>
    </row>
    <row r="80" spans="1:10" x14ac:dyDescent="0.35">
      <c r="A80" s="34">
        <v>43996</v>
      </c>
      <c r="B80">
        <v>169.02520000000001</v>
      </c>
      <c r="C80" s="41">
        <v>138.98219744751816</v>
      </c>
      <c r="D80" s="40">
        <v>34.545900000000003</v>
      </c>
      <c r="E80" s="40">
        <v>92.241099999999989</v>
      </c>
      <c r="F80" s="40">
        <v>42.115000000000002</v>
      </c>
      <c r="G80" s="40">
        <v>0</v>
      </c>
      <c r="H80" s="40">
        <v>0</v>
      </c>
      <c r="I80" s="40"/>
      <c r="J80" s="3"/>
    </row>
    <row r="81" spans="1:10" x14ac:dyDescent="0.35">
      <c r="A81" s="34">
        <v>43997</v>
      </c>
      <c r="B81">
        <v>183.25729999999999</v>
      </c>
      <c r="C81" s="41">
        <v>153.83613162400908</v>
      </c>
      <c r="D81" s="40">
        <v>50.560999999999993</v>
      </c>
      <c r="E81" s="40">
        <v>92.571000000000012</v>
      </c>
      <c r="F81" s="40">
        <v>42.17</v>
      </c>
      <c r="G81" s="40">
        <v>0</v>
      </c>
      <c r="H81" s="40">
        <v>0</v>
      </c>
      <c r="I81" s="40"/>
      <c r="J81" s="3"/>
    </row>
    <row r="82" spans="1:10" x14ac:dyDescent="0.35">
      <c r="A82" s="34">
        <v>43998</v>
      </c>
      <c r="B82">
        <v>200.31989999999999</v>
      </c>
      <c r="C82" s="41">
        <v>163.89814764354549</v>
      </c>
      <c r="D82" s="40">
        <v>61.753700000000002</v>
      </c>
      <c r="E82" s="40">
        <v>78.760300000000001</v>
      </c>
      <c r="F82" s="40">
        <v>37.393000000000001</v>
      </c>
      <c r="G82" s="40">
        <v>25.584</v>
      </c>
      <c r="H82" s="40">
        <v>0</v>
      </c>
      <c r="I82" s="40"/>
      <c r="J82" s="3"/>
    </row>
    <row r="83" spans="1:10" x14ac:dyDescent="0.35">
      <c r="A83" s="34">
        <v>43999</v>
      </c>
      <c r="B83">
        <v>194.51439999999999</v>
      </c>
      <c r="C83" s="41">
        <v>155.68769376260002</v>
      </c>
      <c r="D83" s="40">
        <v>66.062300000000008</v>
      </c>
      <c r="E83" s="40">
        <v>77.626700000000014</v>
      </c>
      <c r="F83" s="40">
        <v>33.466000000000001</v>
      </c>
      <c r="G83" s="40">
        <v>16.603999999999999</v>
      </c>
      <c r="H83" s="40">
        <v>0</v>
      </c>
      <c r="I83" s="40"/>
      <c r="J83" s="3"/>
    </row>
    <row r="84" spans="1:10" x14ac:dyDescent="0.35">
      <c r="A84" s="34">
        <v>44000</v>
      </c>
      <c r="B84">
        <v>194.04310000000001</v>
      </c>
      <c r="C84" s="41">
        <v>156.9821242715</v>
      </c>
      <c r="D84" s="40">
        <v>58.437950000000001</v>
      </c>
      <c r="E84" s="40">
        <v>83.833049999999986</v>
      </c>
      <c r="F84" s="40">
        <v>30.667999999999999</v>
      </c>
      <c r="G84" s="40">
        <v>20.808999999999997</v>
      </c>
      <c r="H84" s="40">
        <v>0</v>
      </c>
      <c r="I84" s="40"/>
      <c r="J84" s="3"/>
    </row>
    <row r="85" spans="1:10" x14ac:dyDescent="0.35">
      <c r="A85" s="34">
        <v>44001</v>
      </c>
      <c r="B85">
        <v>172.1687</v>
      </c>
      <c r="C85" s="41">
        <v>137.25619236192728</v>
      </c>
      <c r="D85" s="40">
        <v>55.776799999999994</v>
      </c>
      <c r="E85" s="40">
        <v>85.112200000000016</v>
      </c>
      <c r="F85" s="40">
        <v>29.521000000000001</v>
      </c>
      <c r="G85" s="40">
        <v>3.7949999999999999</v>
      </c>
      <c r="H85" s="40">
        <v>0</v>
      </c>
      <c r="I85" s="40"/>
      <c r="J85" s="3"/>
    </row>
    <row r="86" spans="1:10" x14ac:dyDescent="0.35">
      <c r="A86" s="34">
        <v>44002</v>
      </c>
      <c r="B86">
        <v>172.83580000000001</v>
      </c>
      <c r="C86" s="41">
        <v>134.48946926856362</v>
      </c>
      <c r="D86" s="40">
        <v>57.551499999999997</v>
      </c>
      <c r="E86" s="40">
        <v>90.000500000000017</v>
      </c>
      <c r="F86" s="40">
        <v>27.917000000000002</v>
      </c>
      <c r="G86" s="40">
        <v>0</v>
      </c>
      <c r="H86" s="40">
        <v>0</v>
      </c>
      <c r="I86" s="40"/>
      <c r="J86" s="3"/>
    </row>
    <row r="87" spans="1:10" x14ac:dyDescent="0.35">
      <c r="A87" s="34">
        <v>44003</v>
      </c>
      <c r="B87">
        <v>173.02959999999999</v>
      </c>
      <c r="C87" s="41">
        <v>133.19169506661819</v>
      </c>
      <c r="D87" s="40">
        <v>55.831800000000001</v>
      </c>
      <c r="E87" s="40">
        <v>92.979200000000006</v>
      </c>
      <c r="F87" s="40">
        <v>24.638999999999999</v>
      </c>
      <c r="G87" s="40">
        <v>0</v>
      </c>
      <c r="H87" s="40">
        <v>0</v>
      </c>
      <c r="I87" s="40"/>
      <c r="J87" s="3"/>
    </row>
    <row r="88" spans="1:10" x14ac:dyDescent="0.35">
      <c r="A88" s="34">
        <v>44004</v>
      </c>
      <c r="B88">
        <v>169.38419999999999</v>
      </c>
      <c r="C88" s="41">
        <v>129.23692569508182</v>
      </c>
      <c r="D88" s="40">
        <v>50.063450000000003</v>
      </c>
      <c r="E88" s="40">
        <v>92.739550000000023</v>
      </c>
      <c r="F88" s="40">
        <v>27.558</v>
      </c>
      <c r="G88" s="40">
        <v>0</v>
      </c>
      <c r="H88" s="40">
        <v>0</v>
      </c>
      <c r="I88" s="40"/>
      <c r="J88" s="3"/>
    </row>
    <row r="89" spans="1:10" x14ac:dyDescent="0.35">
      <c r="A89" s="34">
        <v>44005</v>
      </c>
      <c r="B89">
        <v>177.08629999999999</v>
      </c>
      <c r="C89" s="41">
        <v>137.85024882647272</v>
      </c>
      <c r="D89" s="40">
        <v>47.003149999999998</v>
      </c>
      <c r="E89" s="40">
        <v>91.804849999999988</v>
      </c>
      <c r="F89" s="40">
        <v>31.439</v>
      </c>
      <c r="G89" s="40">
        <v>9.386000000000001</v>
      </c>
      <c r="H89" s="40">
        <v>0</v>
      </c>
      <c r="I89" s="40"/>
      <c r="J89" s="3"/>
    </row>
    <row r="90" spans="1:10" x14ac:dyDescent="0.35">
      <c r="A90" s="34">
        <v>44006</v>
      </c>
      <c r="B90">
        <v>178.38669999999999</v>
      </c>
      <c r="C90" s="41">
        <v>140.51233857883636</v>
      </c>
      <c r="D90" s="40">
        <v>51.746499999999997</v>
      </c>
      <c r="E90" s="40">
        <v>91.822500000000019</v>
      </c>
      <c r="F90" s="40">
        <v>32.939</v>
      </c>
      <c r="G90" s="40">
        <v>2.98</v>
      </c>
      <c r="H90" s="40">
        <v>0</v>
      </c>
      <c r="I90" s="40"/>
      <c r="J90" s="3"/>
    </row>
    <row r="91" spans="1:10" x14ac:dyDescent="0.35">
      <c r="A91" s="34">
        <v>44007</v>
      </c>
      <c r="B91">
        <v>170.1105</v>
      </c>
      <c r="C91" s="41">
        <v>131.61491937437273</v>
      </c>
      <c r="D91" s="40">
        <v>48.847700000000003</v>
      </c>
      <c r="E91" s="40">
        <v>90.760300000000001</v>
      </c>
      <c r="F91" s="40">
        <v>31.513000000000002</v>
      </c>
      <c r="G91" s="40">
        <v>6.8000000000000005E-2</v>
      </c>
      <c r="H91" s="40">
        <v>0</v>
      </c>
      <c r="I91" s="40"/>
      <c r="J91" s="3"/>
    </row>
    <row r="92" spans="1:10" x14ac:dyDescent="0.35">
      <c r="A92" s="34">
        <v>44008</v>
      </c>
      <c r="B92">
        <v>169.49770000000001</v>
      </c>
      <c r="C92" s="41">
        <v>134.57015281062726</v>
      </c>
      <c r="D92" s="40">
        <v>51.119500000000002</v>
      </c>
      <c r="E92" s="40">
        <v>88.128499999999988</v>
      </c>
      <c r="F92" s="40">
        <v>31.154000000000003</v>
      </c>
      <c r="G92" s="40">
        <v>0</v>
      </c>
      <c r="H92" s="40">
        <v>0</v>
      </c>
      <c r="I92" s="40"/>
      <c r="J92" s="3"/>
    </row>
    <row r="93" spans="1:10" x14ac:dyDescent="0.35">
      <c r="A93" s="34">
        <v>44009</v>
      </c>
      <c r="B93">
        <v>159.83189999999999</v>
      </c>
      <c r="C93" s="41">
        <v>123.0626238435909</v>
      </c>
      <c r="D93" s="40">
        <v>38.956699999999998</v>
      </c>
      <c r="E93" s="40">
        <v>90.795299999999983</v>
      </c>
      <c r="F93" s="40">
        <v>29.75</v>
      </c>
      <c r="G93" s="40">
        <v>0</v>
      </c>
      <c r="H93" s="40">
        <v>0</v>
      </c>
      <c r="I93" s="40"/>
      <c r="J93" s="3"/>
    </row>
    <row r="94" spans="1:10" x14ac:dyDescent="0.35">
      <c r="A94" s="34">
        <v>44010</v>
      </c>
      <c r="B94">
        <v>158.61240000000001</v>
      </c>
      <c r="C94" s="41">
        <v>125.37888789774544</v>
      </c>
      <c r="D94" s="40">
        <v>38.189</v>
      </c>
      <c r="E94" s="40">
        <v>92.445999999999998</v>
      </c>
      <c r="F94" s="40">
        <v>28.927</v>
      </c>
      <c r="G94" s="40">
        <v>0</v>
      </c>
      <c r="H94" s="40">
        <v>0</v>
      </c>
      <c r="I94" s="40"/>
      <c r="J94" s="3"/>
    </row>
    <row r="95" spans="1:10" x14ac:dyDescent="0.35">
      <c r="A95" s="34">
        <v>44011</v>
      </c>
      <c r="B95">
        <v>166.108</v>
      </c>
      <c r="C95" s="41">
        <v>128.28923439468184</v>
      </c>
      <c r="D95" s="40">
        <v>40.262500000000003</v>
      </c>
      <c r="E95" s="40">
        <v>91.951499999999996</v>
      </c>
      <c r="F95" s="40">
        <v>33.616999999999997</v>
      </c>
      <c r="G95" s="40">
        <v>1.077</v>
      </c>
      <c r="H95" s="40">
        <v>0</v>
      </c>
      <c r="I95" s="40"/>
      <c r="J95" s="3"/>
    </row>
    <row r="96" spans="1:10" x14ac:dyDescent="0.35">
      <c r="A96" s="34">
        <v>44012</v>
      </c>
      <c r="B96">
        <v>191.84219999999999</v>
      </c>
      <c r="C96" s="41">
        <v>156.36744301673636</v>
      </c>
      <c r="D96" s="40">
        <v>58.652199999999993</v>
      </c>
      <c r="E96" s="40">
        <v>91.811800000000034</v>
      </c>
      <c r="F96" s="40">
        <v>41.091000000000001</v>
      </c>
      <c r="G96" s="40">
        <v>2.85</v>
      </c>
      <c r="H96" s="40">
        <v>0</v>
      </c>
      <c r="I96" s="40"/>
      <c r="J96" s="3"/>
    </row>
    <row r="97" spans="1:10" x14ac:dyDescent="0.35">
      <c r="A97" s="34">
        <v>44013</v>
      </c>
      <c r="B97">
        <v>178.24950000000001</v>
      </c>
      <c r="C97" s="41">
        <v>155.44716736347272</v>
      </c>
      <c r="D97" s="40">
        <v>60.700749999999999</v>
      </c>
      <c r="E97" s="40">
        <v>90.976249999999993</v>
      </c>
      <c r="F97" s="40">
        <v>26.834</v>
      </c>
      <c r="G97" s="40">
        <v>0</v>
      </c>
      <c r="H97" s="40">
        <v>0</v>
      </c>
      <c r="I97" s="40"/>
      <c r="J97" s="3"/>
    </row>
    <row r="98" spans="1:10" x14ac:dyDescent="0.35">
      <c r="A98" s="34">
        <v>44014</v>
      </c>
      <c r="B98">
        <v>187.05539999999999</v>
      </c>
      <c r="C98" s="41">
        <v>164.21256277799091</v>
      </c>
      <c r="D98" s="40">
        <v>76.074700000000007</v>
      </c>
      <c r="E98" s="40">
        <v>90.880300000000034</v>
      </c>
      <c r="F98" s="40">
        <v>23.785999999999998</v>
      </c>
      <c r="G98" s="40">
        <v>0</v>
      </c>
      <c r="H98" s="40">
        <v>0</v>
      </c>
      <c r="I98" s="40"/>
      <c r="J98" s="3"/>
    </row>
    <row r="99" spans="1:10" x14ac:dyDescent="0.35">
      <c r="A99" s="34">
        <v>44015</v>
      </c>
      <c r="B99">
        <v>170.39230000000001</v>
      </c>
      <c r="C99" s="41">
        <v>143.01932394585452</v>
      </c>
      <c r="D99" s="40">
        <v>65.163150000000002</v>
      </c>
      <c r="E99" s="40">
        <v>92.629850000000005</v>
      </c>
      <c r="F99" s="40">
        <v>14.441000000000001</v>
      </c>
      <c r="G99" s="40">
        <v>0</v>
      </c>
      <c r="H99" s="40">
        <v>0</v>
      </c>
      <c r="I99" s="40"/>
      <c r="J99" s="3"/>
    </row>
    <row r="100" spans="1:10" x14ac:dyDescent="0.35">
      <c r="A100" s="34">
        <v>44016</v>
      </c>
      <c r="B100">
        <v>164.08619999999999</v>
      </c>
      <c r="C100" s="41">
        <v>139.72135931740908</v>
      </c>
      <c r="D100" s="40">
        <v>68.130600000000001</v>
      </c>
      <c r="E100" s="40">
        <v>85.807399999999987</v>
      </c>
      <c r="F100" s="40">
        <v>11.518000000000001</v>
      </c>
      <c r="G100" s="40">
        <v>0</v>
      </c>
      <c r="H100" s="40">
        <v>0</v>
      </c>
      <c r="I100" s="40"/>
      <c r="J100" s="3"/>
    </row>
    <row r="101" spans="1:10" x14ac:dyDescent="0.35">
      <c r="A101" s="34">
        <v>44017</v>
      </c>
      <c r="B101">
        <v>160.86349999999999</v>
      </c>
      <c r="C101" s="41">
        <v>134.62103187261818</v>
      </c>
      <c r="D101" s="40">
        <v>65.285700000000006</v>
      </c>
      <c r="E101" s="40">
        <v>86.124299999999991</v>
      </c>
      <c r="F101" s="40">
        <v>11.327999999999999</v>
      </c>
      <c r="G101" s="40">
        <v>0</v>
      </c>
      <c r="H101" s="40">
        <v>0</v>
      </c>
      <c r="I101" s="40"/>
      <c r="J101" s="3"/>
    </row>
    <row r="102" spans="1:10" x14ac:dyDescent="0.35">
      <c r="A102" s="34">
        <v>44018</v>
      </c>
      <c r="B102">
        <v>171.52170000000001</v>
      </c>
      <c r="C102" s="41">
        <v>146.75585708054547</v>
      </c>
      <c r="D102" s="40">
        <v>65.203900000000004</v>
      </c>
      <c r="E102" s="40">
        <v>87.892099999999999</v>
      </c>
      <c r="F102" s="40">
        <v>18.744</v>
      </c>
      <c r="G102" s="40">
        <v>0</v>
      </c>
      <c r="H102" s="40">
        <v>0</v>
      </c>
      <c r="I102" s="40"/>
      <c r="J102" s="3"/>
    </row>
    <row r="103" spans="1:10" x14ac:dyDescent="0.35">
      <c r="A103" s="34">
        <v>44019</v>
      </c>
      <c r="B103">
        <v>193.8948</v>
      </c>
      <c r="C103" s="41">
        <v>167.10581004299999</v>
      </c>
      <c r="D103" s="40">
        <v>66.947599999999994</v>
      </c>
      <c r="E103" s="40">
        <v>90.867400000000004</v>
      </c>
      <c r="F103" s="40">
        <v>24.9</v>
      </c>
      <c r="G103" s="40">
        <v>12.575000000000001</v>
      </c>
      <c r="H103" s="40">
        <v>0</v>
      </c>
      <c r="I103" s="40"/>
      <c r="J103" s="3"/>
    </row>
    <row r="104" spans="1:10" x14ac:dyDescent="0.35">
      <c r="A104" s="34">
        <v>44020</v>
      </c>
      <c r="B104">
        <v>202.57210000000001</v>
      </c>
      <c r="C104" s="41">
        <v>175.73240536399999</v>
      </c>
      <c r="D104" s="40">
        <v>74.729600000000005</v>
      </c>
      <c r="E104" s="40">
        <v>92.025399999999991</v>
      </c>
      <c r="F104" s="40">
        <v>20.196000000000002</v>
      </c>
      <c r="G104" s="40">
        <v>18.136000000000003</v>
      </c>
      <c r="H104" s="40">
        <v>0</v>
      </c>
      <c r="I104" s="40"/>
      <c r="J104" s="3"/>
    </row>
    <row r="105" spans="1:10" x14ac:dyDescent="0.35">
      <c r="A105" s="34">
        <v>44021</v>
      </c>
      <c r="B105">
        <v>191.61070000000001</v>
      </c>
      <c r="C105" s="41">
        <v>163.7907535905091</v>
      </c>
      <c r="D105" s="40">
        <v>77.987399999999994</v>
      </c>
      <c r="E105" s="40">
        <v>87.365600000000015</v>
      </c>
      <c r="F105" s="40">
        <v>19.106999999999999</v>
      </c>
      <c r="G105" s="40">
        <v>7.5419999999999998</v>
      </c>
      <c r="H105" s="40">
        <v>0</v>
      </c>
      <c r="I105" s="40"/>
      <c r="J105" s="3"/>
    </row>
    <row r="106" spans="1:10" x14ac:dyDescent="0.35">
      <c r="A106" s="34">
        <v>44022</v>
      </c>
      <c r="B106">
        <v>179.21809999999999</v>
      </c>
      <c r="C106" s="41">
        <v>152.86155939772726</v>
      </c>
      <c r="D106" s="40">
        <v>79.683399999999992</v>
      </c>
      <c r="E106" s="40">
        <v>85.300599999999989</v>
      </c>
      <c r="F106" s="40">
        <v>14.8</v>
      </c>
      <c r="G106" s="40">
        <v>0</v>
      </c>
      <c r="H106" s="40">
        <v>0</v>
      </c>
      <c r="I106" s="40"/>
      <c r="J106" s="3"/>
    </row>
    <row r="107" spans="1:10" x14ac:dyDescent="0.35">
      <c r="A107" s="34">
        <v>44023</v>
      </c>
      <c r="B107">
        <v>169.87989999999999</v>
      </c>
      <c r="C107" s="41">
        <v>141.92683132636364</v>
      </c>
      <c r="D107" s="40">
        <v>72.588699999999989</v>
      </c>
      <c r="E107" s="40">
        <v>85.577300000000037</v>
      </c>
      <c r="F107" s="40">
        <v>12.975</v>
      </c>
      <c r="G107" s="40">
        <v>0</v>
      </c>
      <c r="H107" s="40">
        <v>0</v>
      </c>
      <c r="I107" s="40"/>
      <c r="J107" s="3"/>
    </row>
    <row r="108" spans="1:10" x14ac:dyDescent="0.35">
      <c r="A108" s="34">
        <v>44024</v>
      </c>
      <c r="B108">
        <v>170.50819999999999</v>
      </c>
      <c r="C108" s="41">
        <v>142.35333467901816</v>
      </c>
      <c r="D108" s="40">
        <v>71.95205</v>
      </c>
      <c r="E108" s="40">
        <v>88.403949999999995</v>
      </c>
      <c r="F108" s="40">
        <v>12.965999999999999</v>
      </c>
      <c r="G108" s="40">
        <v>0</v>
      </c>
      <c r="H108" s="40">
        <v>0</v>
      </c>
      <c r="I108" s="40"/>
      <c r="J108" s="3"/>
    </row>
    <row r="109" spans="1:10" x14ac:dyDescent="0.35">
      <c r="A109" s="34">
        <v>44025</v>
      </c>
      <c r="B109">
        <v>175.95339999999999</v>
      </c>
      <c r="C109" s="41">
        <v>149.26475135690907</v>
      </c>
      <c r="D109" s="40">
        <v>65.20920000000001</v>
      </c>
      <c r="E109" s="40">
        <v>89.155799999999999</v>
      </c>
      <c r="F109" s="40">
        <v>22.942</v>
      </c>
      <c r="G109" s="40">
        <v>5.0000000000000001E-3</v>
      </c>
      <c r="H109" s="40">
        <v>0</v>
      </c>
      <c r="I109" s="40"/>
      <c r="J109" s="3"/>
    </row>
    <row r="110" spans="1:10" x14ac:dyDescent="0.35">
      <c r="A110" s="34">
        <v>44026</v>
      </c>
      <c r="B110">
        <v>185.0548</v>
      </c>
      <c r="C110" s="41">
        <v>161.09088081927271</v>
      </c>
      <c r="D110" s="40">
        <v>61.401750000000007</v>
      </c>
      <c r="E110" s="40">
        <v>91.72824999999996</v>
      </c>
      <c r="F110" s="40">
        <v>23.538</v>
      </c>
      <c r="G110" s="40">
        <v>8.4459999999999997</v>
      </c>
      <c r="H110" s="40">
        <v>0</v>
      </c>
      <c r="I110" s="40"/>
      <c r="J110" s="3"/>
    </row>
    <row r="111" spans="1:10" x14ac:dyDescent="0.35">
      <c r="A111" s="34">
        <v>44027</v>
      </c>
      <c r="B111">
        <v>185.5736</v>
      </c>
      <c r="C111" s="41">
        <v>169.22515436899999</v>
      </c>
      <c r="D111" s="40">
        <v>62.4009</v>
      </c>
      <c r="E111" s="40">
        <v>89.307099999999991</v>
      </c>
      <c r="F111" s="40">
        <v>24.907</v>
      </c>
      <c r="G111" s="40">
        <v>8.4260000000000002</v>
      </c>
      <c r="H111" s="40">
        <v>0</v>
      </c>
      <c r="I111" s="40"/>
      <c r="J111" s="3"/>
    </row>
    <row r="112" spans="1:10" x14ac:dyDescent="0.35">
      <c r="A112" s="34">
        <v>44028</v>
      </c>
      <c r="B112">
        <v>186.8066</v>
      </c>
      <c r="C112" s="41">
        <v>164.21120445872725</v>
      </c>
      <c r="D112" s="40">
        <v>73.718400000000003</v>
      </c>
      <c r="E112" s="40">
        <v>88.539600000000007</v>
      </c>
      <c r="F112" s="40">
        <v>24.638999999999999</v>
      </c>
      <c r="G112" s="40">
        <v>8.8999999999999996E-2</v>
      </c>
      <c r="H112" s="40">
        <v>0</v>
      </c>
      <c r="I112" s="40"/>
      <c r="J112" s="3"/>
    </row>
    <row r="113" spans="1:10" x14ac:dyDescent="0.35">
      <c r="A113" s="34">
        <v>44029</v>
      </c>
      <c r="B113">
        <v>161.30719999999999</v>
      </c>
      <c r="C113" s="41">
        <v>137.70260489351818</v>
      </c>
      <c r="D113" s="40">
        <v>52.327849999999998</v>
      </c>
      <c r="E113" s="40">
        <v>85.979150000000018</v>
      </c>
      <c r="F113" s="40">
        <v>23.48</v>
      </c>
      <c r="G113" s="40">
        <v>0.74299999999999988</v>
      </c>
      <c r="H113" s="40">
        <v>0</v>
      </c>
      <c r="I113" s="40"/>
      <c r="J113" s="3"/>
    </row>
    <row r="114" spans="1:10" x14ac:dyDescent="0.35">
      <c r="A114" s="34">
        <v>44030</v>
      </c>
      <c r="B114">
        <v>158.11439999999999</v>
      </c>
      <c r="C114" s="41">
        <v>129.6944144249091</v>
      </c>
      <c r="D114" s="40">
        <v>49.942499999999995</v>
      </c>
      <c r="E114" s="40">
        <v>85.855500000000006</v>
      </c>
      <c r="F114" s="40">
        <v>23.501000000000001</v>
      </c>
      <c r="G114" s="40">
        <v>0</v>
      </c>
      <c r="H114" s="40">
        <v>0</v>
      </c>
      <c r="I114" s="40"/>
      <c r="J114" s="3"/>
    </row>
    <row r="115" spans="1:10" x14ac:dyDescent="0.35">
      <c r="A115" s="34">
        <v>44031</v>
      </c>
      <c r="B115">
        <v>161.04689999999999</v>
      </c>
      <c r="C115" s="41">
        <v>131.9567219811818</v>
      </c>
      <c r="D115" s="40">
        <v>52.50085</v>
      </c>
      <c r="E115" s="40">
        <v>85.408149999999992</v>
      </c>
      <c r="F115" s="40">
        <v>23.498999999999999</v>
      </c>
      <c r="G115" s="40">
        <v>0</v>
      </c>
      <c r="H115" s="40">
        <v>0</v>
      </c>
      <c r="I115" s="40"/>
      <c r="J115" s="3"/>
    </row>
    <row r="116" spans="1:10" x14ac:dyDescent="0.35">
      <c r="A116" s="34">
        <v>44032</v>
      </c>
      <c r="B116">
        <v>177.23849999999999</v>
      </c>
      <c r="C116" s="41">
        <v>152.89966129800001</v>
      </c>
      <c r="D116" s="40">
        <v>65.725750000000005</v>
      </c>
      <c r="E116" s="40">
        <v>86.37224999999998</v>
      </c>
      <c r="F116" s="40">
        <v>23.83</v>
      </c>
      <c r="G116" s="40">
        <v>3.0389999999999997</v>
      </c>
      <c r="H116" s="40">
        <v>0</v>
      </c>
      <c r="I116" s="40"/>
      <c r="J116" s="3"/>
    </row>
    <row r="117" spans="1:10" x14ac:dyDescent="0.35">
      <c r="A117" s="34">
        <v>44033</v>
      </c>
      <c r="B117">
        <v>181.0307</v>
      </c>
      <c r="C117" s="41">
        <v>157.40802848718184</v>
      </c>
      <c r="D117" s="40">
        <v>56.794499999999999</v>
      </c>
      <c r="E117" s="40">
        <v>85.433500000000009</v>
      </c>
      <c r="F117" s="40">
        <v>24.942</v>
      </c>
      <c r="G117" s="40">
        <v>15.440000000000001</v>
      </c>
      <c r="H117" s="40">
        <v>0</v>
      </c>
      <c r="I117" s="40"/>
      <c r="J117" s="3"/>
    </row>
    <row r="118" spans="1:10" x14ac:dyDescent="0.35">
      <c r="A118" s="34">
        <v>44034</v>
      </c>
      <c r="B118">
        <v>172.20599999999999</v>
      </c>
      <c r="C118" s="41">
        <v>147.53908306718185</v>
      </c>
      <c r="D118" s="40">
        <v>63.399299999999997</v>
      </c>
      <c r="E118" s="40">
        <v>87.665700000000001</v>
      </c>
      <c r="F118" s="40">
        <v>23.481000000000002</v>
      </c>
      <c r="G118" s="40">
        <v>1.7999999999999999E-2</v>
      </c>
      <c r="H118" s="40">
        <v>0</v>
      </c>
      <c r="I118" s="40"/>
      <c r="J118" s="3"/>
    </row>
    <row r="119" spans="1:10" x14ac:dyDescent="0.35">
      <c r="A119" s="34">
        <v>44035</v>
      </c>
      <c r="B119">
        <v>169.5994</v>
      </c>
      <c r="C119" s="41">
        <v>140.42268267996366</v>
      </c>
      <c r="D119" s="40">
        <v>56.258199999999995</v>
      </c>
      <c r="E119" s="40">
        <v>87.851799999999997</v>
      </c>
      <c r="F119" s="40">
        <v>22.298999999999999</v>
      </c>
      <c r="G119" s="40">
        <v>3.649</v>
      </c>
      <c r="H119" s="40">
        <v>0</v>
      </c>
      <c r="I119" s="40"/>
      <c r="J119" s="3"/>
    </row>
    <row r="120" spans="1:10" x14ac:dyDescent="0.35">
      <c r="A120" s="34">
        <v>44036</v>
      </c>
      <c r="B120">
        <v>162.19710000000001</v>
      </c>
      <c r="C120" s="41">
        <v>137.03907962526364</v>
      </c>
      <c r="D120" s="40">
        <v>45.729050000000001</v>
      </c>
      <c r="E120" s="40">
        <v>89.004950000000008</v>
      </c>
      <c r="F120" s="40">
        <v>22.745999999999999</v>
      </c>
      <c r="G120" s="40">
        <v>4.8390000000000004</v>
      </c>
      <c r="H120" s="40">
        <v>0</v>
      </c>
      <c r="I120" s="40"/>
      <c r="J120" s="3"/>
    </row>
    <row r="121" spans="1:10" x14ac:dyDescent="0.35">
      <c r="A121" s="34">
        <v>44037</v>
      </c>
      <c r="B121">
        <v>155.67240000000001</v>
      </c>
      <c r="C121" s="41">
        <v>128.37731762508182</v>
      </c>
      <c r="D121" s="40">
        <v>42.774500000000003</v>
      </c>
      <c r="E121" s="40">
        <v>89.768500000000003</v>
      </c>
      <c r="F121" s="40">
        <v>24.001000000000001</v>
      </c>
      <c r="G121" s="40">
        <v>0</v>
      </c>
      <c r="H121" s="40">
        <v>0</v>
      </c>
      <c r="I121" s="40"/>
      <c r="J121" s="3"/>
    </row>
    <row r="122" spans="1:10" x14ac:dyDescent="0.35">
      <c r="A122" s="34">
        <v>44038</v>
      </c>
      <c r="B122">
        <v>155.32820000000001</v>
      </c>
      <c r="C122" s="41">
        <v>125.05565074231819</v>
      </c>
      <c r="D122" s="40">
        <v>43.356350000000006</v>
      </c>
      <c r="E122" s="40">
        <v>88.627650000000003</v>
      </c>
      <c r="F122" s="40">
        <v>24.363</v>
      </c>
      <c r="G122" s="40">
        <v>0</v>
      </c>
      <c r="H122" s="40">
        <v>0</v>
      </c>
      <c r="I122" s="40"/>
      <c r="J122" s="3"/>
    </row>
    <row r="123" spans="1:10" x14ac:dyDescent="0.35">
      <c r="A123" s="34">
        <v>44039</v>
      </c>
      <c r="B123">
        <v>146.79769999999999</v>
      </c>
      <c r="C123" s="41">
        <v>120.83797750508182</v>
      </c>
      <c r="D123" s="40">
        <v>36.714800000000004</v>
      </c>
      <c r="E123" s="40">
        <v>85.861199999999997</v>
      </c>
      <c r="F123" s="40">
        <v>20.905999999999999</v>
      </c>
      <c r="G123" s="40">
        <v>2.2730000000000001</v>
      </c>
      <c r="H123" s="40">
        <v>0</v>
      </c>
      <c r="I123" s="40"/>
      <c r="J123" s="3"/>
    </row>
    <row r="124" spans="1:10" x14ac:dyDescent="0.35">
      <c r="A124" s="34">
        <v>44040</v>
      </c>
      <c r="B124">
        <v>148.495</v>
      </c>
      <c r="C124" s="41">
        <v>121.38789239562728</v>
      </c>
      <c r="D124" s="40">
        <v>37.973750000000003</v>
      </c>
      <c r="E124" s="40">
        <v>85.520250000000004</v>
      </c>
      <c r="F124" s="40">
        <v>21.673999999999999</v>
      </c>
      <c r="G124" s="40">
        <v>3.8780000000000001</v>
      </c>
      <c r="H124" s="40">
        <v>0</v>
      </c>
      <c r="I124" s="40"/>
      <c r="J124" s="3"/>
    </row>
    <row r="125" spans="1:10" x14ac:dyDescent="0.35">
      <c r="A125" s="34">
        <v>44041</v>
      </c>
      <c r="B125">
        <v>161.797</v>
      </c>
      <c r="C125" s="41">
        <v>136.62821532709091</v>
      </c>
      <c r="D125" s="40">
        <v>46.637450000000001</v>
      </c>
      <c r="E125" s="40">
        <v>81.809550000000002</v>
      </c>
      <c r="F125" s="40">
        <v>22.786000000000001</v>
      </c>
      <c r="G125" s="40">
        <v>11.804</v>
      </c>
      <c r="H125" s="40">
        <v>0</v>
      </c>
      <c r="I125" s="40"/>
      <c r="J125" s="3"/>
    </row>
    <row r="126" spans="1:10" x14ac:dyDescent="0.35">
      <c r="A126" s="34">
        <v>44042</v>
      </c>
      <c r="B126">
        <v>154.32509999999999</v>
      </c>
      <c r="C126" s="41">
        <v>128.4956299417091</v>
      </c>
      <c r="D126" s="40">
        <v>46.396349999999998</v>
      </c>
      <c r="E126" s="40">
        <v>79.547649999999976</v>
      </c>
      <c r="F126" s="40">
        <v>21.373999999999999</v>
      </c>
      <c r="G126" s="40">
        <v>8.1660000000000004</v>
      </c>
      <c r="H126" s="40">
        <v>0</v>
      </c>
      <c r="I126" s="40"/>
      <c r="J126" s="3"/>
    </row>
    <row r="127" spans="1:10" x14ac:dyDescent="0.35">
      <c r="A127" s="34">
        <v>44043</v>
      </c>
      <c r="B127">
        <v>138.3905</v>
      </c>
      <c r="C127" s="41">
        <v>111.89331533749092</v>
      </c>
      <c r="D127" s="40">
        <v>38.694600000000001</v>
      </c>
      <c r="E127" s="40">
        <v>75.006400000000014</v>
      </c>
      <c r="F127" s="40">
        <v>21.597000000000001</v>
      </c>
      <c r="G127" s="40">
        <v>3.0789999999999997</v>
      </c>
      <c r="H127" s="40">
        <v>0</v>
      </c>
      <c r="I127" s="40"/>
      <c r="J127" s="3"/>
    </row>
    <row r="128" spans="1:10" x14ac:dyDescent="0.35">
      <c r="A128" s="34">
        <v>44044</v>
      </c>
      <c r="B128">
        <v>135.36019999999999</v>
      </c>
      <c r="C128" s="41">
        <v>119.88934701741817</v>
      </c>
      <c r="D128" s="40">
        <v>40.767099999999999</v>
      </c>
      <c r="E128" s="40">
        <v>75.792900000000003</v>
      </c>
      <c r="F128" s="40">
        <v>19.888999999999999</v>
      </c>
      <c r="G128" s="40">
        <v>0</v>
      </c>
      <c r="H128" s="40">
        <v>0</v>
      </c>
      <c r="I128" s="40"/>
      <c r="J128" s="3"/>
    </row>
    <row r="129" spans="1:10" x14ac:dyDescent="0.35">
      <c r="A129" s="34">
        <v>44045</v>
      </c>
      <c r="B129">
        <v>139.8374</v>
      </c>
      <c r="C129" s="41">
        <v>125.42754890036363</v>
      </c>
      <c r="D129" s="40">
        <v>46.354399999999998</v>
      </c>
      <c r="E129" s="40">
        <v>78.558599999999984</v>
      </c>
      <c r="F129" s="40">
        <v>17.192</v>
      </c>
      <c r="G129" s="40">
        <v>0</v>
      </c>
      <c r="H129" s="40">
        <v>0</v>
      </c>
      <c r="I129" s="40"/>
      <c r="J129" s="3"/>
    </row>
    <row r="130" spans="1:10" x14ac:dyDescent="0.35">
      <c r="A130" s="34">
        <v>44046</v>
      </c>
      <c r="B130">
        <v>154.45179999999999</v>
      </c>
      <c r="C130" s="41">
        <v>139.23296507221818</v>
      </c>
      <c r="D130" s="40">
        <v>44.127400000000002</v>
      </c>
      <c r="E130" s="40">
        <v>81.631599999999992</v>
      </c>
      <c r="F130" s="40">
        <v>15.11</v>
      </c>
      <c r="G130" s="40">
        <v>15.508000000000001</v>
      </c>
      <c r="H130" s="40">
        <v>0</v>
      </c>
      <c r="I130" s="40"/>
      <c r="J130" s="3"/>
    </row>
    <row r="131" spans="1:10" x14ac:dyDescent="0.35">
      <c r="A131" s="34">
        <v>44047</v>
      </c>
      <c r="B131">
        <v>147.19159999999999</v>
      </c>
      <c r="C131" s="41">
        <v>133.46782109379998</v>
      </c>
      <c r="D131" s="40">
        <v>44.603400000000001</v>
      </c>
      <c r="E131" s="40">
        <v>85.130600000000015</v>
      </c>
      <c r="F131" s="40">
        <v>18.942</v>
      </c>
      <c r="G131" s="40">
        <v>0</v>
      </c>
      <c r="H131" s="40">
        <v>0</v>
      </c>
      <c r="I131" s="40"/>
      <c r="J131" s="3"/>
    </row>
    <row r="132" spans="1:10" x14ac:dyDescent="0.35">
      <c r="A132" s="34">
        <v>44048</v>
      </c>
      <c r="B132">
        <v>146.16730000000001</v>
      </c>
      <c r="C132" s="41">
        <v>132.34986722197274</v>
      </c>
      <c r="D132" s="40">
        <v>42.338999999999999</v>
      </c>
      <c r="E132" s="40">
        <v>82.913000000000011</v>
      </c>
      <c r="F132" s="40">
        <v>21.350999999999999</v>
      </c>
      <c r="G132" s="40">
        <v>0</v>
      </c>
      <c r="H132" s="40">
        <v>0</v>
      </c>
      <c r="I132" s="40"/>
      <c r="J132" s="3"/>
    </row>
    <row r="133" spans="1:10" x14ac:dyDescent="0.35">
      <c r="A133" s="34">
        <v>44049</v>
      </c>
      <c r="B133">
        <v>153.42150000000001</v>
      </c>
      <c r="C133" s="41">
        <v>137.3222011415273</v>
      </c>
      <c r="D133" s="40">
        <v>36.271799999999999</v>
      </c>
      <c r="E133" s="40">
        <v>86.252200000000002</v>
      </c>
      <c r="F133" s="40">
        <v>22.662000000000003</v>
      </c>
      <c r="G133" s="40">
        <v>9.2739999999999991</v>
      </c>
      <c r="H133" s="40">
        <v>0</v>
      </c>
      <c r="I133" s="40"/>
      <c r="J133" s="3"/>
    </row>
    <row r="134" spans="1:10" x14ac:dyDescent="0.35">
      <c r="A134" s="34">
        <v>44050</v>
      </c>
      <c r="B134">
        <v>151.9633</v>
      </c>
      <c r="C134" s="41">
        <v>134.04969309605454</v>
      </c>
      <c r="D134" s="40">
        <v>32.676150000000007</v>
      </c>
      <c r="E134" s="40">
        <v>87.053849999999997</v>
      </c>
      <c r="F134" s="40">
        <v>22.943000000000001</v>
      </c>
      <c r="G134" s="40">
        <v>10.073</v>
      </c>
      <c r="H134" s="40">
        <v>0</v>
      </c>
      <c r="I134" s="40"/>
      <c r="J134" s="3"/>
    </row>
    <row r="135" spans="1:10" x14ac:dyDescent="0.35">
      <c r="A135" s="34">
        <v>44051</v>
      </c>
      <c r="B135">
        <v>146.76240000000001</v>
      </c>
      <c r="C135" s="41">
        <v>131.12662821605454</v>
      </c>
      <c r="D135" s="40">
        <v>38.750149999999998</v>
      </c>
      <c r="E135" s="40">
        <v>85.715849999999989</v>
      </c>
      <c r="F135" s="40">
        <v>22.076000000000001</v>
      </c>
      <c r="G135" s="40">
        <v>0</v>
      </c>
      <c r="H135" s="40">
        <v>0</v>
      </c>
      <c r="I135" s="40"/>
      <c r="J135" s="3"/>
    </row>
    <row r="136" spans="1:10" x14ac:dyDescent="0.35">
      <c r="A136" s="34">
        <v>44052</v>
      </c>
      <c r="B136">
        <v>150.68539999999999</v>
      </c>
      <c r="C136" s="41">
        <v>134.11102319032727</v>
      </c>
      <c r="D136" s="40">
        <v>44.620899999999992</v>
      </c>
      <c r="E136" s="40">
        <v>84.724100000000007</v>
      </c>
      <c r="F136" s="40">
        <v>22.228999999999999</v>
      </c>
      <c r="G136" s="40">
        <v>0</v>
      </c>
      <c r="H136" s="40">
        <v>0</v>
      </c>
      <c r="I136" s="40"/>
      <c r="J136" s="3"/>
    </row>
    <row r="137" spans="1:10" x14ac:dyDescent="0.35">
      <c r="A137" s="34">
        <v>44053</v>
      </c>
      <c r="B137">
        <v>162.0977</v>
      </c>
      <c r="C137" s="41">
        <v>150.23422116054547</v>
      </c>
      <c r="D137" s="40">
        <v>50.768749999999997</v>
      </c>
      <c r="E137" s="40">
        <v>87.210249999999959</v>
      </c>
      <c r="F137" s="40">
        <v>23.087999999999997</v>
      </c>
      <c r="G137" s="40">
        <v>3.516</v>
      </c>
      <c r="H137" s="40">
        <v>0</v>
      </c>
      <c r="I137" s="40"/>
      <c r="J137" s="3"/>
    </row>
    <row r="138" spans="1:10" x14ac:dyDescent="0.35">
      <c r="A138" s="34">
        <v>44054</v>
      </c>
      <c r="B138">
        <v>163.9402</v>
      </c>
      <c r="C138" s="41">
        <v>154.3653000284182</v>
      </c>
      <c r="D138" s="40">
        <v>47.845299999999995</v>
      </c>
      <c r="E138" s="40">
        <v>85.862700000000004</v>
      </c>
      <c r="F138" s="40">
        <v>22.292000000000002</v>
      </c>
      <c r="G138" s="40">
        <v>6.9239999999999995</v>
      </c>
      <c r="H138" s="40">
        <v>0</v>
      </c>
      <c r="I138" s="40"/>
      <c r="J138" s="3"/>
    </row>
    <row r="139" spans="1:10" x14ac:dyDescent="0.35">
      <c r="A139" s="34">
        <v>44055</v>
      </c>
      <c r="B139">
        <v>150.74160000000001</v>
      </c>
      <c r="C139" s="41">
        <v>144.91558546843635</v>
      </c>
      <c r="D139" s="40">
        <v>46.938000000000002</v>
      </c>
      <c r="E139" s="40">
        <v>78.304000000000002</v>
      </c>
      <c r="F139" s="40">
        <v>21.524000000000001</v>
      </c>
      <c r="G139" s="40">
        <v>4.5759999999999996</v>
      </c>
      <c r="H139" s="40">
        <v>0</v>
      </c>
      <c r="I139" s="40"/>
      <c r="J139" s="3"/>
    </row>
    <row r="140" spans="1:10" x14ac:dyDescent="0.35">
      <c r="A140" s="34">
        <v>44056</v>
      </c>
      <c r="B140">
        <v>159.26230000000001</v>
      </c>
      <c r="C140" s="41">
        <v>149.9506705544909</v>
      </c>
      <c r="D140" s="40">
        <v>50.700499999999998</v>
      </c>
      <c r="E140" s="40">
        <v>78.653500000000008</v>
      </c>
      <c r="F140" s="40">
        <v>21.651</v>
      </c>
      <c r="G140" s="40">
        <v>9.8290000000000006</v>
      </c>
      <c r="H140" s="40">
        <v>0</v>
      </c>
      <c r="I140" s="40"/>
      <c r="J140" s="3"/>
    </row>
    <row r="141" spans="1:10" x14ac:dyDescent="0.35">
      <c r="A141" s="34">
        <v>44057</v>
      </c>
      <c r="B141">
        <v>161.55359999999999</v>
      </c>
      <c r="C141" s="41">
        <v>152.82562240075455</v>
      </c>
      <c r="D141" s="40">
        <v>54.400599999999997</v>
      </c>
      <c r="E141" s="40">
        <v>85.274400000000014</v>
      </c>
      <c r="F141" s="40">
        <v>21.541</v>
      </c>
      <c r="G141" s="40">
        <v>0.44600000000000001</v>
      </c>
      <c r="H141" s="40">
        <v>0</v>
      </c>
      <c r="I141" s="40"/>
      <c r="J141" s="3"/>
    </row>
    <row r="142" spans="1:10" x14ac:dyDescent="0.35">
      <c r="A142" s="34">
        <v>44058</v>
      </c>
      <c r="B142">
        <v>158.21080000000001</v>
      </c>
      <c r="C142" s="41">
        <v>147.15898602178183</v>
      </c>
      <c r="D142" s="40">
        <v>49.161299999999997</v>
      </c>
      <c r="E142" s="40">
        <v>86.590699999999984</v>
      </c>
      <c r="F142" s="40">
        <v>22.249000000000002</v>
      </c>
      <c r="G142" s="40">
        <v>0</v>
      </c>
      <c r="H142" s="40">
        <v>0</v>
      </c>
      <c r="I142" s="40"/>
      <c r="J142" s="3"/>
    </row>
    <row r="143" spans="1:10" x14ac:dyDescent="0.35">
      <c r="A143" s="34">
        <v>44059</v>
      </c>
      <c r="B143">
        <v>160.43819999999999</v>
      </c>
      <c r="C143" s="41">
        <v>152.11988990580912</v>
      </c>
      <c r="D143" s="40">
        <v>48.917250000000003</v>
      </c>
      <c r="E143" s="40">
        <v>87.076750000000004</v>
      </c>
      <c r="F143" s="40">
        <v>25.587</v>
      </c>
      <c r="G143" s="40">
        <v>0</v>
      </c>
      <c r="H143" s="40">
        <v>0</v>
      </c>
      <c r="I143" s="40"/>
      <c r="J143" s="3"/>
    </row>
    <row r="144" spans="1:10" x14ac:dyDescent="0.35">
      <c r="A144" s="34">
        <v>44060</v>
      </c>
      <c r="B144">
        <v>178.97020000000001</v>
      </c>
      <c r="C144" s="41">
        <v>165.73268323490908</v>
      </c>
      <c r="D144" s="40">
        <v>57.096600000000002</v>
      </c>
      <c r="E144" s="40">
        <v>89.281399999999991</v>
      </c>
      <c r="F144" s="40">
        <v>26.417999999999999</v>
      </c>
      <c r="G144" s="40">
        <v>7.8860000000000001</v>
      </c>
      <c r="H144" s="40">
        <v>0</v>
      </c>
      <c r="I144" s="40"/>
      <c r="J144" s="3"/>
    </row>
    <row r="145" spans="1:10" x14ac:dyDescent="0.35">
      <c r="A145" s="34">
        <v>44061</v>
      </c>
      <c r="B145">
        <v>169.27099999999999</v>
      </c>
      <c r="C145" s="41">
        <v>152.93347547037274</v>
      </c>
      <c r="D145" s="40">
        <v>47.469650000000001</v>
      </c>
      <c r="E145" s="40">
        <v>87.950349999999986</v>
      </c>
      <c r="F145" s="40">
        <v>25.96</v>
      </c>
      <c r="G145" s="40">
        <v>10.509</v>
      </c>
      <c r="H145" s="40">
        <v>0</v>
      </c>
      <c r="I145" s="40"/>
      <c r="J145" s="3"/>
    </row>
    <row r="146" spans="1:10" x14ac:dyDescent="0.35">
      <c r="A146" s="34">
        <v>44062</v>
      </c>
      <c r="B146">
        <v>153.2269</v>
      </c>
      <c r="C146" s="41">
        <v>137.36733861830001</v>
      </c>
      <c r="D146" s="40">
        <v>34.227550000000001</v>
      </c>
      <c r="E146" s="40">
        <v>85.937449999999984</v>
      </c>
      <c r="F146" s="40">
        <v>26.132000000000001</v>
      </c>
      <c r="G146" s="40">
        <v>8.4380000000000006</v>
      </c>
      <c r="H146" s="40">
        <v>0</v>
      </c>
      <c r="I146" s="40"/>
      <c r="J146" s="3"/>
    </row>
    <row r="147" spans="1:10" x14ac:dyDescent="0.35">
      <c r="A147" s="34">
        <v>44063</v>
      </c>
      <c r="B147">
        <v>121.5004</v>
      </c>
      <c r="C147" s="41">
        <v>106.81906546750909</v>
      </c>
      <c r="D147" s="40">
        <v>12.553050000000001</v>
      </c>
      <c r="E147" s="40">
        <v>83.009949999999989</v>
      </c>
      <c r="F147" s="40">
        <v>25.577999999999999</v>
      </c>
      <c r="G147" s="40">
        <v>1.375</v>
      </c>
      <c r="H147" s="40">
        <v>0</v>
      </c>
      <c r="I147" s="40"/>
      <c r="J147" s="3"/>
    </row>
    <row r="148" spans="1:10" x14ac:dyDescent="0.35">
      <c r="A148" s="34">
        <v>44064</v>
      </c>
      <c r="B148">
        <v>126.4235</v>
      </c>
      <c r="C148" s="41">
        <v>114.59391295811818</v>
      </c>
      <c r="D148" s="40">
        <v>15.859500000000001</v>
      </c>
      <c r="E148" s="40">
        <v>84.896499999999989</v>
      </c>
      <c r="F148" s="40">
        <v>25.638000000000002</v>
      </c>
      <c r="G148" s="40">
        <v>0</v>
      </c>
      <c r="H148" s="40">
        <v>0</v>
      </c>
      <c r="I148" s="40"/>
      <c r="J148" s="3"/>
    </row>
    <row r="149" spans="1:10" x14ac:dyDescent="0.35">
      <c r="A149" s="34">
        <v>44065</v>
      </c>
      <c r="B149">
        <v>134.70320000000001</v>
      </c>
      <c r="C149" s="41">
        <v>120.80862729465454</v>
      </c>
      <c r="D149" s="40">
        <v>26.713000000000001</v>
      </c>
      <c r="E149" s="40">
        <v>82.331999999999994</v>
      </c>
      <c r="F149" s="40">
        <v>25.946999999999999</v>
      </c>
      <c r="G149" s="40">
        <v>0</v>
      </c>
      <c r="H149" s="40">
        <v>0</v>
      </c>
      <c r="I149" s="40"/>
      <c r="J149" s="3"/>
    </row>
    <row r="150" spans="1:10" x14ac:dyDescent="0.35">
      <c r="A150" s="34">
        <v>44066</v>
      </c>
      <c r="B150">
        <v>147.75989999999999</v>
      </c>
      <c r="C150" s="41">
        <v>143.55592407908179</v>
      </c>
      <c r="D150" s="40">
        <v>36.287500000000001</v>
      </c>
      <c r="E150" s="40">
        <v>78.269499999999994</v>
      </c>
      <c r="F150" s="40">
        <v>25.948</v>
      </c>
      <c r="G150" s="40">
        <v>7.28</v>
      </c>
      <c r="H150" s="40">
        <v>0</v>
      </c>
      <c r="I150" s="40"/>
      <c r="J150" s="3"/>
    </row>
    <row r="151" spans="1:10" x14ac:dyDescent="0.35">
      <c r="A151" s="34">
        <v>44067</v>
      </c>
      <c r="B151">
        <v>153.43209999999999</v>
      </c>
      <c r="C151" s="41">
        <v>147.68894477060911</v>
      </c>
      <c r="D151" s="40">
        <v>27.018999999999998</v>
      </c>
      <c r="E151" s="40">
        <v>69.796000000000021</v>
      </c>
      <c r="F151" s="40">
        <v>27.952000000000002</v>
      </c>
      <c r="G151" s="40">
        <v>32.07</v>
      </c>
      <c r="H151" s="40">
        <v>0</v>
      </c>
      <c r="I151" s="40"/>
      <c r="J151" s="3"/>
    </row>
    <row r="152" spans="1:10" x14ac:dyDescent="0.35">
      <c r="A152" s="34">
        <v>44068</v>
      </c>
      <c r="B152">
        <v>130.2329</v>
      </c>
      <c r="C152" s="41">
        <v>127.11396061821819</v>
      </c>
      <c r="D152" s="40">
        <v>23.7547</v>
      </c>
      <c r="E152" s="40">
        <v>62.645300000000006</v>
      </c>
      <c r="F152" s="40">
        <v>41.999000000000002</v>
      </c>
      <c r="G152" s="40">
        <v>1.8540000000000001</v>
      </c>
      <c r="H152" s="40">
        <v>0</v>
      </c>
      <c r="I152" s="40"/>
      <c r="J152" s="3"/>
    </row>
    <row r="153" spans="1:10" x14ac:dyDescent="0.35">
      <c r="A153" s="34">
        <v>44069</v>
      </c>
      <c r="B153">
        <v>170.17699999999999</v>
      </c>
      <c r="C153" s="41">
        <v>166.65384635394548</v>
      </c>
      <c r="D153" s="40">
        <v>56.188600000000001</v>
      </c>
      <c r="E153" s="40">
        <v>65.435399999999987</v>
      </c>
      <c r="F153" s="40">
        <v>41.771000000000001</v>
      </c>
      <c r="G153" s="40">
        <v>9.0510000000000002</v>
      </c>
      <c r="H153" s="40">
        <v>0</v>
      </c>
      <c r="I153" s="40"/>
      <c r="J153" s="3"/>
    </row>
    <row r="154" spans="1:10" x14ac:dyDescent="0.35">
      <c r="A154" s="34">
        <v>44070</v>
      </c>
      <c r="B154">
        <v>164.3486</v>
      </c>
      <c r="C154" s="41">
        <v>166.35978761666365</v>
      </c>
      <c r="D154" s="40">
        <v>55.332999999999998</v>
      </c>
      <c r="E154" s="40">
        <v>51.131</v>
      </c>
      <c r="F154" s="40">
        <v>39.047000000000004</v>
      </c>
      <c r="G154" s="40">
        <v>19.617000000000001</v>
      </c>
      <c r="H154" s="40">
        <v>0</v>
      </c>
      <c r="I154" s="40"/>
      <c r="J154" s="3"/>
    </row>
    <row r="155" spans="1:10" x14ac:dyDescent="0.35">
      <c r="A155" s="34">
        <v>44071</v>
      </c>
      <c r="B155">
        <v>146.8349</v>
      </c>
      <c r="C155" s="41">
        <v>144.32558112132728</v>
      </c>
      <c r="D155" s="40">
        <v>60.466049999999996</v>
      </c>
      <c r="E155" s="40">
        <v>39.490950000000012</v>
      </c>
      <c r="F155" s="40">
        <v>37.792000000000002</v>
      </c>
      <c r="G155" s="40">
        <v>8.8559999999999999</v>
      </c>
      <c r="H155" s="40">
        <v>0</v>
      </c>
      <c r="I155" s="40"/>
      <c r="J155" s="3"/>
    </row>
    <row r="156" spans="1:10" x14ac:dyDescent="0.35">
      <c r="A156" s="34">
        <v>44072</v>
      </c>
      <c r="B156">
        <v>132.96870000000001</v>
      </c>
      <c r="C156" s="41">
        <v>138.15379827294544</v>
      </c>
      <c r="D156" s="40">
        <v>45.809200000000004</v>
      </c>
      <c r="E156" s="40">
        <v>38.735799999999998</v>
      </c>
      <c r="F156" s="40">
        <v>38.689</v>
      </c>
      <c r="G156" s="40">
        <v>11.118</v>
      </c>
      <c r="H156" s="40">
        <v>0</v>
      </c>
      <c r="I156" s="40"/>
      <c r="J156" s="3"/>
    </row>
    <row r="157" spans="1:10" x14ac:dyDescent="0.35">
      <c r="A157" s="34">
        <v>44073</v>
      </c>
      <c r="B157">
        <v>154.7414</v>
      </c>
      <c r="C157" s="41">
        <v>147.01066903911817</v>
      </c>
      <c r="D157" s="40">
        <v>57.111649999999997</v>
      </c>
      <c r="E157" s="40">
        <v>38.618350000000007</v>
      </c>
      <c r="F157" s="40">
        <v>38.466000000000001</v>
      </c>
      <c r="G157" s="40">
        <v>20.314999999999998</v>
      </c>
      <c r="H157" s="40">
        <v>0</v>
      </c>
      <c r="I157" s="40"/>
      <c r="J157" s="3"/>
    </row>
    <row r="158" spans="1:10" x14ac:dyDescent="0.35">
      <c r="A158" s="34">
        <v>44074</v>
      </c>
      <c r="B158">
        <v>174.71260000000001</v>
      </c>
      <c r="C158" s="41">
        <v>165.18213272928182</v>
      </c>
      <c r="D158" s="40">
        <v>70.944749999999999</v>
      </c>
      <c r="E158" s="40">
        <v>36.866249999999994</v>
      </c>
      <c r="F158" s="40">
        <v>36.545000000000002</v>
      </c>
      <c r="G158" s="40">
        <v>33.088000000000001</v>
      </c>
      <c r="H158" s="40">
        <v>0</v>
      </c>
      <c r="I158" s="40"/>
      <c r="J158" s="3"/>
    </row>
    <row r="159" spans="1:10" x14ac:dyDescent="0.35">
      <c r="A159" s="34">
        <v>44075</v>
      </c>
      <c r="B159">
        <v>169.9427</v>
      </c>
      <c r="C159" s="41">
        <v>165.6102090596091</v>
      </c>
      <c r="D159" s="40">
        <v>84.392650000000003</v>
      </c>
      <c r="E159" s="40">
        <v>41.036349999999999</v>
      </c>
      <c r="F159" s="40">
        <v>37.320999999999998</v>
      </c>
      <c r="G159" s="40">
        <v>7.359</v>
      </c>
      <c r="H159" s="40">
        <v>0</v>
      </c>
      <c r="I159" s="40"/>
      <c r="J159" s="3"/>
    </row>
    <row r="160" spans="1:10" x14ac:dyDescent="0.35">
      <c r="A160" s="34">
        <v>44076</v>
      </c>
      <c r="B160">
        <v>161.0324</v>
      </c>
      <c r="C160" s="41">
        <v>150.05074786008183</v>
      </c>
      <c r="D160" s="40">
        <v>67.655599999999993</v>
      </c>
      <c r="E160" s="40">
        <v>44.322399999999988</v>
      </c>
      <c r="F160" s="40">
        <v>35.933</v>
      </c>
      <c r="G160" s="40">
        <v>12.562000000000001</v>
      </c>
      <c r="H160" s="40">
        <v>0</v>
      </c>
      <c r="I160" s="40"/>
      <c r="J160" s="3"/>
    </row>
    <row r="161" spans="1:10" x14ac:dyDescent="0.35">
      <c r="A161" s="34">
        <v>44077</v>
      </c>
      <c r="B161">
        <v>149.3329</v>
      </c>
      <c r="C161" s="41">
        <v>142.96446638530909</v>
      </c>
      <c r="D161" s="40">
        <v>62.263199999999998</v>
      </c>
      <c r="E161" s="40">
        <v>50.361800000000002</v>
      </c>
      <c r="F161" s="40">
        <v>36.195</v>
      </c>
      <c r="G161" s="40">
        <v>1.748</v>
      </c>
      <c r="H161" s="40">
        <v>0</v>
      </c>
      <c r="I161" s="40"/>
      <c r="J161" s="3"/>
    </row>
    <row r="162" spans="1:10" x14ac:dyDescent="0.35">
      <c r="A162" s="34">
        <v>44078</v>
      </c>
      <c r="B162">
        <v>166.01349999999999</v>
      </c>
      <c r="C162" s="41">
        <v>140.20711156347272</v>
      </c>
      <c r="D162" s="40">
        <v>61.491200000000006</v>
      </c>
      <c r="E162" s="40">
        <v>51.137800000000013</v>
      </c>
      <c r="F162" s="40">
        <v>33.68</v>
      </c>
      <c r="G162" s="40">
        <v>4.5609999999999999</v>
      </c>
      <c r="H162" s="40">
        <v>0</v>
      </c>
      <c r="I162" s="40"/>
      <c r="J162" s="3"/>
    </row>
    <row r="163" spans="1:10" x14ac:dyDescent="0.35">
      <c r="A163" s="34">
        <v>44079</v>
      </c>
      <c r="B163">
        <v>148.91739999999999</v>
      </c>
      <c r="C163" s="41">
        <v>143.75184112454545</v>
      </c>
      <c r="D163" s="40">
        <v>67.598100000000002</v>
      </c>
      <c r="E163" s="40">
        <v>55.381899999999987</v>
      </c>
      <c r="F163" s="40">
        <v>24.084</v>
      </c>
      <c r="G163" s="40">
        <v>0.34499999999999997</v>
      </c>
      <c r="H163" s="40">
        <v>0</v>
      </c>
      <c r="I163" s="40"/>
      <c r="J163" s="3"/>
    </row>
    <row r="164" spans="1:10" x14ac:dyDescent="0.35">
      <c r="A164" s="34">
        <v>44080</v>
      </c>
      <c r="B164">
        <v>156.4753</v>
      </c>
      <c r="C164" s="41">
        <v>151.46714856354544</v>
      </c>
      <c r="D164" s="40">
        <v>60.059699999999992</v>
      </c>
      <c r="E164" s="40">
        <v>62.726299999999995</v>
      </c>
      <c r="F164" s="40">
        <v>24.367999999999999</v>
      </c>
      <c r="G164" s="40">
        <v>10.706</v>
      </c>
      <c r="H164" s="40">
        <v>0</v>
      </c>
      <c r="I164" s="40"/>
      <c r="J164" s="3"/>
    </row>
    <row r="165" spans="1:10" x14ac:dyDescent="0.35">
      <c r="A165" s="34">
        <v>44081</v>
      </c>
      <c r="B165">
        <v>162.96090000000001</v>
      </c>
      <c r="C165" s="41">
        <v>152.38004496939092</v>
      </c>
      <c r="D165" s="40">
        <v>52.95675</v>
      </c>
      <c r="E165" s="40">
        <v>72.859249999999989</v>
      </c>
      <c r="F165" s="40">
        <v>23.038</v>
      </c>
      <c r="G165" s="40">
        <v>14.501999999999999</v>
      </c>
      <c r="H165" s="40">
        <v>0</v>
      </c>
      <c r="I165" s="40"/>
      <c r="J165" s="3"/>
    </row>
    <row r="166" spans="1:10" x14ac:dyDescent="0.35">
      <c r="A166" s="34">
        <v>44082</v>
      </c>
      <c r="B166">
        <v>165.12289999999999</v>
      </c>
      <c r="C166" s="41">
        <v>153.24290236505456</v>
      </c>
      <c r="D166" s="40">
        <v>49.687749999999994</v>
      </c>
      <c r="E166" s="40">
        <v>80.228250000000003</v>
      </c>
      <c r="F166" s="40">
        <v>25.843</v>
      </c>
      <c r="G166" s="40">
        <v>8.9750000000000014</v>
      </c>
      <c r="H166" s="40">
        <v>0</v>
      </c>
      <c r="I166" s="40"/>
      <c r="J166" s="3"/>
    </row>
    <row r="167" spans="1:10" x14ac:dyDescent="0.35">
      <c r="A167" s="34">
        <v>44083</v>
      </c>
      <c r="B167">
        <v>178.83750000000001</v>
      </c>
      <c r="C167" s="41">
        <v>162.45293518932726</v>
      </c>
      <c r="D167" s="40">
        <v>58.910049999999998</v>
      </c>
      <c r="E167" s="40">
        <v>80.512950000000004</v>
      </c>
      <c r="F167" s="40">
        <v>25.632000000000001</v>
      </c>
      <c r="G167" s="40">
        <v>17.173999999999999</v>
      </c>
      <c r="H167" s="40">
        <v>0</v>
      </c>
      <c r="I167" s="40"/>
      <c r="J167" s="3"/>
    </row>
    <row r="168" spans="1:10" x14ac:dyDescent="0.35">
      <c r="A168" s="34">
        <v>44084</v>
      </c>
      <c r="B168">
        <v>196.94069999999999</v>
      </c>
      <c r="C168" s="41">
        <v>182.02200622293637</v>
      </c>
      <c r="D168" s="40">
        <v>63.887050000000002</v>
      </c>
      <c r="E168" s="40">
        <v>79.714950000000002</v>
      </c>
      <c r="F168" s="40">
        <v>25.556999999999999</v>
      </c>
      <c r="G168" s="40">
        <v>28.645</v>
      </c>
      <c r="H168" s="40">
        <v>0</v>
      </c>
      <c r="I168" s="40"/>
      <c r="J168" s="3"/>
    </row>
    <row r="169" spans="1:10" x14ac:dyDescent="0.35">
      <c r="A169" s="34">
        <v>44085</v>
      </c>
      <c r="B169">
        <v>165.20570000000001</v>
      </c>
      <c r="C169" s="41">
        <v>150.04842799838181</v>
      </c>
      <c r="D169" s="40">
        <v>47.116399999999999</v>
      </c>
      <c r="E169" s="40">
        <v>78.366599999999991</v>
      </c>
      <c r="F169" s="40">
        <v>25.315000000000001</v>
      </c>
      <c r="G169" s="40">
        <v>17.811</v>
      </c>
      <c r="H169" s="40">
        <v>0</v>
      </c>
      <c r="I169" s="40"/>
      <c r="J169" s="3"/>
    </row>
    <row r="170" spans="1:10" x14ac:dyDescent="0.35">
      <c r="A170" s="34">
        <v>44086</v>
      </c>
      <c r="B170">
        <v>155.22389999999999</v>
      </c>
      <c r="C170" s="41">
        <v>138.3715417566909</v>
      </c>
      <c r="D170" s="40">
        <v>51.483850000000004</v>
      </c>
      <c r="E170" s="40">
        <v>73.10915</v>
      </c>
      <c r="F170" s="40">
        <v>23.643999999999998</v>
      </c>
      <c r="G170" s="40">
        <v>7.62</v>
      </c>
      <c r="H170" s="40">
        <v>0</v>
      </c>
      <c r="I170" s="40"/>
      <c r="J170" s="3"/>
    </row>
    <row r="171" spans="1:10" x14ac:dyDescent="0.35">
      <c r="A171" s="34">
        <v>44087</v>
      </c>
      <c r="B171">
        <v>138.20750000000001</v>
      </c>
      <c r="C171" s="41">
        <v>122.8566366759091</v>
      </c>
      <c r="D171" s="40">
        <v>48.352400000000003</v>
      </c>
      <c r="E171" s="40">
        <v>73.359600000000015</v>
      </c>
      <c r="F171" s="40">
        <v>20.588000000000001</v>
      </c>
      <c r="G171" s="40">
        <v>0</v>
      </c>
      <c r="H171" s="40">
        <v>0</v>
      </c>
      <c r="I171" s="40"/>
      <c r="J171" s="3"/>
    </row>
    <row r="172" spans="1:10" x14ac:dyDescent="0.35">
      <c r="A172" s="34">
        <v>44088</v>
      </c>
      <c r="B172">
        <v>162.52350000000001</v>
      </c>
      <c r="C172" s="41">
        <v>161.05769110914545</v>
      </c>
      <c r="D172" s="40">
        <v>58.571950000000001</v>
      </c>
      <c r="E172" s="40">
        <v>75.982050000000001</v>
      </c>
      <c r="F172" s="40">
        <v>24.489000000000001</v>
      </c>
      <c r="G172" s="40">
        <v>4.8040000000000003</v>
      </c>
      <c r="H172" s="40">
        <v>0</v>
      </c>
      <c r="I172" s="40"/>
      <c r="J172" s="3"/>
    </row>
    <row r="173" spans="1:10" x14ac:dyDescent="0.35">
      <c r="A173" s="34">
        <v>44089</v>
      </c>
      <c r="B173">
        <v>163.7311</v>
      </c>
      <c r="C173" s="41">
        <v>164.36668713356366</v>
      </c>
      <c r="D173" s="40">
        <v>52.156599999999997</v>
      </c>
      <c r="E173" s="40">
        <v>77.848399999999998</v>
      </c>
      <c r="F173" s="40">
        <v>25.577999999999999</v>
      </c>
      <c r="G173" s="40">
        <v>10.827</v>
      </c>
      <c r="H173" s="40">
        <v>0</v>
      </c>
      <c r="I173" s="40"/>
      <c r="J173" s="3"/>
    </row>
    <row r="174" spans="1:10" x14ac:dyDescent="0.35">
      <c r="A174" s="34">
        <v>44090</v>
      </c>
      <c r="B174">
        <v>157.52359999999999</v>
      </c>
      <c r="C174" s="41">
        <v>157.35027467407275</v>
      </c>
      <c r="D174" s="40">
        <v>56.280600000000007</v>
      </c>
      <c r="E174" s="40">
        <v>81.671399999999991</v>
      </c>
      <c r="F174" s="40">
        <v>21.670999999999999</v>
      </c>
      <c r="G174" s="40">
        <v>0</v>
      </c>
      <c r="H174" s="40">
        <v>0</v>
      </c>
      <c r="I174" s="40"/>
      <c r="J174" s="3"/>
    </row>
    <row r="175" spans="1:10" x14ac:dyDescent="0.35">
      <c r="A175" s="34">
        <v>44091</v>
      </c>
      <c r="B175">
        <v>170.84350000000001</v>
      </c>
      <c r="C175" s="41">
        <v>155.72185197970001</v>
      </c>
      <c r="D175" s="40">
        <v>61.234750000000005</v>
      </c>
      <c r="E175" s="40">
        <v>85.013249999999985</v>
      </c>
      <c r="F175" s="40">
        <v>25.224</v>
      </c>
      <c r="G175" s="40">
        <v>0.92700000000000005</v>
      </c>
      <c r="H175" s="40">
        <v>0</v>
      </c>
      <c r="I175" s="40"/>
      <c r="J175" s="3"/>
    </row>
    <row r="176" spans="1:10" x14ac:dyDescent="0.35">
      <c r="A176" s="34">
        <v>44092</v>
      </c>
      <c r="B176">
        <v>157.71799999999999</v>
      </c>
      <c r="C176" s="41">
        <v>142.03928373131819</v>
      </c>
      <c r="D176" s="40">
        <v>53.829000000000001</v>
      </c>
      <c r="E176" s="40">
        <v>81.349000000000018</v>
      </c>
      <c r="F176" s="40">
        <v>25.774000000000001</v>
      </c>
      <c r="G176" s="40">
        <v>0</v>
      </c>
      <c r="H176" s="40">
        <v>0</v>
      </c>
      <c r="I176" s="40"/>
      <c r="J176" s="3"/>
    </row>
    <row r="177" spans="1:10" x14ac:dyDescent="0.35">
      <c r="A177" s="34">
        <v>44093</v>
      </c>
      <c r="B177">
        <v>150.3426</v>
      </c>
      <c r="C177" s="41">
        <v>138.07199906769091</v>
      </c>
      <c r="D177" s="40">
        <v>48.971899999999998</v>
      </c>
      <c r="E177" s="40">
        <v>79.796099999999967</v>
      </c>
      <c r="F177" s="40">
        <v>22.763000000000002</v>
      </c>
      <c r="G177" s="40">
        <v>0</v>
      </c>
      <c r="H177" s="40">
        <v>0</v>
      </c>
      <c r="I177" s="40"/>
      <c r="J177" s="3"/>
    </row>
    <row r="178" spans="1:10" x14ac:dyDescent="0.35">
      <c r="A178" s="34">
        <v>44094</v>
      </c>
      <c r="B178">
        <v>156.8579</v>
      </c>
      <c r="C178" s="41">
        <v>144.04555458866363</v>
      </c>
      <c r="D178" s="40">
        <v>50.053799999999995</v>
      </c>
      <c r="E178" s="40">
        <v>79.365199999999987</v>
      </c>
      <c r="F178" s="40">
        <v>24.6</v>
      </c>
      <c r="G178" s="40">
        <v>1.915</v>
      </c>
      <c r="H178" s="40">
        <v>0</v>
      </c>
      <c r="I178" s="40"/>
      <c r="J178" s="3"/>
    </row>
    <row r="179" spans="1:10" x14ac:dyDescent="0.35">
      <c r="A179" s="34">
        <v>44095</v>
      </c>
      <c r="B179">
        <v>180.77340000000001</v>
      </c>
      <c r="C179" s="41">
        <v>165.40819979534547</v>
      </c>
      <c r="D179" s="40">
        <v>56.377799999999993</v>
      </c>
      <c r="E179" s="40">
        <v>73.6982</v>
      </c>
      <c r="F179" s="40">
        <v>26.571000000000002</v>
      </c>
      <c r="G179" s="40">
        <v>26.811</v>
      </c>
      <c r="H179" s="40">
        <v>0</v>
      </c>
      <c r="I179" s="40"/>
      <c r="J179" s="3"/>
    </row>
    <row r="180" spans="1:10" x14ac:dyDescent="0.35">
      <c r="A180" s="34">
        <v>44096</v>
      </c>
      <c r="B180">
        <v>169.8526</v>
      </c>
      <c r="C180" s="41">
        <v>154.63397150306361</v>
      </c>
      <c r="D180" s="40">
        <v>57.081150000000001</v>
      </c>
      <c r="E180" s="40">
        <v>75.107849999999985</v>
      </c>
      <c r="F180" s="40">
        <v>23.202000000000002</v>
      </c>
      <c r="G180" s="40">
        <v>14.595000000000001</v>
      </c>
      <c r="H180" s="40">
        <v>0</v>
      </c>
      <c r="I180" s="40"/>
      <c r="J180" s="3"/>
    </row>
    <row r="181" spans="1:10" x14ac:dyDescent="0.35">
      <c r="A181" s="34">
        <v>44097</v>
      </c>
      <c r="B181">
        <v>185.92519999999999</v>
      </c>
      <c r="C181" s="41">
        <v>172.76862494225455</v>
      </c>
      <c r="D181" s="40">
        <v>65.928150000000002</v>
      </c>
      <c r="E181" s="40">
        <v>76.493849999999966</v>
      </c>
      <c r="F181" s="40">
        <v>25.318999999999999</v>
      </c>
      <c r="G181" s="40">
        <v>19.53</v>
      </c>
      <c r="H181" s="40">
        <v>0</v>
      </c>
      <c r="I181" s="40"/>
      <c r="J181" s="3"/>
    </row>
    <row r="182" spans="1:10" x14ac:dyDescent="0.35">
      <c r="A182" s="34">
        <v>44098</v>
      </c>
      <c r="B182">
        <v>196.99529999999999</v>
      </c>
      <c r="C182" s="41">
        <v>186.58952543123635</v>
      </c>
      <c r="D182" s="40">
        <v>56.481849999999994</v>
      </c>
      <c r="E182" s="40">
        <v>75.789149999999992</v>
      </c>
      <c r="F182" s="40">
        <v>31.554000000000002</v>
      </c>
      <c r="G182" s="40">
        <v>33.328000000000003</v>
      </c>
      <c r="H182" s="40">
        <v>0</v>
      </c>
      <c r="I182" s="40"/>
      <c r="J182" s="3"/>
    </row>
    <row r="183" spans="1:10" x14ac:dyDescent="0.35">
      <c r="A183" s="34">
        <v>44099</v>
      </c>
      <c r="B183">
        <v>188.95500000000001</v>
      </c>
      <c r="C183" s="41">
        <v>176.67657241487271</v>
      </c>
      <c r="D183" s="40">
        <v>44.667349999999999</v>
      </c>
      <c r="E183" s="40">
        <v>73.384649999999993</v>
      </c>
      <c r="F183" s="40">
        <v>32.791000000000004</v>
      </c>
      <c r="G183" s="40">
        <v>35.002000000000002</v>
      </c>
      <c r="H183" s="40">
        <v>0</v>
      </c>
      <c r="I183" s="40"/>
      <c r="J183" s="3"/>
    </row>
    <row r="184" spans="1:10" x14ac:dyDescent="0.35">
      <c r="A184" s="34">
        <v>44100</v>
      </c>
      <c r="B184">
        <v>173.21619999999999</v>
      </c>
      <c r="C184" s="41">
        <v>171.55556573575456</v>
      </c>
      <c r="D184" s="40">
        <v>62.568850000000005</v>
      </c>
      <c r="E184" s="40">
        <v>77.841149999999999</v>
      </c>
      <c r="F184" s="40">
        <v>23.664999999999999</v>
      </c>
      <c r="G184" s="40">
        <v>9.77</v>
      </c>
      <c r="H184" s="40">
        <v>0</v>
      </c>
      <c r="I184" s="40"/>
      <c r="J184" s="3"/>
    </row>
    <row r="185" spans="1:10" x14ac:dyDescent="0.35">
      <c r="A185" s="34">
        <v>44101</v>
      </c>
      <c r="B185">
        <v>185.41050000000001</v>
      </c>
      <c r="C185" s="41">
        <v>179.96641525995454</v>
      </c>
      <c r="D185" s="40">
        <v>62.695000000000007</v>
      </c>
      <c r="E185" s="40">
        <v>78.578999999999994</v>
      </c>
      <c r="F185" s="40">
        <v>27.421999999999997</v>
      </c>
      <c r="G185" s="40">
        <v>17.184999999999999</v>
      </c>
      <c r="H185" s="40">
        <v>0</v>
      </c>
      <c r="I185" s="40"/>
      <c r="J185" s="3"/>
    </row>
    <row r="186" spans="1:10" x14ac:dyDescent="0.35">
      <c r="A186" s="34">
        <v>44102</v>
      </c>
      <c r="B186">
        <v>220.50470000000001</v>
      </c>
      <c r="C186" s="41">
        <v>214.8186352244727</v>
      </c>
      <c r="D186" s="40">
        <v>58.905949999999997</v>
      </c>
      <c r="E186" s="40">
        <v>80.865049999999997</v>
      </c>
      <c r="F186" s="40">
        <v>33.375</v>
      </c>
      <c r="G186" s="40">
        <v>47.236999999999995</v>
      </c>
      <c r="H186" s="40">
        <v>0</v>
      </c>
      <c r="I186" s="40"/>
      <c r="J186" s="3"/>
    </row>
    <row r="187" spans="1:10" x14ac:dyDescent="0.35">
      <c r="A187" s="34">
        <v>44103</v>
      </c>
      <c r="B187">
        <v>199.47049999999999</v>
      </c>
      <c r="C187" s="41">
        <v>196.12226833793636</v>
      </c>
      <c r="D187" s="40">
        <v>74.020399999999995</v>
      </c>
      <c r="E187" s="40">
        <v>84.349599999999981</v>
      </c>
      <c r="F187" s="40">
        <v>21.436</v>
      </c>
      <c r="G187" s="40">
        <v>23.099</v>
      </c>
      <c r="H187" s="40">
        <v>0</v>
      </c>
      <c r="I187" s="40"/>
      <c r="J187" s="3"/>
    </row>
    <row r="188" spans="1:10" x14ac:dyDescent="0.35">
      <c r="A188" s="34">
        <v>44104</v>
      </c>
      <c r="B188">
        <v>204.47909999999999</v>
      </c>
      <c r="C188" s="41">
        <v>200.9954513598</v>
      </c>
      <c r="D188" s="40">
        <v>91.0565</v>
      </c>
      <c r="E188" s="40">
        <v>81.754499999999979</v>
      </c>
      <c r="F188" s="40">
        <v>17.500999999999998</v>
      </c>
      <c r="G188" s="40">
        <v>15.309999999999999</v>
      </c>
      <c r="H188" s="40">
        <v>0</v>
      </c>
      <c r="I188" s="40"/>
      <c r="J188" s="3"/>
    </row>
    <row r="192" spans="1:10" x14ac:dyDescent="0.35">
      <c r="B192" s="3"/>
      <c r="C192"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51E99-9CC1-4D11-BEAD-22C968DE2815}">
  <dimension ref="B1:J27"/>
  <sheetViews>
    <sheetView workbookViewId="0">
      <selection activeCell="B1" sqref="B1"/>
    </sheetView>
  </sheetViews>
  <sheetFormatPr defaultRowHeight="14.5" x14ac:dyDescent="0.35"/>
  <cols>
    <col min="1" max="1" width="1.7265625" customWidth="1"/>
    <col min="2" max="2" width="30.26953125" bestFit="1" customWidth="1"/>
    <col min="3" max="3" width="14.08984375" customWidth="1"/>
    <col min="4" max="4" width="12.7265625" customWidth="1"/>
    <col min="5" max="5" width="13.7265625" customWidth="1"/>
    <col min="6" max="6" width="15.90625" customWidth="1"/>
    <col min="7" max="7" width="19.453125" customWidth="1"/>
    <col min="8" max="8" width="27.26953125" customWidth="1"/>
    <col min="9" max="9" width="17.54296875" style="114" customWidth="1"/>
    <col min="10" max="10" width="17.90625" customWidth="1"/>
  </cols>
  <sheetData>
    <row r="1" spans="2:10" s="114" customFormat="1" x14ac:dyDescent="0.35">
      <c r="B1" s="2" t="s">
        <v>223</v>
      </c>
    </row>
    <row r="2" spans="2:10" s="114" customFormat="1" x14ac:dyDescent="0.35"/>
    <row r="3" spans="2:10" x14ac:dyDescent="0.35">
      <c r="B3" s="112" t="s">
        <v>1</v>
      </c>
      <c r="C3" s="112">
        <v>2016</v>
      </c>
      <c r="D3" s="112">
        <v>2017</v>
      </c>
      <c r="E3" s="112">
        <v>2018</v>
      </c>
      <c r="F3" s="112" t="s">
        <v>204</v>
      </c>
      <c r="G3" s="112" t="s">
        <v>226</v>
      </c>
      <c r="H3" s="115" t="s">
        <v>208</v>
      </c>
      <c r="I3" s="115" t="s">
        <v>206</v>
      </c>
      <c r="J3" s="115" t="s">
        <v>207</v>
      </c>
    </row>
    <row r="4" spans="2:10" x14ac:dyDescent="0.35">
      <c r="B4" s="123" t="s">
        <v>209</v>
      </c>
      <c r="C4" s="116">
        <v>11.1</v>
      </c>
      <c r="D4" s="116">
        <v>10.4</v>
      </c>
      <c r="E4" s="116">
        <v>10.6</v>
      </c>
      <c r="F4" s="116">
        <v>11.4</v>
      </c>
      <c r="G4" s="116">
        <v>11.7</v>
      </c>
      <c r="H4" s="121">
        <v>11</v>
      </c>
      <c r="I4" s="121">
        <v>10.4</v>
      </c>
      <c r="J4" s="121">
        <v>11.3</v>
      </c>
    </row>
    <row r="5" spans="2:10" x14ac:dyDescent="0.35">
      <c r="B5" s="123" t="s">
        <v>212</v>
      </c>
      <c r="C5" s="116">
        <v>4.0999999999999996</v>
      </c>
      <c r="D5" s="116">
        <v>4.4000000000000004</v>
      </c>
      <c r="E5" s="116">
        <v>4.0999999999999996</v>
      </c>
      <c r="F5" s="116">
        <v>4.2</v>
      </c>
      <c r="G5" s="116">
        <v>4</v>
      </c>
      <c r="H5" s="121">
        <v>3.9</v>
      </c>
      <c r="I5" s="121">
        <v>3.9</v>
      </c>
      <c r="J5" s="121">
        <v>4</v>
      </c>
    </row>
    <row r="6" spans="2:10" x14ac:dyDescent="0.35">
      <c r="B6" s="123" t="s">
        <v>162</v>
      </c>
      <c r="C6" s="116">
        <v>11.6</v>
      </c>
      <c r="D6" s="116">
        <v>10.5</v>
      </c>
      <c r="E6" s="116">
        <v>10.3</v>
      </c>
      <c r="F6" s="116">
        <v>10.6</v>
      </c>
      <c r="G6" s="116">
        <v>9.8000000000000007</v>
      </c>
      <c r="H6" s="121">
        <v>9.3000000000000007</v>
      </c>
      <c r="I6" s="121">
        <v>9.3000000000000007</v>
      </c>
      <c r="J6" s="121">
        <v>7.9</v>
      </c>
    </row>
    <row r="7" spans="2:10" x14ac:dyDescent="0.35">
      <c r="B7" s="113" t="s">
        <v>210</v>
      </c>
      <c r="C7" s="124">
        <v>26.8</v>
      </c>
      <c r="D7" s="124">
        <v>25.3</v>
      </c>
      <c r="E7" s="124">
        <v>24.9</v>
      </c>
      <c r="F7" s="124">
        <v>26.2</v>
      </c>
      <c r="G7" s="124">
        <v>25.5</v>
      </c>
      <c r="H7" s="125">
        <v>24.3</v>
      </c>
      <c r="I7" s="125">
        <v>23.7</v>
      </c>
      <c r="J7" s="125">
        <v>23.2</v>
      </c>
    </row>
    <row r="8" spans="2:10" x14ac:dyDescent="0.35">
      <c r="B8" s="123" t="s">
        <v>200</v>
      </c>
      <c r="C8" s="116">
        <v>1.7</v>
      </c>
      <c r="D8" s="116">
        <v>1.6</v>
      </c>
      <c r="E8" s="116">
        <v>1.6</v>
      </c>
      <c r="F8" s="116">
        <v>2</v>
      </c>
      <c r="G8" s="116">
        <v>2.1</v>
      </c>
      <c r="H8" s="121">
        <v>2.2000000000000002</v>
      </c>
      <c r="I8" s="121">
        <v>2.2000000000000002</v>
      </c>
      <c r="J8" s="121">
        <v>2.5</v>
      </c>
    </row>
    <row r="9" spans="2:10" x14ac:dyDescent="0.35">
      <c r="B9" s="123" t="s">
        <v>201</v>
      </c>
      <c r="C9" s="116">
        <v>5.2</v>
      </c>
      <c r="D9" s="116">
        <v>7</v>
      </c>
      <c r="E9" s="116">
        <v>4.5</v>
      </c>
      <c r="F9" s="116">
        <v>4.3</v>
      </c>
      <c r="G9" s="116">
        <v>4.9000000000000004</v>
      </c>
      <c r="H9" s="121">
        <v>5.3</v>
      </c>
      <c r="I9" s="121">
        <v>5.3</v>
      </c>
      <c r="J9" s="121">
        <v>4.4000000000000004</v>
      </c>
    </row>
    <row r="10" spans="2:10" x14ac:dyDescent="0.35">
      <c r="B10" s="123" t="s">
        <v>202</v>
      </c>
      <c r="C10" s="116">
        <v>2.6</v>
      </c>
      <c r="D10" s="116">
        <v>2.5</v>
      </c>
      <c r="E10" s="116">
        <v>2.2999999999999998</v>
      </c>
      <c r="F10" s="116">
        <v>2.2000000000000002</v>
      </c>
      <c r="G10" s="116">
        <v>2.1</v>
      </c>
      <c r="H10" s="121">
        <v>2.1</v>
      </c>
      <c r="I10" s="121">
        <v>2.1</v>
      </c>
      <c r="J10" s="121">
        <v>2.1</v>
      </c>
    </row>
    <row r="11" spans="2:10" x14ac:dyDescent="0.35">
      <c r="B11" s="113" t="s">
        <v>211</v>
      </c>
      <c r="C11" s="124">
        <v>36.4</v>
      </c>
      <c r="D11" s="124">
        <v>36.6</v>
      </c>
      <c r="E11" s="124">
        <v>33.299999999999997</v>
      </c>
      <c r="F11" s="124">
        <v>34.799999999999997</v>
      </c>
      <c r="G11" s="124">
        <v>34.9</v>
      </c>
      <c r="H11" s="125">
        <v>34.1</v>
      </c>
      <c r="I11" s="125">
        <v>33.5</v>
      </c>
      <c r="J11" s="125">
        <v>32.4</v>
      </c>
    </row>
    <row r="13" spans="2:10" x14ac:dyDescent="0.35">
      <c r="B13" s="112" t="s">
        <v>203</v>
      </c>
      <c r="C13" s="112">
        <v>2016</v>
      </c>
      <c r="D13" s="112">
        <v>2017</v>
      </c>
      <c r="E13" s="112">
        <v>2018</v>
      </c>
      <c r="F13" s="112" t="s">
        <v>204</v>
      </c>
      <c r="G13" s="112" t="s">
        <v>226</v>
      </c>
      <c r="H13" s="115" t="s">
        <v>208</v>
      </c>
      <c r="I13" s="115" t="s">
        <v>206</v>
      </c>
      <c r="J13" s="115" t="s">
        <v>207</v>
      </c>
    </row>
    <row r="14" spans="2:10" x14ac:dyDescent="0.35">
      <c r="B14" s="123" t="s">
        <v>209</v>
      </c>
      <c r="C14" s="116">
        <f>C4*10.4684684684685</f>
        <v>116.20000000000034</v>
      </c>
      <c r="D14" s="116">
        <f t="shared" ref="D14:J14" si="0">D4*10.4684684684685</f>
        <v>108.8720720720724</v>
      </c>
      <c r="E14" s="116">
        <f t="shared" si="0"/>
        <v>110.96576576576609</v>
      </c>
      <c r="F14" s="116">
        <f t="shared" si="0"/>
        <v>119.3405405405409</v>
      </c>
      <c r="G14" s="116">
        <f t="shared" si="0"/>
        <v>122.48108108108143</v>
      </c>
      <c r="H14" s="116">
        <f t="shared" si="0"/>
        <v>115.1531531531535</v>
      </c>
      <c r="I14" s="116">
        <f t="shared" si="0"/>
        <v>108.8720720720724</v>
      </c>
      <c r="J14" s="116">
        <f t="shared" si="0"/>
        <v>118.29369369369405</v>
      </c>
    </row>
    <row r="15" spans="2:10" x14ac:dyDescent="0.35">
      <c r="B15" s="123" t="s">
        <v>212</v>
      </c>
      <c r="C15" s="116">
        <f t="shared" ref="C15:J21" si="1">C5*10.4684684684685</f>
        <v>42.920720720720844</v>
      </c>
      <c r="D15" s="116">
        <f t="shared" si="1"/>
        <v>46.0612612612614</v>
      </c>
      <c r="E15" s="116">
        <f t="shared" si="1"/>
        <v>42.920720720720844</v>
      </c>
      <c r="F15" s="116">
        <f t="shared" si="1"/>
        <v>43.967567567567698</v>
      </c>
      <c r="G15" s="116">
        <f t="shared" si="1"/>
        <v>41.873873873873997</v>
      </c>
      <c r="H15" s="116">
        <f t="shared" si="1"/>
        <v>40.827027027027142</v>
      </c>
      <c r="I15" s="116">
        <f t="shared" si="1"/>
        <v>40.827027027027142</v>
      </c>
      <c r="J15" s="116">
        <f t="shared" si="1"/>
        <v>41.873873873873997</v>
      </c>
    </row>
    <row r="16" spans="2:10" x14ac:dyDescent="0.35">
      <c r="B16" s="123" t="s">
        <v>162</v>
      </c>
      <c r="C16" s="116">
        <f t="shared" si="1"/>
        <v>121.43423423423458</v>
      </c>
      <c r="D16" s="116">
        <f t="shared" si="1"/>
        <v>109.91891891891925</v>
      </c>
      <c r="E16" s="116">
        <f t="shared" si="1"/>
        <v>107.82522522522555</v>
      </c>
      <c r="F16" s="116">
        <f t="shared" si="1"/>
        <v>110.96576576576609</v>
      </c>
      <c r="G16" s="116">
        <f t="shared" si="1"/>
        <v>102.5909909909913</v>
      </c>
      <c r="H16" s="116">
        <f t="shared" si="1"/>
        <v>97.356756756757051</v>
      </c>
      <c r="I16" s="116">
        <f t="shared" si="1"/>
        <v>97.356756756757051</v>
      </c>
      <c r="J16" s="116">
        <f t="shared" si="1"/>
        <v>82.700900900901146</v>
      </c>
    </row>
    <row r="17" spans="2:10" x14ac:dyDescent="0.35">
      <c r="B17" s="113" t="s">
        <v>210</v>
      </c>
      <c r="C17" s="124">
        <f t="shared" si="1"/>
        <v>280.5549549549558</v>
      </c>
      <c r="D17" s="124">
        <f t="shared" si="1"/>
        <v>264.85225225225304</v>
      </c>
      <c r="E17" s="124">
        <f t="shared" si="1"/>
        <v>260.66486486486559</v>
      </c>
      <c r="F17" s="124">
        <f t="shared" si="1"/>
        <v>274.27387387387466</v>
      </c>
      <c r="G17" s="124">
        <f t="shared" si="1"/>
        <v>266.94594594594673</v>
      </c>
      <c r="H17" s="124">
        <f t="shared" si="1"/>
        <v>254.38378378378454</v>
      </c>
      <c r="I17" s="124">
        <f t="shared" si="1"/>
        <v>248.10270270270343</v>
      </c>
      <c r="J17" s="124">
        <f t="shared" si="1"/>
        <v>242.86846846846916</v>
      </c>
    </row>
    <row r="18" spans="2:10" x14ac:dyDescent="0.35">
      <c r="B18" s="123" t="s">
        <v>200</v>
      </c>
      <c r="C18" s="116">
        <f t="shared" si="1"/>
        <v>17.79639639639645</v>
      </c>
      <c r="D18" s="116">
        <f t="shared" si="1"/>
        <v>16.749549549549599</v>
      </c>
      <c r="E18" s="116">
        <f t="shared" si="1"/>
        <v>16.749549549549599</v>
      </c>
      <c r="F18" s="116">
        <f t="shared" si="1"/>
        <v>20.936936936936998</v>
      </c>
      <c r="G18" s="116">
        <f t="shared" si="1"/>
        <v>21.983783783783849</v>
      </c>
      <c r="H18" s="116">
        <f t="shared" si="1"/>
        <v>23.0306306306307</v>
      </c>
      <c r="I18" s="116">
        <f t="shared" si="1"/>
        <v>23.0306306306307</v>
      </c>
      <c r="J18" s="116">
        <f t="shared" si="1"/>
        <v>26.171171171171249</v>
      </c>
    </row>
    <row r="19" spans="2:10" x14ac:dyDescent="0.35">
      <c r="B19" s="123" t="s">
        <v>201</v>
      </c>
      <c r="C19" s="116">
        <f t="shared" si="1"/>
        <v>54.436036036036199</v>
      </c>
      <c r="D19" s="116">
        <f t="shared" si="1"/>
        <v>73.279279279279493</v>
      </c>
      <c r="E19" s="116">
        <f t="shared" si="1"/>
        <v>47.108108108108247</v>
      </c>
      <c r="F19" s="116">
        <f t="shared" si="1"/>
        <v>45.014414414414546</v>
      </c>
      <c r="G19" s="116">
        <f t="shared" si="1"/>
        <v>51.295495495495651</v>
      </c>
      <c r="H19" s="116">
        <f t="shared" si="1"/>
        <v>55.482882882883047</v>
      </c>
      <c r="I19" s="116">
        <f t="shared" si="1"/>
        <v>55.482882882883047</v>
      </c>
      <c r="J19" s="116">
        <f t="shared" si="1"/>
        <v>46.0612612612614</v>
      </c>
    </row>
    <row r="20" spans="2:10" x14ac:dyDescent="0.35">
      <c r="B20" s="123" t="s">
        <v>202</v>
      </c>
      <c r="C20" s="116">
        <f t="shared" si="1"/>
        <v>27.2180180180181</v>
      </c>
      <c r="D20" s="116">
        <f t="shared" si="1"/>
        <v>26.171171171171249</v>
      </c>
      <c r="E20" s="116">
        <f t="shared" si="1"/>
        <v>24.077477477477547</v>
      </c>
      <c r="F20" s="116">
        <f t="shared" si="1"/>
        <v>23.0306306306307</v>
      </c>
      <c r="G20" s="116">
        <f t="shared" si="1"/>
        <v>21.983783783783849</v>
      </c>
      <c r="H20" s="116">
        <f t="shared" si="1"/>
        <v>21.983783783783849</v>
      </c>
      <c r="I20" s="116">
        <f t="shared" si="1"/>
        <v>21.983783783783849</v>
      </c>
      <c r="J20" s="116">
        <f t="shared" si="1"/>
        <v>21.983783783783849</v>
      </c>
    </row>
    <row r="21" spans="2:10" x14ac:dyDescent="0.35">
      <c r="B21" s="113" t="s">
        <v>211</v>
      </c>
      <c r="C21" s="124">
        <f t="shared" si="1"/>
        <v>381.05225225225337</v>
      </c>
      <c r="D21" s="124">
        <f t="shared" si="1"/>
        <v>383.14594594594706</v>
      </c>
      <c r="E21" s="124">
        <f t="shared" si="1"/>
        <v>348.60000000000099</v>
      </c>
      <c r="F21" s="124">
        <f t="shared" si="1"/>
        <v>364.30270270270375</v>
      </c>
      <c r="G21" s="124">
        <f t="shared" si="1"/>
        <v>365.3495495495506</v>
      </c>
      <c r="H21" s="124">
        <f t="shared" si="1"/>
        <v>356.97477477477582</v>
      </c>
      <c r="I21" s="124">
        <f t="shared" si="1"/>
        <v>350.69369369369474</v>
      </c>
      <c r="J21" s="124">
        <f t="shared" si="1"/>
        <v>339.17837837837936</v>
      </c>
    </row>
    <row r="23" spans="2:10" x14ac:dyDescent="0.35">
      <c r="B23" t="s">
        <v>224</v>
      </c>
      <c r="D23" s="117"/>
    </row>
    <row r="24" spans="2:10" x14ac:dyDescent="0.35">
      <c r="B24" t="s">
        <v>225</v>
      </c>
    </row>
    <row r="26" spans="2:10" x14ac:dyDescent="0.35">
      <c r="B26" t="s">
        <v>227</v>
      </c>
    </row>
    <row r="27" spans="2:10" x14ac:dyDescent="0.35">
      <c r="B27" t="s">
        <v>228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J17"/>
  <sheetViews>
    <sheetView workbookViewId="0">
      <selection activeCell="B1" sqref="B1"/>
    </sheetView>
  </sheetViews>
  <sheetFormatPr defaultRowHeight="14.5" x14ac:dyDescent="0.35"/>
  <cols>
    <col min="1" max="1" width="1.36328125" customWidth="1"/>
    <col min="2" max="2" width="11.81640625" customWidth="1"/>
    <col min="7" max="7" width="16.453125" style="114" customWidth="1"/>
    <col min="8" max="8" width="13.81640625" customWidth="1"/>
    <col min="9" max="9" width="14.6328125" customWidth="1"/>
  </cols>
  <sheetData>
    <row r="1" spans="2:10" s="114" customFormat="1" x14ac:dyDescent="0.35">
      <c r="B1" s="2" t="s">
        <v>235</v>
      </c>
    </row>
    <row r="2" spans="2:10" s="114" customFormat="1" x14ac:dyDescent="0.35"/>
    <row r="3" spans="2:10" x14ac:dyDescent="0.35">
      <c r="B3" s="110" t="s">
        <v>1</v>
      </c>
      <c r="C3" s="110">
        <v>2016</v>
      </c>
      <c r="D3" s="110">
        <v>2017</v>
      </c>
      <c r="E3" s="110">
        <v>2018</v>
      </c>
      <c r="F3" s="110">
        <v>2019</v>
      </c>
      <c r="G3" s="110" t="s">
        <v>205</v>
      </c>
      <c r="H3" s="110">
        <v>2020</v>
      </c>
      <c r="I3" s="110" t="s">
        <v>207</v>
      </c>
      <c r="J3" s="57"/>
    </row>
    <row r="4" spans="2:10" x14ac:dyDescent="0.35">
      <c r="B4" s="122" t="s">
        <v>2</v>
      </c>
      <c r="C4" s="118">
        <v>16.161999999999999</v>
      </c>
      <c r="D4" s="118">
        <v>17.41</v>
      </c>
      <c r="E4" s="118">
        <v>16.793729599999999</v>
      </c>
      <c r="F4" s="118">
        <v>16.899999999999999</v>
      </c>
      <c r="G4" s="118">
        <v>15.8</v>
      </c>
      <c r="H4" s="118">
        <v>15.8753946</v>
      </c>
      <c r="I4" s="118">
        <v>15.554632830153782</v>
      </c>
      <c r="J4" s="58"/>
    </row>
    <row r="5" spans="2:10" x14ac:dyDescent="0.35">
      <c r="B5" s="122" t="s">
        <v>3</v>
      </c>
      <c r="C5" s="118">
        <v>12.4</v>
      </c>
      <c r="D5" s="118">
        <v>13.1</v>
      </c>
      <c r="E5" s="118">
        <v>13.279257400000002</v>
      </c>
      <c r="F5" s="118">
        <v>9.8000000000000007</v>
      </c>
      <c r="G5" s="118">
        <v>10.5</v>
      </c>
      <c r="H5" s="118">
        <v>8.8323914000000006</v>
      </c>
      <c r="I5" s="118">
        <v>9.78315849304267</v>
      </c>
      <c r="J5" s="58"/>
    </row>
    <row r="6" spans="2:10" x14ac:dyDescent="0.35">
      <c r="B6" s="122" t="s">
        <v>4</v>
      </c>
      <c r="C6" s="118">
        <v>0.5</v>
      </c>
      <c r="D6" s="118">
        <v>7.0000000000000007E-2</v>
      </c>
      <c r="E6" s="118">
        <v>0.14281199999999999</v>
      </c>
      <c r="F6" s="118">
        <v>0</v>
      </c>
      <c r="G6" s="118">
        <v>0.1</v>
      </c>
      <c r="H6" s="118">
        <v>0</v>
      </c>
      <c r="I6" s="118">
        <v>0</v>
      </c>
      <c r="J6" s="58"/>
    </row>
    <row r="7" spans="2:10" x14ac:dyDescent="0.35">
      <c r="B7" s="122" t="s">
        <v>5</v>
      </c>
      <c r="C7" s="118">
        <v>5.3</v>
      </c>
      <c r="D7" s="118">
        <v>3.15</v>
      </c>
      <c r="E7" s="118">
        <v>1.3520629999999971</v>
      </c>
      <c r="F7" s="118">
        <v>6</v>
      </c>
      <c r="G7" s="118">
        <v>6.7</v>
      </c>
      <c r="H7" s="118">
        <v>7.1444030000000005</v>
      </c>
      <c r="I7" s="118">
        <v>5.7022086768035471</v>
      </c>
      <c r="J7" s="58"/>
    </row>
    <row r="8" spans="2:10" x14ac:dyDescent="0.35">
      <c r="B8" s="122" t="s">
        <v>6</v>
      </c>
      <c r="C8" s="118">
        <v>1.2</v>
      </c>
      <c r="D8" s="118">
        <v>1.92</v>
      </c>
      <c r="E8" s="118">
        <v>1.2542330000000004</v>
      </c>
      <c r="F8" s="118">
        <v>1.4</v>
      </c>
      <c r="G8" s="118">
        <v>1.4</v>
      </c>
      <c r="H8" s="118">
        <v>1.2854369999999999</v>
      </c>
      <c r="I8" s="118">
        <v>1.4</v>
      </c>
      <c r="J8" s="58"/>
    </row>
    <row r="9" spans="2:10" x14ac:dyDescent="0.35">
      <c r="B9" s="111" t="s">
        <v>7</v>
      </c>
      <c r="C9" s="119">
        <f t="shared" ref="C9:E9" si="0">SUM(C4:C8)</f>
        <v>35.561999999999998</v>
      </c>
      <c r="D9" s="119">
        <f t="shared" si="0"/>
        <v>35.65</v>
      </c>
      <c r="E9" s="119">
        <f t="shared" si="0"/>
        <v>32.822094999999997</v>
      </c>
      <c r="F9" s="119">
        <v>36.1</v>
      </c>
      <c r="G9" s="119">
        <v>34.4</v>
      </c>
      <c r="H9" s="119">
        <f>SUM(H4:H8)</f>
        <v>33.137625999999997</v>
      </c>
      <c r="I9" s="119">
        <v>32.44</v>
      </c>
      <c r="J9" s="58"/>
    </row>
    <row r="10" spans="2:10" x14ac:dyDescent="0.35">
      <c r="C10" s="120"/>
      <c r="D10" s="120"/>
      <c r="E10" s="120"/>
      <c r="F10" s="120"/>
      <c r="G10" s="120"/>
      <c r="H10" s="120"/>
      <c r="I10" s="120"/>
    </row>
    <row r="11" spans="2:10" x14ac:dyDescent="0.35">
      <c r="B11" s="110" t="s">
        <v>203</v>
      </c>
      <c r="C11" s="110">
        <v>2016</v>
      </c>
      <c r="D11" s="110">
        <v>2017</v>
      </c>
      <c r="E11" s="110">
        <v>2018</v>
      </c>
      <c r="F11" s="110">
        <v>2019</v>
      </c>
      <c r="G11" s="110" t="s">
        <v>205</v>
      </c>
      <c r="H11" s="110">
        <v>2020</v>
      </c>
      <c r="I11" s="110" t="s">
        <v>207</v>
      </c>
    </row>
    <row r="12" spans="2:10" x14ac:dyDescent="0.35">
      <c r="B12" s="122" t="s">
        <v>2</v>
      </c>
      <c r="C12" s="118">
        <f t="shared" ref="C12:I12" si="1">C4*10.4684684684685</f>
        <v>169.19138738738786</v>
      </c>
      <c r="D12" s="118">
        <f t="shared" si="1"/>
        <v>182.25603603603656</v>
      </c>
      <c r="E12" s="118">
        <f t="shared" si="1"/>
        <v>175.80462878558609</v>
      </c>
      <c r="F12" s="118">
        <f t="shared" si="1"/>
        <v>176.91711711711761</v>
      </c>
      <c r="G12" s="118">
        <f t="shared" si="1"/>
        <v>165.40180180180229</v>
      </c>
      <c r="H12" s="118">
        <f t="shared" si="1"/>
        <v>166.19106779459509</v>
      </c>
      <c r="I12" s="118">
        <f t="shared" si="1"/>
        <v>162.83318332106981</v>
      </c>
    </row>
    <row r="13" spans="2:10" x14ac:dyDescent="0.35">
      <c r="B13" s="122" t="s">
        <v>3</v>
      </c>
      <c r="C13" s="118">
        <f t="shared" ref="C13:I17" si="2">C5*10.4684684684685</f>
        <v>129.8090090090094</v>
      </c>
      <c r="D13" s="118">
        <f t="shared" si="2"/>
        <v>137.13693693693733</v>
      </c>
      <c r="E13" s="118">
        <f t="shared" si="2"/>
        <v>139.01348737657702</v>
      </c>
      <c r="F13" s="118">
        <f t="shared" si="2"/>
        <v>102.5909909909913</v>
      </c>
      <c r="G13" s="118">
        <f t="shared" si="2"/>
        <v>109.91891891891925</v>
      </c>
      <c r="H13" s="118">
        <f t="shared" si="2"/>
        <v>92.461610872072356</v>
      </c>
      <c r="I13" s="118">
        <f t="shared" si="2"/>
        <v>102.41468620644699</v>
      </c>
    </row>
    <row r="14" spans="2:10" x14ac:dyDescent="0.35">
      <c r="B14" s="122" t="s">
        <v>4</v>
      </c>
      <c r="C14" s="118">
        <f t="shared" si="2"/>
        <v>5.2342342342342496</v>
      </c>
      <c r="D14" s="118">
        <f t="shared" si="2"/>
        <v>0.73279279279279497</v>
      </c>
      <c r="E14" s="118">
        <f t="shared" si="2"/>
        <v>1.4950229189189232</v>
      </c>
      <c r="F14" s="118">
        <f t="shared" si="2"/>
        <v>0</v>
      </c>
      <c r="G14" s="118">
        <f t="shared" si="2"/>
        <v>1.0468468468468499</v>
      </c>
      <c r="H14" s="118">
        <f t="shared" si="2"/>
        <v>0</v>
      </c>
      <c r="I14" s="118">
        <f t="shared" si="2"/>
        <v>0</v>
      </c>
    </row>
    <row r="15" spans="2:10" x14ac:dyDescent="0.35">
      <c r="B15" s="122" t="s">
        <v>5</v>
      </c>
      <c r="C15" s="118">
        <f t="shared" si="2"/>
        <v>55.482882882883047</v>
      </c>
      <c r="D15" s="118">
        <f t="shared" si="2"/>
        <v>32.975675675675774</v>
      </c>
      <c r="E15" s="118">
        <f t="shared" si="2"/>
        <v>14.154028882882894</v>
      </c>
      <c r="F15" s="118">
        <f t="shared" si="2"/>
        <v>62.810810810810992</v>
      </c>
      <c r="G15" s="118">
        <f t="shared" si="2"/>
        <v>70.138738738738951</v>
      </c>
      <c r="H15" s="118">
        <f t="shared" si="2"/>
        <v>74.79095753153176</v>
      </c>
      <c r="I15" s="118">
        <f t="shared" si="2"/>
        <v>59.693391733745415</v>
      </c>
    </row>
    <row r="16" spans="2:10" x14ac:dyDescent="0.35">
      <c r="B16" s="122" t="s">
        <v>6</v>
      </c>
      <c r="C16" s="118">
        <f t="shared" si="2"/>
        <v>12.562162162162199</v>
      </c>
      <c r="D16" s="118">
        <f t="shared" si="2"/>
        <v>20.099459459459517</v>
      </c>
      <c r="E16" s="118">
        <f t="shared" si="2"/>
        <v>13.129898612612655</v>
      </c>
      <c r="F16" s="118">
        <f t="shared" si="2"/>
        <v>14.655855855855897</v>
      </c>
      <c r="G16" s="118">
        <f t="shared" si="2"/>
        <v>14.655855855855897</v>
      </c>
      <c r="H16" s="118">
        <f t="shared" si="2"/>
        <v>13.456556702702741</v>
      </c>
      <c r="I16" s="118">
        <f t="shared" si="2"/>
        <v>14.655855855855897</v>
      </c>
    </row>
    <row r="17" spans="2:9" x14ac:dyDescent="0.35">
      <c r="B17" s="111" t="s">
        <v>7</v>
      </c>
      <c r="C17" s="119">
        <f t="shared" si="2"/>
        <v>372.27967567567674</v>
      </c>
      <c r="D17" s="119">
        <f t="shared" si="2"/>
        <v>373.20090090090196</v>
      </c>
      <c r="E17" s="119">
        <f t="shared" si="2"/>
        <v>343.59706657657756</v>
      </c>
      <c r="F17" s="119">
        <f t="shared" si="2"/>
        <v>377.91171171171283</v>
      </c>
      <c r="G17" s="119">
        <f t="shared" si="2"/>
        <v>360.11531531531637</v>
      </c>
      <c r="H17" s="119">
        <f t="shared" si="2"/>
        <v>346.90019290090191</v>
      </c>
      <c r="I17" s="119">
        <f t="shared" si="2"/>
        <v>339.5971171171181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DD5A1-9D3C-44C5-A6E9-3FCCDA5F73D5}">
  <dimension ref="B2"/>
  <sheetViews>
    <sheetView workbookViewId="0">
      <selection activeCell="B2" sqref="B2"/>
    </sheetView>
  </sheetViews>
  <sheetFormatPr defaultRowHeight="12.5" x14ac:dyDescent="0.25"/>
  <cols>
    <col min="1" max="1" width="1.54296875" style="12" customWidth="1"/>
    <col min="2" max="16384" width="8.7265625" style="12"/>
  </cols>
  <sheetData>
    <row r="2" spans="2:2" ht="14" x14ac:dyDescent="0.3">
      <c r="B2" s="142" t="s">
        <v>229</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18377-D63B-4057-BD72-B5163D42D5F1}">
  <sheetPr>
    <tabColor rgb="FF00B050"/>
  </sheetPr>
  <dimension ref="B1:L186"/>
  <sheetViews>
    <sheetView zoomScale="85" zoomScaleNormal="85" workbookViewId="0">
      <selection activeCell="J2" sqref="J2"/>
    </sheetView>
  </sheetViews>
  <sheetFormatPr defaultRowHeight="12.5" x14ac:dyDescent="0.25"/>
  <cols>
    <col min="1" max="1" width="1.1796875" style="12" customWidth="1"/>
    <col min="2" max="2" width="10.1796875" style="12" customWidth="1"/>
    <col min="3" max="3" width="15.7265625" style="12" customWidth="1"/>
    <col min="4" max="4" width="12.453125" style="12" customWidth="1"/>
    <col min="5" max="5" width="16.1796875" style="12" customWidth="1"/>
    <col min="6" max="6" width="18.7265625" style="12" customWidth="1"/>
    <col min="7" max="7" width="15" style="12" customWidth="1"/>
    <col min="8" max="8" width="23.453125" style="12" customWidth="1"/>
    <col min="9" max="9" width="28.453125" style="12" bestFit="1" customWidth="1"/>
    <col min="10" max="10" width="22.36328125" style="12" customWidth="1"/>
    <col min="11" max="11" width="19" style="12" customWidth="1"/>
    <col min="12" max="17" width="11.26953125" style="12" customWidth="1"/>
    <col min="18" max="16384" width="8.7265625" style="12"/>
  </cols>
  <sheetData>
    <row r="1" spans="2:12" ht="17.5" customHeight="1" x14ac:dyDescent="0.25">
      <c r="J1" s="12" t="s">
        <v>199</v>
      </c>
    </row>
    <row r="2" spans="2:12" x14ac:dyDescent="0.25">
      <c r="B2" s="102" t="s">
        <v>52</v>
      </c>
      <c r="C2" s="103" t="s">
        <v>165</v>
      </c>
      <c r="D2" s="103" t="s">
        <v>164</v>
      </c>
      <c r="E2" s="103" t="s">
        <v>163</v>
      </c>
      <c r="F2" s="103" t="s">
        <v>162</v>
      </c>
      <c r="G2" s="103" t="s">
        <v>161</v>
      </c>
      <c r="H2" s="102" t="s">
        <v>160</v>
      </c>
      <c r="I2" s="101" t="s">
        <v>197</v>
      </c>
      <c r="J2" s="101" t="s">
        <v>198</v>
      </c>
      <c r="K2" s="101" t="s">
        <v>159</v>
      </c>
    </row>
    <row r="3" spans="2:12" ht="14.5" x14ac:dyDescent="0.35">
      <c r="B3" s="100">
        <f>'[5]Forecast MCM'!AR11</f>
        <v>43922</v>
      </c>
      <c r="C3" s="99">
        <f>'[5]Forecast MCM'!AV11</f>
        <v>13.667325598181817</v>
      </c>
      <c r="D3" s="99">
        <f>'[5]Forecast MCM'!AT11</f>
        <v>25.278419216818182</v>
      </c>
      <c r="E3" s="99">
        <f>'[5]Forecast MCM'!H11</f>
        <v>145.56123760909091</v>
      </c>
      <c r="F3" s="99">
        <f>'[5]Forecast MCM'!AU11</f>
        <v>67.041556337178065</v>
      </c>
      <c r="G3" s="99">
        <f>'[5]Forecast MCM'!BB11</f>
        <v>11.5</v>
      </c>
      <c r="H3" s="99">
        <f>'[5]Forecast MCM'!BA11</f>
        <v>24.5</v>
      </c>
      <c r="I3" s="97">
        <f t="shared" ref="I3:I34" si="0">SUM(C3:H3)</f>
        <v>287.54853876126896</v>
      </c>
      <c r="J3" s="12">
        <v>279.10000000000002</v>
      </c>
      <c r="K3" s="98">
        <v>279.08</v>
      </c>
      <c r="L3" s="97"/>
    </row>
    <row r="4" spans="2:12" ht="14.5" x14ac:dyDescent="0.35">
      <c r="B4" s="100">
        <f>'[5]Forecast MCM'!AR12</f>
        <v>43923</v>
      </c>
      <c r="C4" s="99">
        <f>'[5]Forecast MCM'!AV12</f>
        <v>13.662770145454544</v>
      </c>
      <c r="D4" s="99">
        <f>'[5]Forecast MCM'!AT12</f>
        <v>25.263203900545456</v>
      </c>
      <c r="E4" s="99">
        <f>'[5]Forecast MCM'!H12</f>
        <v>144.91652724545455</v>
      </c>
      <c r="F4" s="99">
        <f>'[5]Forecast MCM'!AU12</f>
        <v>66.981578691224215</v>
      </c>
      <c r="G4" s="99">
        <f>'[5]Forecast MCM'!BB12</f>
        <v>11.5</v>
      </c>
      <c r="H4" s="99">
        <f>'[5]Forecast MCM'!BA12</f>
        <v>24.5</v>
      </c>
      <c r="I4" s="97">
        <f t="shared" si="0"/>
        <v>286.82407998267877</v>
      </c>
      <c r="J4" s="12">
        <v>233.7</v>
      </c>
      <c r="K4" s="98">
        <v>233.65</v>
      </c>
    </row>
    <row r="5" spans="2:12" ht="14.5" x14ac:dyDescent="0.35">
      <c r="B5" s="100">
        <f>'[5]Forecast MCM'!AR13</f>
        <v>43924</v>
      </c>
      <c r="C5" s="99">
        <f>'[5]Forecast MCM'!AV13</f>
        <v>13.245334194545455</v>
      </c>
      <c r="D5" s="99">
        <f>'[5]Forecast MCM'!AT13</f>
        <v>24.78517953381818</v>
      </c>
      <c r="E5" s="99">
        <f>'[5]Forecast MCM'!H13</f>
        <v>144.71895075454543</v>
      </c>
      <c r="F5" s="99">
        <f>'[5]Forecast MCM'!AU13</f>
        <v>62.395222420252864</v>
      </c>
      <c r="G5" s="99">
        <f>'[5]Forecast MCM'!BB13</f>
        <v>11.5</v>
      </c>
      <c r="H5" s="99">
        <f>'[5]Forecast MCM'!BA13</f>
        <v>24.5</v>
      </c>
      <c r="I5" s="97">
        <f t="shared" si="0"/>
        <v>281.14468690316193</v>
      </c>
      <c r="J5" s="12">
        <v>248.4</v>
      </c>
      <c r="K5" s="98">
        <v>248.44</v>
      </c>
    </row>
    <row r="6" spans="2:12" ht="14.5" x14ac:dyDescent="0.35">
      <c r="B6" s="100">
        <f>'[5]Forecast MCM'!AR14</f>
        <v>43925</v>
      </c>
      <c r="C6" s="99">
        <f>'[5]Forecast MCM'!AV14</f>
        <v>11.731034426363635</v>
      </c>
      <c r="D6" s="99">
        <f>'[5]Forecast MCM'!AT14</f>
        <v>23.517333599454545</v>
      </c>
      <c r="E6" s="99">
        <f>'[5]Forecast MCM'!H14</f>
        <v>137.54204310909091</v>
      </c>
      <c r="F6" s="99">
        <f>'[5]Forecast MCM'!AU14</f>
        <v>53.693817819872258</v>
      </c>
      <c r="G6" s="99">
        <f>'[5]Forecast MCM'!BB14</f>
        <v>11.5</v>
      </c>
      <c r="H6" s="99">
        <f>'[5]Forecast MCM'!BA14</f>
        <v>24.5</v>
      </c>
      <c r="I6" s="97">
        <f t="shared" si="0"/>
        <v>262.48422895478137</v>
      </c>
      <c r="J6" s="12">
        <v>202.3</v>
      </c>
      <c r="K6" s="98">
        <v>202.32</v>
      </c>
    </row>
    <row r="7" spans="2:12" ht="14.5" x14ac:dyDescent="0.35">
      <c r="B7" s="100">
        <f>'[5]Forecast MCM'!AR15</f>
        <v>43926</v>
      </c>
      <c r="C7" s="99">
        <f>'[5]Forecast MCM'!AV15</f>
        <v>11.171065883636363</v>
      </c>
      <c r="D7" s="99">
        <f>'[5]Forecast MCM'!AT15</f>
        <v>22.89170114154545</v>
      </c>
      <c r="E7" s="99">
        <f>'[5]Forecast MCM'!H15</f>
        <v>134.95597244545453</v>
      </c>
      <c r="F7" s="99">
        <f>'[5]Forecast MCM'!AU15</f>
        <v>50.109118706722541</v>
      </c>
      <c r="G7" s="99">
        <f>'[5]Forecast MCM'!BB15</f>
        <v>11.5</v>
      </c>
      <c r="H7" s="99">
        <f>'[5]Forecast MCM'!BA15</f>
        <v>24.5</v>
      </c>
      <c r="I7" s="97">
        <f t="shared" si="0"/>
        <v>255.12785817735889</v>
      </c>
      <c r="J7" s="12">
        <v>190.6</v>
      </c>
      <c r="K7" s="98">
        <v>190.56</v>
      </c>
    </row>
    <row r="8" spans="2:12" ht="14.5" x14ac:dyDescent="0.35">
      <c r="B8" s="100">
        <f>'[5]Forecast MCM'!AR16</f>
        <v>43927</v>
      </c>
      <c r="C8" s="99">
        <f>'[5]Forecast MCM'!AV16</f>
        <v>13.599292839999999</v>
      </c>
      <c r="D8" s="99">
        <f>'[5]Forecast MCM'!AT16</f>
        <v>25.149468292909091</v>
      </c>
      <c r="E8" s="99">
        <f>'[5]Forecast MCM'!H16</f>
        <v>141.43048117272727</v>
      </c>
      <c r="F8" s="99">
        <f>'[5]Forecast MCM'!AU16</f>
        <v>66.720527188295264</v>
      </c>
      <c r="G8" s="99">
        <f>'[5]Forecast MCM'!BB16</f>
        <v>11.5</v>
      </c>
      <c r="H8" s="99">
        <f>'[5]Forecast MCM'!BA16</f>
        <v>24.5</v>
      </c>
      <c r="I8" s="97">
        <f t="shared" si="0"/>
        <v>282.89976949393161</v>
      </c>
      <c r="J8" s="12">
        <v>205.7</v>
      </c>
      <c r="K8" s="98">
        <v>205.66</v>
      </c>
    </row>
    <row r="9" spans="2:12" ht="14.5" x14ac:dyDescent="0.35">
      <c r="B9" s="100">
        <f>'[5]Forecast MCM'!AR17</f>
        <v>43928</v>
      </c>
      <c r="C9" s="99">
        <f>'[5]Forecast MCM'!AV17</f>
        <v>13.56885576090909</v>
      </c>
      <c r="D9" s="99">
        <f>'[5]Forecast MCM'!AT17</f>
        <v>25.09911749663636</v>
      </c>
      <c r="E9" s="99">
        <f>'[5]Forecast MCM'!H17</f>
        <v>139.60726985454545</v>
      </c>
      <c r="F9" s="99">
        <f>'[5]Forecast MCM'!AU17</f>
        <v>66.648668709795956</v>
      </c>
      <c r="G9" s="99">
        <f>'[5]Forecast MCM'!BB17</f>
        <v>11.5</v>
      </c>
      <c r="H9" s="99">
        <f>'[5]Forecast MCM'!BA17</f>
        <v>24.5</v>
      </c>
      <c r="I9" s="97">
        <f t="shared" si="0"/>
        <v>280.92391182188686</v>
      </c>
      <c r="J9" s="12">
        <v>219.7</v>
      </c>
      <c r="K9" s="98">
        <v>219.66</v>
      </c>
    </row>
    <row r="10" spans="2:12" ht="14.5" x14ac:dyDescent="0.35">
      <c r="B10" s="100">
        <f>'[5]Forecast MCM'!AR18</f>
        <v>43929</v>
      </c>
      <c r="C10" s="99">
        <f>'[5]Forecast MCM'!AV18</f>
        <v>11.096184740909091</v>
      </c>
      <c r="D10" s="99">
        <f>'[5]Forecast MCM'!AT18</f>
        <v>24.442220610454545</v>
      </c>
      <c r="E10" s="99">
        <f>'[5]Forecast MCM'!H18</f>
        <v>138.38430850909091</v>
      </c>
      <c r="F10" s="99">
        <f>'[5]Forecast MCM'!AU18</f>
        <v>49.598927591961925</v>
      </c>
      <c r="G10" s="99">
        <f>'[5]Forecast MCM'!BB18</f>
        <v>11.5</v>
      </c>
      <c r="H10" s="99">
        <f>'[5]Forecast MCM'!BA18</f>
        <v>24.5</v>
      </c>
      <c r="I10" s="97">
        <f t="shared" si="0"/>
        <v>259.52164145241647</v>
      </c>
      <c r="J10" s="12">
        <v>220.6</v>
      </c>
      <c r="K10" s="98">
        <v>220.55</v>
      </c>
    </row>
    <row r="11" spans="2:12" ht="14.5" x14ac:dyDescent="0.35">
      <c r="B11" s="100">
        <f>'[5]Forecast MCM'!AR19</f>
        <v>43930</v>
      </c>
      <c r="C11" s="99">
        <f>'[5]Forecast MCM'!AV19</f>
        <v>11.073830295454545</v>
      </c>
      <c r="D11" s="99">
        <f>'[5]Forecast MCM'!AT19</f>
        <v>24.400693572090908</v>
      </c>
      <c r="E11" s="99">
        <f>'[5]Forecast MCM'!H19</f>
        <v>136.92648924545455</v>
      </c>
      <c r="F11" s="99">
        <f>'[5]Forecast MCM'!AU19</f>
        <v>50.941721610882652</v>
      </c>
      <c r="G11" s="99">
        <f>'[5]Forecast MCM'!BB19</f>
        <v>11.5</v>
      </c>
      <c r="H11" s="99">
        <f>'[5]Forecast MCM'!BA19</f>
        <v>24.5</v>
      </c>
      <c r="I11" s="97">
        <f t="shared" si="0"/>
        <v>259.34273472388264</v>
      </c>
      <c r="J11" s="12">
        <v>233.8</v>
      </c>
      <c r="K11" s="98">
        <v>233.76</v>
      </c>
    </row>
    <row r="12" spans="2:12" ht="14.5" x14ac:dyDescent="0.35">
      <c r="B12" s="100">
        <f>'[5]Forecast MCM'!AR20</f>
        <v>43931</v>
      </c>
      <c r="C12" s="99">
        <f>'[5]Forecast MCM'!AV20</f>
        <v>11.051456088181819</v>
      </c>
      <c r="D12" s="99">
        <f>'[5]Forecast MCM'!AT20</f>
        <v>23.032329725090907</v>
      </c>
      <c r="E12" s="99">
        <f>'[5]Forecast MCM'!H20</f>
        <v>130.89364640909091</v>
      </c>
      <c r="F12" s="99">
        <f>'[5]Forecast MCM'!AU20</f>
        <v>49.599381639647916</v>
      </c>
      <c r="G12" s="99">
        <f>'[5]Forecast MCM'!BB20</f>
        <v>11.5</v>
      </c>
      <c r="H12" s="99">
        <f>'[5]Forecast MCM'!BA20</f>
        <v>24.5</v>
      </c>
      <c r="I12" s="97">
        <f t="shared" si="0"/>
        <v>250.57681386201153</v>
      </c>
      <c r="J12" s="12">
        <v>212.7</v>
      </c>
      <c r="K12" s="98">
        <v>212.72</v>
      </c>
    </row>
    <row r="13" spans="2:12" ht="14.5" x14ac:dyDescent="0.35">
      <c r="B13" s="100">
        <f>'[5]Forecast MCM'!AR21</f>
        <v>43932</v>
      </c>
      <c r="C13" s="99">
        <f>'[5]Forecast MCM'!AV21</f>
        <v>11.031713504545454</v>
      </c>
      <c r="D13" s="99">
        <f>'[5]Forecast MCM'!AT21</f>
        <v>22.765844326363634</v>
      </c>
      <c r="E13" s="99">
        <f>'[5]Forecast MCM'!H21</f>
        <v>130.46854260909092</v>
      </c>
      <c r="F13" s="99">
        <f>'[5]Forecast MCM'!AU21</f>
        <v>49.537849671166519</v>
      </c>
      <c r="G13" s="99">
        <f>'[5]Forecast MCM'!BB21</f>
        <v>11.5</v>
      </c>
      <c r="H13" s="99">
        <f>'[5]Forecast MCM'!BA21</f>
        <v>24.5</v>
      </c>
      <c r="I13" s="97">
        <f t="shared" si="0"/>
        <v>249.80395011116653</v>
      </c>
      <c r="J13" s="12">
        <v>209.5</v>
      </c>
      <c r="K13" s="98">
        <v>209.49</v>
      </c>
    </row>
    <row r="14" spans="2:12" ht="14.5" x14ac:dyDescent="0.35">
      <c r="B14" s="100">
        <f>'[5]Forecast MCM'!AR22</f>
        <v>43933</v>
      </c>
      <c r="C14" s="99">
        <f>'[5]Forecast MCM'!AV22</f>
        <v>11.00664839090909</v>
      </c>
      <c r="D14" s="99">
        <f>'[5]Forecast MCM'!AT22</f>
        <v>22.725483753545451</v>
      </c>
      <c r="E14" s="99">
        <f>'[5]Forecast MCM'!H22</f>
        <v>128.86425124545454</v>
      </c>
      <c r="F14" s="99">
        <f>'[5]Forecast MCM'!AU22</f>
        <v>49.009163884522401</v>
      </c>
      <c r="G14" s="99">
        <f>'[5]Forecast MCM'!BB22</f>
        <v>11.5</v>
      </c>
      <c r="H14" s="99">
        <f>'[5]Forecast MCM'!BA22</f>
        <v>24.5</v>
      </c>
      <c r="I14" s="97">
        <f t="shared" si="0"/>
        <v>247.60554727443147</v>
      </c>
      <c r="J14" s="12">
        <v>212.8</v>
      </c>
      <c r="K14" s="98">
        <v>212.78</v>
      </c>
    </row>
    <row r="15" spans="2:12" ht="14.5" x14ac:dyDescent="0.35">
      <c r="B15" s="100">
        <f>'[5]Forecast MCM'!AR23</f>
        <v>43934</v>
      </c>
      <c r="C15" s="99">
        <f>'[5]Forecast MCM'!AV23</f>
        <v>10.97625481909091</v>
      </c>
      <c r="D15" s="99">
        <f>'[5]Forecast MCM'!AT23</f>
        <v>22.906881552000002</v>
      </c>
      <c r="E15" s="99">
        <f>'[5]Forecast MCM'!H23</f>
        <v>126.33602346363637</v>
      </c>
      <c r="F15" s="99">
        <f>'[5]Forecast MCM'!AU23</f>
        <v>49.671386311066378</v>
      </c>
      <c r="G15" s="99">
        <f>'[5]Forecast MCM'!BB23</f>
        <v>11.5</v>
      </c>
      <c r="H15" s="99">
        <f>'[5]Forecast MCM'!BA23</f>
        <v>24.5</v>
      </c>
      <c r="I15" s="97">
        <f t="shared" si="0"/>
        <v>245.89054614579368</v>
      </c>
      <c r="J15" s="12">
        <v>212.5</v>
      </c>
      <c r="K15" s="98">
        <v>213.45</v>
      </c>
    </row>
    <row r="16" spans="2:12" ht="14.5" x14ac:dyDescent="0.35">
      <c r="B16" s="100">
        <f>'[5]Forecast MCM'!AR24</f>
        <v>43935</v>
      </c>
      <c r="C16" s="99">
        <f>'[5]Forecast MCM'!AV24</f>
        <v>10.935218163636364</v>
      </c>
      <c r="D16" s="99">
        <f>'[5]Forecast MCM'!AT24</f>
        <v>23.080306830181819</v>
      </c>
      <c r="E16" s="99">
        <f>'[5]Forecast MCM'!H24</f>
        <v>127.78273432727273</v>
      </c>
      <c r="F16" s="99">
        <f>'[5]Forecast MCM'!AU24</f>
        <v>49.89236838674146</v>
      </c>
      <c r="G16" s="99">
        <f>'[5]Forecast MCM'!BB24</f>
        <v>11.5</v>
      </c>
      <c r="H16" s="99">
        <f>'[5]Forecast MCM'!BA24</f>
        <v>24.5</v>
      </c>
      <c r="I16" s="97">
        <f t="shared" si="0"/>
        <v>247.69062770783236</v>
      </c>
      <c r="J16" s="12">
        <v>222.5</v>
      </c>
      <c r="K16" s="98">
        <v>222.45</v>
      </c>
    </row>
    <row r="17" spans="2:11" ht="14.5" x14ac:dyDescent="0.35">
      <c r="B17" s="100">
        <f>'[5]Forecast MCM'!AR25</f>
        <v>43936</v>
      </c>
      <c r="C17" s="99">
        <f>'[5]Forecast MCM'!AV25</f>
        <v>10.894147914545455</v>
      </c>
      <c r="D17" s="99">
        <f>'[5]Forecast MCM'!AT25</f>
        <v>23.011445744454541</v>
      </c>
      <c r="E17" s="99">
        <f>'[5]Forecast MCM'!H25</f>
        <v>125.35226506363637</v>
      </c>
      <c r="F17" s="99">
        <f>'[5]Forecast MCM'!AU25</f>
        <v>49.642388921477774</v>
      </c>
      <c r="G17" s="99">
        <f>'[5]Forecast MCM'!BB25</f>
        <v>11.5</v>
      </c>
      <c r="H17" s="99">
        <f>'[5]Forecast MCM'!BA25</f>
        <v>24.5</v>
      </c>
      <c r="I17" s="97">
        <f t="shared" si="0"/>
        <v>244.90024764411413</v>
      </c>
      <c r="J17" s="12">
        <v>210.7</v>
      </c>
      <c r="K17" s="98">
        <v>210.66</v>
      </c>
    </row>
    <row r="18" spans="2:11" ht="14.5" x14ac:dyDescent="0.35">
      <c r="B18" s="100">
        <f>'[5]Forecast MCM'!AR26</f>
        <v>43937</v>
      </c>
      <c r="C18" s="99">
        <f>'[5]Forecast MCM'!AV26</f>
        <v>10.847731422727273</v>
      </c>
      <c r="D18" s="99">
        <f>'[5]Forecast MCM'!AT26</f>
        <v>22.936809641</v>
      </c>
      <c r="E18" s="99">
        <f>'[5]Forecast MCM'!H26</f>
        <v>122.86180042727273</v>
      </c>
      <c r="F18" s="99">
        <f>'[5]Forecast MCM'!AU26</f>
        <v>49.567214336709355</v>
      </c>
      <c r="G18" s="99">
        <f>'[5]Forecast MCM'!BB26</f>
        <v>11.5</v>
      </c>
      <c r="H18" s="99">
        <f>'[5]Forecast MCM'!BA26</f>
        <v>24.5</v>
      </c>
      <c r="I18" s="97">
        <f t="shared" si="0"/>
        <v>242.21355582770934</v>
      </c>
      <c r="J18" s="12">
        <v>209.8</v>
      </c>
      <c r="K18" s="98">
        <v>209.6926</v>
      </c>
    </row>
    <row r="19" spans="2:11" ht="14.5" x14ac:dyDescent="0.35">
      <c r="B19" s="100">
        <f>'[5]Forecast MCM'!AR27</f>
        <v>43938</v>
      </c>
      <c r="C19" s="99">
        <f>'[5]Forecast MCM'!AV27</f>
        <v>10.803934698181818</v>
      </c>
      <c r="D19" s="99">
        <f>'[5]Forecast MCM'!AT27</f>
        <v>22.867148808272724</v>
      </c>
      <c r="E19" s="99">
        <f>'[5]Forecast MCM'!H27</f>
        <v>120.22292877272729</v>
      </c>
      <c r="F19" s="99">
        <f>'[5]Forecast MCM'!AU27</f>
        <v>50.283012841973353</v>
      </c>
      <c r="G19" s="99">
        <f>'[5]Forecast MCM'!BB27</f>
        <v>11.5</v>
      </c>
      <c r="H19" s="99">
        <f>'[5]Forecast MCM'!BA27</f>
        <v>24.5</v>
      </c>
      <c r="I19" s="97">
        <f t="shared" si="0"/>
        <v>240.17702512115517</v>
      </c>
      <c r="J19" s="12">
        <v>209.7</v>
      </c>
      <c r="K19" s="98">
        <v>205.67269999999999</v>
      </c>
    </row>
    <row r="20" spans="2:11" ht="14.5" x14ac:dyDescent="0.35">
      <c r="B20" s="100">
        <f>'[5]Forecast MCM'!AR28</f>
        <v>43939</v>
      </c>
      <c r="C20" s="99">
        <f>'[5]Forecast MCM'!AV28</f>
        <v>11.296137343636364</v>
      </c>
      <c r="D20" s="99">
        <f>'[5]Forecast MCM'!AT28</f>
        <v>21.755098038545452</v>
      </c>
      <c r="E20" s="99">
        <f>'[5]Forecast MCM'!H28</f>
        <v>113.01588042727272</v>
      </c>
      <c r="F20" s="99">
        <f>'[5]Forecast MCM'!AU28</f>
        <v>52.880468421163052</v>
      </c>
      <c r="G20" s="99">
        <f>'[5]Forecast MCM'!BB28</f>
        <v>11.5</v>
      </c>
      <c r="H20" s="99">
        <f>'[5]Forecast MCM'!BA28</f>
        <v>24.5</v>
      </c>
      <c r="I20" s="97">
        <f t="shared" si="0"/>
        <v>234.94758423061759</v>
      </c>
      <c r="J20" s="12">
        <v>233.5</v>
      </c>
      <c r="K20" s="98">
        <v>233.75489999999999</v>
      </c>
    </row>
    <row r="21" spans="2:11" ht="14.5" x14ac:dyDescent="0.35">
      <c r="B21" s="100">
        <f>'[5]Forecast MCM'!AR29</f>
        <v>43940</v>
      </c>
      <c r="C21" s="99">
        <f>'[5]Forecast MCM'!AV29</f>
        <v>10.745486717272728</v>
      </c>
      <c r="D21" s="99">
        <f>'[5]Forecast MCM'!AT29</f>
        <v>21.158306400454546</v>
      </c>
      <c r="E21" s="99">
        <f>'[5]Forecast MCM'!H29</f>
        <v>110.23358951818182</v>
      </c>
      <c r="F21" s="99">
        <f>'[5]Forecast MCM'!AU29</f>
        <v>49.337375686888763</v>
      </c>
      <c r="G21" s="99">
        <f>'[5]Forecast MCM'!BB29</f>
        <v>11.5</v>
      </c>
      <c r="H21" s="99">
        <f>'[5]Forecast MCM'!BA29</f>
        <v>24.5</v>
      </c>
      <c r="I21" s="97">
        <f t="shared" si="0"/>
        <v>227.47475832279787</v>
      </c>
      <c r="J21" s="12">
        <v>208.9</v>
      </c>
      <c r="K21" s="98">
        <v>209.7602</v>
      </c>
    </row>
    <row r="22" spans="2:11" ht="14.5" x14ac:dyDescent="0.35">
      <c r="B22" s="100">
        <f>'[5]Forecast MCM'!AR30</f>
        <v>43941</v>
      </c>
      <c r="C22" s="99">
        <f>'[5]Forecast MCM'!AV30</f>
        <v>13.073434257272726</v>
      </c>
      <c r="D22" s="99">
        <f>'[5]Forecast MCM'!AT30</f>
        <v>23.309284166000001</v>
      </c>
      <c r="E22" s="99">
        <f>'[5]Forecast MCM'!H30</f>
        <v>115.05367462727273</v>
      </c>
      <c r="F22" s="99">
        <f>'[5]Forecast MCM'!AU30</f>
        <v>65.679846123350643</v>
      </c>
      <c r="G22" s="99">
        <f>'[5]Forecast MCM'!BB30</f>
        <v>11.5</v>
      </c>
      <c r="H22" s="99">
        <f>'[5]Forecast MCM'!BA30</f>
        <v>24.5</v>
      </c>
      <c r="I22" s="97">
        <f t="shared" si="0"/>
        <v>253.1162391738961</v>
      </c>
      <c r="J22" s="12">
        <v>213.3</v>
      </c>
      <c r="K22" s="98">
        <v>213.322</v>
      </c>
    </row>
    <row r="23" spans="2:11" ht="14.5" x14ac:dyDescent="0.35">
      <c r="B23" s="100">
        <f>'[5]Forecast MCM'!AR31</f>
        <v>43942</v>
      </c>
      <c r="C23" s="99">
        <f>'[5]Forecast MCM'!AV31</f>
        <v>13.039344467272729</v>
      </c>
      <c r="D23" s="99">
        <f>'[5]Forecast MCM'!AT31</f>
        <v>23.258426709181816</v>
      </c>
      <c r="E23" s="99">
        <f>'[5]Forecast MCM'!H31</f>
        <v>113.89155756363635</v>
      </c>
      <c r="F23" s="99">
        <f>'[5]Forecast MCM'!AU31</f>
        <v>65.608099811669518</v>
      </c>
      <c r="G23" s="99">
        <f>'[5]Forecast MCM'!BB31</f>
        <v>11.5</v>
      </c>
      <c r="H23" s="99">
        <f>'[5]Forecast MCM'!BA31</f>
        <v>24.5</v>
      </c>
      <c r="I23" s="97">
        <f t="shared" si="0"/>
        <v>251.79742855176042</v>
      </c>
      <c r="J23" s="12">
        <v>211.8</v>
      </c>
      <c r="K23" s="98">
        <v>212.55459999999999</v>
      </c>
    </row>
    <row r="24" spans="2:11" ht="14.5" x14ac:dyDescent="0.35">
      <c r="B24" s="100">
        <f>'[5]Forecast MCM'!AR32</f>
        <v>43943</v>
      </c>
      <c r="C24" s="99">
        <f>'[5]Forecast MCM'!AV32</f>
        <v>12.998732458181818</v>
      </c>
      <c r="D24" s="99">
        <f>'[5]Forecast MCM'!AT32</f>
        <v>23.199750330454549</v>
      </c>
      <c r="E24" s="99">
        <f>'[5]Forecast MCM'!H32</f>
        <v>111.32375575454545</v>
      </c>
      <c r="F24" s="99">
        <f>'[5]Forecast MCM'!AU32</f>
        <v>65.533082213158892</v>
      </c>
      <c r="G24" s="99">
        <f>'[5]Forecast MCM'!BB32</f>
        <v>11.5</v>
      </c>
      <c r="H24" s="99">
        <f>'[5]Forecast MCM'!BA32</f>
        <v>24.5</v>
      </c>
      <c r="I24" s="97">
        <f t="shared" si="0"/>
        <v>249.05532075634068</v>
      </c>
      <c r="J24" s="12">
        <v>206.8</v>
      </c>
      <c r="K24" s="98">
        <v>207.05359999999999</v>
      </c>
    </row>
    <row r="25" spans="2:11" ht="14.5" x14ac:dyDescent="0.35">
      <c r="B25" s="100">
        <f>'[5]Forecast MCM'!AR33</f>
        <v>43944</v>
      </c>
      <c r="C25" s="99">
        <f>'[5]Forecast MCM'!AV33</f>
        <v>12.951591000909092</v>
      </c>
      <c r="D25" s="99">
        <f>'[5]Forecast MCM'!AT33</f>
        <v>23.137368768090909</v>
      </c>
      <c r="E25" s="99">
        <f>'[5]Forecast MCM'!H33</f>
        <v>109.23935363636365</v>
      </c>
      <c r="F25" s="99">
        <f>'[5]Forecast MCM'!AU33</f>
        <v>65.455542828659588</v>
      </c>
      <c r="G25" s="99">
        <f>'[5]Forecast MCM'!BB33</f>
        <v>11.5</v>
      </c>
      <c r="H25" s="99">
        <f>'[5]Forecast MCM'!BA33</f>
        <v>24.5</v>
      </c>
      <c r="I25" s="97">
        <f t="shared" si="0"/>
        <v>246.78385623402323</v>
      </c>
      <c r="J25" s="12">
        <v>194.1</v>
      </c>
      <c r="K25" s="98">
        <v>197.10720000000001</v>
      </c>
    </row>
    <row r="26" spans="2:11" ht="14.5" x14ac:dyDescent="0.35">
      <c r="B26" s="100">
        <f>'[5]Forecast MCM'!AR34</f>
        <v>43945</v>
      </c>
      <c r="C26" s="99">
        <f>'[5]Forecast MCM'!AV34</f>
        <v>12.529885009090908</v>
      </c>
      <c r="D26" s="99">
        <f>'[5]Forecast MCM'!AT34</f>
        <v>22.647187508818181</v>
      </c>
      <c r="E26" s="99">
        <f>'[5]Forecast MCM'!H34</f>
        <v>107.68623454545454</v>
      </c>
      <c r="F26" s="99">
        <f>'[5]Forecast MCM'!AU34</f>
        <v>60.94915046592196</v>
      </c>
      <c r="G26" s="99">
        <f>'[5]Forecast MCM'!BB34</f>
        <v>11.5</v>
      </c>
      <c r="H26" s="99">
        <f>'[5]Forecast MCM'!BA34</f>
        <v>24.5</v>
      </c>
      <c r="I26" s="97">
        <f t="shared" si="0"/>
        <v>239.81245752928561</v>
      </c>
      <c r="J26" s="12">
        <v>194</v>
      </c>
      <c r="K26" s="98">
        <v>196.62209999999999</v>
      </c>
    </row>
    <row r="27" spans="2:11" ht="14.5" x14ac:dyDescent="0.35">
      <c r="B27" s="100">
        <f>'[5]Forecast MCM'!AR35</f>
        <v>43946</v>
      </c>
      <c r="C27" s="99">
        <f>'[5]Forecast MCM'!AV35</f>
        <v>11.082342525454546</v>
      </c>
      <c r="D27" s="99">
        <f>'[5]Forecast MCM'!AT35</f>
        <v>21.424094749181819</v>
      </c>
      <c r="E27" s="99">
        <f>'[5]Forecast MCM'!H35</f>
        <v>101.12856846363637</v>
      </c>
      <c r="F27" s="99">
        <f>'[5]Forecast MCM'!AU35</f>
        <v>52.480069680024386</v>
      </c>
      <c r="G27" s="99">
        <f>'[5]Forecast MCM'!BB35</f>
        <v>11.5</v>
      </c>
      <c r="H27" s="99">
        <f>'[5]Forecast MCM'!BA35</f>
        <v>24.5</v>
      </c>
      <c r="I27" s="97">
        <f t="shared" si="0"/>
        <v>222.11507541829712</v>
      </c>
      <c r="J27" s="12">
        <v>199.5</v>
      </c>
      <c r="K27" s="98">
        <v>198.8887</v>
      </c>
    </row>
    <row r="28" spans="2:11" ht="14.5" x14ac:dyDescent="0.35">
      <c r="B28" s="100">
        <f>'[5]Forecast MCM'!AR36</f>
        <v>43947</v>
      </c>
      <c r="C28" s="99">
        <f>'[5]Forecast MCM'!AV36</f>
        <v>10.557471037272727</v>
      </c>
      <c r="D28" s="99">
        <f>'[5]Forecast MCM'!AT36</f>
        <v>20.863484435545452</v>
      </c>
      <c r="E28" s="99">
        <f>'[5]Forecast MCM'!H36</f>
        <v>99.351395627272723</v>
      </c>
      <c r="F28" s="99">
        <f>'[5]Forecast MCM'!AU36</f>
        <v>48.966805208238938</v>
      </c>
      <c r="G28" s="99">
        <f>'[5]Forecast MCM'!BB36</f>
        <v>11.5</v>
      </c>
      <c r="H28" s="99">
        <f>'[5]Forecast MCM'!BA36</f>
        <v>24.5</v>
      </c>
      <c r="I28" s="97">
        <f t="shared" si="0"/>
        <v>215.73915630832983</v>
      </c>
      <c r="J28" s="12">
        <v>196.2</v>
      </c>
      <c r="K28" s="98">
        <v>196.3887</v>
      </c>
    </row>
    <row r="29" spans="2:11" ht="14.5" x14ac:dyDescent="0.35">
      <c r="B29" s="100">
        <f>'[5]Forecast MCM'!AR37</f>
        <v>43948</v>
      </c>
      <c r="C29" s="99">
        <f>'[5]Forecast MCM'!AV37</f>
        <v>12.866725186363636</v>
      </c>
      <c r="D29" s="99">
        <f>'[5]Forecast MCM'!AT37</f>
        <v>23.004958850363639</v>
      </c>
      <c r="E29" s="99">
        <f>'[5]Forecast MCM'!H37</f>
        <v>104.60835539090908</v>
      </c>
      <c r="F29" s="99">
        <f>'[5]Forecast MCM'!AU37</f>
        <v>65.183151244457918</v>
      </c>
      <c r="G29" s="99">
        <f>'[5]Forecast MCM'!BB37</f>
        <v>11.5</v>
      </c>
      <c r="H29" s="99">
        <f>'[5]Forecast MCM'!BA37</f>
        <v>24.5</v>
      </c>
      <c r="I29" s="97">
        <f t="shared" si="0"/>
        <v>241.66319067209429</v>
      </c>
      <c r="J29" s="12">
        <v>197.9</v>
      </c>
      <c r="K29" s="98">
        <v>197.70490000000001</v>
      </c>
    </row>
    <row r="30" spans="2:11" ht="14.5" x14ac:dyDescent="0.35">
      <c r="B30" s="100">
        <f>'[5]Forecast MCM'!AR38</f>
        <v>43949</v>
      </c>
      <c r="C30" s="99">
        <f>'[5]Forecast MCM'!AV38</f>
        <v>12.848714415454545</v>
      </c>
      <c r="D30" s="99">
        <f>'[5]Forecast MCM'!AT38</f>
        <v>22.975217790272726</v>
      </c>
      <c r="E30" s="99">
        <f>'[5]Forecast MCM'!H38</f>
        <v>103.56724793636363</v>
      </c>
      <c r="F30" s="99">
        <f>'[5]Forecast MCM'!AU38</f>
        <v>65.115733693322227</v>
      </c>
      <c r="G30" s="99">
        <f>'[5]Forecast MCM'!BB38</f>
        <v>11.5</v>
      </c>
      <c r="H30" s="99">
        <f>'[5]Forecast MCM'!BA38</f>
        <v>24.5</v>
      </c>
      <c r="I30" s="97">
        <f t="shared" si="0"/>
        <v>240.50691383541312</v>
      </c>
      <c r="J30" s="12">
        <v>226.8</v>
      </c>
      <c r="K30" s="98">
        <v>226.98050000000001</v>
      </c>
    </row>
    <row r="31" spans="2:11" ht="14.5" x14ac:dyDescent="0.35">
      <c r="B31" s="100">
        <f>'[5]Forecast MCM'!AR39</f>
        <v>43950</v>
      </c>
      <c r="C31" s="99">
        <f>'[5]Forecast MCM'!AV39</f>
        <v>12.827431689999999</v>
      </c>
      <c r="D31" s="99">
        <f>'[5]Forecast MCM'!AT39</f>
        <v>22.941891103818175</v>
      </c>
      <c r="E31" s="99">
        <f>'[5]Forecast MCM'!H39</f>
        <v>102.43081768181818</v>
      </c>
      <c r="F31" s="99">
        <f>'[5]Forecast MCM'!AU39</f>
        <v>65.046731425629787</v>
      </c>
      <c r="G31" s="99">
        <f>'[5]Forecast MCM'!BB39</f>
        <v>11.5</v>
      </c>
      <c r="H31" s="99">
        <f>'[5]Forecast MCM'!BA39</f>
        <v>24.5</v>
      </c>
      <c r="I31" s="97">
        <f t="shared" si="0"/>
        <v>239.24687190126616</v>
      </c>
      <c r="J31" s="12">
        <v>207</v>
      </c>
      <c r="K31" s="98">
        <v>207.31809999999999</v>
      </c>
    </row>
    <row r="32" spans="2:11" ht="14.5" x14ac:dyDescent="0.35">
      <c r="B32" s="100">
        <f>'[5]Forecast MCM'!AR40</f>
        <v>43951</v>
      </c>
      <c r="C32" s="99">
        <f>'[5]Forecast MCM'!AV40</f>
        <v>12.799617107272725</v>
      </c>
      <c r="D32" s="99">
        <f>'[5]Forecast MCM'!AT40</f>
        <v>22.899264516090909</v>
      </c>
      <c r="E32" s="99">
        <f>'[5]Forecast MCM'!H40</f>
        <v>101.11736248181819</v>
      </c>
      <c r="F32" s="99">
        <f>'[5]Forecast MCM'!AU40</f>
        <v>64.976470627323636</v>
      </c>
      <c r="G32" s="99">
        <f>'[5]Forecast MCM'!BB40</f>
        <v>11.5</v>
      </c>
      <c r="H32" s="99">
        <f>'[5]Forecast MCM'!BA40</f>
        <v>24.5</v>
      </c>
      <c r="I32" s="97">
        <f t="shared" si="0"/>
        <v>237.79271473250546</v>
      </c>
      <c r="J32" s="12">
        <v>208.9</v>
      </c>
      <c r="K32" s="98">
        <v>209.6301</v>
      </c>
    </row>
    <row r="33" spans="2:11" ht="14.5" x14ac:dyDescent="0.35">
      <c r="B33" s="100">
        <f>'[5]Forecast MCM'!AR41</f>
        <v>43952</v>
      </c>
      <c r="C33" s="99">
        <f>'[5]Forecast MCM'!AV41</f>
        <v>12.382305534545454</v>
      </c>
      <c r="D33" s="99">
        <f>'[5]Forecast MCM'!AT41</f>
        <v>22.258614471818181</v>
      </c>
      <c r="E33" s="99">
        <f>'[5]Forecast MCM'!H41</f>
        <v>99.403091563636366</v>
      </c>
      <c r="F33" s="99">
        <f>'[5]Forecast MCM'!AU41</f>
        <v>60.500454649107127</v>
      </c>
      <c r="G33" s="99">
        <f>'[5]Forecast MCM'!BB41</f>
        <v>11.5</v>
      </c>
      <c r="H33" s="99">
        <f>'[5]Forecast MCM'!BA41</f>
        <v>29.5</v>
      </c>
      <c r="I33" s="97">
        <f t="shared" si="0"/>
        <v>235.54446621910714</v>
      </c>
      <c r="J33" s="12">
        <v>229.6</v>
      </c>
      <c r="K33" s="98">
        <v>228.72749999999999</v>
      </c>
    </row>
    <row r="34" spans="2:11" ht="14.5" x14ac:dyDescent="0.35">
      <c r="B34" s="100">
        <f>'[5]Forecast MCM'!AR42</f>
        <v>43953</v>
      </c>
      <c r="C34" s="99">
        <f>'[5]Forecast MCM'!AV42</f>
        <v>10.44199442909091</v>
      </c>
      <c r="D34" s="99">
        <f>'[5]Forecast MCM'!AT42</f>
        <v>21.317287760454548</v>
      </c>
      <c r="E34" s="99">
        <f>'[5]Forecast MCM'!H42</f>
        <v>92.860349163636357</v>
      </c>
      <c r="F34" s="99">
        <f>'[5]Forecast MCM'!AU42</f>
        <v>48.749971168964159</v>
      </c>
      <c r="G34" s="99">
        <f>'[5]Forecast MCM'!BB42</f>
        <v>11.5</v>
      </c>
      <c r="H34" s="99">
        <f>'[5]Forecast MCM'!BA42</f>
        <v>29.5</v>
      </c>
      <c r="I34" s="97">
        <f t="shared" si="0"/>
        <v>214.36960252214598</v>
      </c>
      <c r="J34" s="12">
        <v>206.9</v>
      </c>
      <c r="K34" s="98">
        <v>206.71789999999999</v>
      </c>
    </row>
    <row r="35" spans="2:11" ht="14.5" x14ac:dyDescent="0.35">
      <c r="B35" s="100">
        <f>'[5]Forecast MCM'!AR43</f>
        <v>43954</v>
      </c>
      <c r="C35" s="99">
        <f>'[5]Forecast MCM'!AV43</f>
        <v>10.424470468181818</v>
      </c>
      <c r="D35" s="99">
        <f>'[5]Forecast MCM'!AT43</f>
        <v>21.286788240818179</v>
      </c>
      <c r="E35" s="99">
        <f>'[5]Forecast MCM'!H43</f>
        <v>91.790353118181827</v>
      </c>
      <c r="F35" s="99">
        <f>'[5]Forecast MCM'!AU43</f>
        <v>48.210395448140432</v>
      </c>
      <c r="G35" s="99">
        <f>'[5]Forecast MCM'!BB43</f>
        <v>11.5</v>
      </c>
      <c r="H35" s="99">
        <f>'[5]Forecast MCM'!BA43</f>
        <v>29.5</v>
      </c>
      <c r="I35" s="97">
        <f t="shared" ref="I35:I66" si="1">SUM(C35:H35)</f>
        <v>212.71200727532226</v>
      </c>
      <c r="J35" s="12">
        <v>221.3</v>
      </c>
      <c r="K35" s="98">
        <v>221.70609999999999</v>
      </c>
    </row>
    <row r="36" spans="2:11" ht="14.5" x14ac:dyDescent="0.35">
      <c r="B36" s="100">
        <f>'[5]Forecast MCM'!AR44</f>
        <v>43955</v>
      </c>
      <c r="C36" s="99">
        <f>'[5]Forecast MCM'!AV44</f>
        <v>10.401582479090909</v>
      </c>
      <c r="D36" s="99">
        <f>'[5]Forecast MCM'!AT44</f>
        <v>21.266818175000001</v>
      </c>
      <c r="E36" s="99">
        <f>'[5]Forecast MCM'!H44</f>
        <v>90.527229526363627</v>
      </c>
      <c r="F36" s="99">
        <f>'[5]Forecast MCM'!AU44</f>
        <v>45.901116666401933</v>
      </c>
      <c r="G36" s="99">
        <f>'[5]Forecast MCM'!BB44</f>
        <v>11.5</v>
      </c>
      <c r="H36" s="99">
        <f>'[5]Forecast MCM'!BA44</f>
        <v>29.5</v>
      </c>
      <c r="I36" s="97">
        <f t="shared" si="1"/>
        <v>209.09674684685649</v>
      </c>
      <c r="J36" s="12">
        <v>204.5</v>
      </c>
      <c r="K36" s="98">
        <v>204.21430000000001</v>
      </c>
    </row>
    <row r="37" spans="2:11" ht="14.5" x14ac:dyDescent="0.35">
      <c r="B37" s="100">
        <f>'[5]Forecast MCM'!AR45</f>
        <v>43956</v>
      </c>
      <c r="C37" s="99">
        <f>'[5]Forecast MCM'!AV45</f>
        <v>10.37599963090909</v>
      </c>
      <c r="D37" s="99">
        <f>'[5]Forecast MCM'!AT45</f>
        <v>21.914262364818182</v>
      </c>
      <c r="E37" s="99">
        <f>'[5]Forecast MCM'!H45</f>
        <v>92.392887454545459</v>
      </c>
      <c r="F37" s="99">
        <f>'[5]Forecast MCM'!AU45</f>
        <v>45.910098365633523</v>
      </c>
      <c r="G37" s="99">
        <f>'[5]Forecast MCM'!BB45</f>
        <v>11.5</v>
      </c>
      <c r="H37" s="99">
        <f>'[5]Forecast MCM'!BA45</f>
        <v>29.5</v>
      </c>
      <c r="I37" s="97">
        <f t="shared" si="1"/>
        <v>211.59324781590627</v>
      </c>
      <c r="J37" s="12">
        <v>201.8</v>
      </c>
      <c r="K37" s="98">
        <v>201.55019999999999</v>
      </c>
    </row>
    <row r="38" spans="2:11" ht="14.5" x14ac:dyDescent="0.35">
      <c r="B38" s="100">
        <f>'[5]Forecast MCM'!AR46</f>
        <v>43957</v>
      </c>
      <c r="C38" s="99">
        <f>'[5]Forecast MCM'!AV46</f>
        <v>10.350395046363637</v>
      </c>
      <c r="D38" s="99">
        <f>'[5]Forecast MCM'!AT46</f>
        <v>21.870607518</v>
      </c>
      <c r="E38" s="99">
        <f>'[5]Forecast MCM'!H46</f>
        <v>90.774201238181817</v>
      </c>
      <c r="F38" s="99">
        <f>'[5]Forecast MCM'!AU46</f>
        <v>46.091917945374334</v>
      </c>
      <c r="G38" s="99">
        <f>'[5]Forecast MCM'!BB46</f>
        <v>11.5</v>
      </c>
      <c r="H38" s="99">
        <f>'[5]Forecast MCM'!BA46</f>
        <v>29.5</v>
      </c>
      <c r="I38" s="97">
        <f t="shared" si="1"/>
        <v>210.08712174791981</v>
      </c>
      <c r="J38" s="12">
        <v>204.4</v>
      </c>
      <c r="K38" s="98">
        <v>203.77109999999999</v>
      </c>
    </row>
    <row r="39" spans="2:11" ht="14.5" x14ac:dyDescent="0.35">
      <c r="B39" s="100">
        <f>'[5]Forecast MCM'!AR47</f>
        <v>43958</v>
      </c>
      <c r="C39" s="99">
        <f>'[5]Forecast MCM'!AV47</f>
        <v>10.319414577272727</v>
      </c>
      <c r="D39" s="99">
        <f>'[5]Forecast MCM'!AT47</f>
        <v>21.823788404363636</v>
      </c>
      <c r="E39" s="99">
        <f>'[5]Forecast MCM'!H47</f>
        <v>88.969549065454544</v>
      </c>
      <c r="F39" s="99">
        <f>'[5]Forecast MCM'!AU47</f>
        <v>46.906354207957094</v>
      </c>
      <c r="G39" s="99">
        <f>'[5]Forecast MCM'!BB47</f>
        <v>11.5</v>
      </c>
      <c r="H39" s="99">
        <f>'[5]Forecast MCM'!BA47</f>
        <v>29.5</v>
      </c>
      <c r="I39" s="97">
        <f t="shared" si="1"/>
        <v>209.019106255048</v>
      </c>
      <c r="J39" s="12">
        <v>196</v>
      </c>
      <c r="K39" s="98">
        <v>197.41569999999999</v>
      </c>
    </row>
    <row r="40" spans="2:11" ht="14.5" x14ac:dyDescent="0.35">
      <c r="B40" s="100">
        <f>'[5]Forecast MCM'!AR48</f>
        <v>43959</v>
      </c>
      <c r="C40" s="99">
        <f>'[5]Forecast MCM'!AV48</f>
        <v>10.28840841909091</v>
      </c>
      <c r="D40" s="99">
        <f>'[5]Forecast MCM'!AT48</f>
        <v>21.775706303818186</v>
      </c>
      <c r="E40" s="99">
        <f>'[5]Forecast MCM'!H48</f>
        <v>87.137534603636368</v>
      </c>
      <c r="F40" s="99">
        <f>'[5]Forecast MCM'!AU48</f>
        <v>48.672494213355421</v>
      </c>
      <c r="G40" s="99">
        <f>'[5]Forecast MCM'!BB48</f>
        <v>11.5</v>
      </c>
      <c r="H40" s="99">
        <f>'[5]Forecast MCM'!BA48</f>
        <v>29.5</v>
      </c>
      <c r="I40" s="97">
        <f t="shared" si="1"/>
        <v>208.8741435399009</v>
      </c>
      <c r="J40" s="12">
        <v>185.9</v>
      </c>
      <c r="K40" s="98">
        <v>186.22980000000001</v>
      </c>
    </row>
    <row r="41" spans="2:11" ht="14.5" x14ac:dyDescent="0.35">
      <c r="B41" s="100">
        <f>'[5]Forecast MCM'!AR49</f>
        <v>43960</v>
      </c>
      <c r="C41" s="99">
        <f>'[5]Forecast MCM'!AV49</f>
        <v>10.265413720909091</v>
      </c>
      <c r="D41" s="99">
        <f>'[5]Forecast MCM'!AT49</f>
        <v>21.046401863545455</v>
      </c>
      <c r="E41" s="99">
        <f>'[5]Forecast MCM'!H49</f>
        <v>83.044001254545449</v>
      </c>
      <c r="F41" s="99">
        <f>'[5]Forecast MCM'!AU49</f>
        <v>48.408264527726288</v>
      </c>
      <c r="G41" s="99">
        <f>'[5]Forecast MCM'!BB49</f>
        <v>11.5</v>
      </c>
      <c r="H41" s="99">
        <f>'[5]Forecast MCM'!BA49</f>
        <v>29.5</v>
      </c>
      <c r="I41" s="97">
        <f t="shared" si="1"/>
        <v>203.76408136672629</v>
      </c>
      <c r="J41" s="12">
        <v>180.3</v>
      </c>
      <c r="K41" s="98">
        <v>180.98410000000001</v>
      </c>
    </row>
    <row r="42" spans="2:11" ht="14.5" x14ac:dyDescent="0.35">
      <c r="B42" s="100">
        <f>'[5]Forecast MCM'!AR50</f>
        <v>43961</v>
      </c>
      <c r="C42" s="99">
        <f>'[5]Forecast MCM'!AV50</f>
        <v>10.2450793</v>
      </c>
      <c r="D42" s="99">
        <f>'[5]Forecast MCM'!AT50</f>
        <v>21.011707663363637</v>
      </c>
      <c r="E42" s="99">
        <f>'[5]Forecast MCM'!H50</f>
        <v>81.532469597272723</v>
      </c>
      <c r="F42" s="99">
        <f>'[5]Forecast MCM'!AU50</f>
        <v>47.861205581157066</v>
      </c>
      <c r="G42" s="99">
        <f>'[5]Forecast MCM'!BB50</f>
        <v>11.5</v>
      </c>
      <c r="H42" s="99">
        <f>'[5]Forecast MCM'!BA50</f>
        <v>34.5</v>
      </c>
      <c r="I42" s="97">
        <f t="shared" si="1"/>
        <v>206.65046214179341</v>
      </c>
      <c r="J42" s="12">
        <v>181.3</v>
      </c>
      <c r="K42" s="98">
        <v>181.7303</v>
      </c>
    </row>
    <row r="43" spans="2:11" ht="14.5" x14ac:dyDescent="0.35">
      <c r="B43" s="100">
        <f>'[5]Forecast MCM'!AR51</f>
        <v>43962</v>
      </c>
      <c r="C43" s="99">
        <f>'[5]Forecast MCM'!AV51</f>
        <v>12.46590984</v>
      </c>
      <c r="D43" s="99">
        <f>'[5]Forecast MCM'!AT51</f>
        <v>22.282798464636365</v>
      </c>
      <c r="E43" s="99">
        <f>'[5]Forecast MCM'!H51</f>
        <v>84.326927415454534</v>
      </c>
      <c r="F43" s="99">
        <f>'[5]Forecast MCM'!AU51</f>
        <v>64.196014256149638</v>
      </c>
      <c r="G43" s="99">
        <f>'[5]Forecast MCM'!BB51</f>
        <v>11.5</v>
      </c>
      <c r="H43" s="99">
        <f>'[5]Forecast MCM'!BA51</f>
        <v>34.5</v>
      </c>
      <c r="I43" s="97">
        <f t="shared" si="1"/>
        <v>229.27164997624055</v>
      </c>
      <c r="J43" s="12">
        <v>226.3</v>
      </c>
      <c r="K43" s="98">
        <v>227.35589999999999</v>
      </c>
    </row>
    <row r="44" spans="2:11" ht="14.5" x14ac:dyDescent="0.35">
      <c r="B44" s="100">
        <f>'[5]Forecast MCM'!AR52</f>
        <v>43963</v>
      </c>
      <c r="C44" s="99">
        <f>'[5]Forecast MCM'!AV52</f>
        <v>12.441067182727272</v>
      </c>
      <c r="D44" s="99">
        <f>'[5]Forecast MCM'!AT52</f>
        <v>22.247076546363633</v>
      </c>
      <c r="E44" s="99">
        <f>'[5]Forecast MCM'!H52</f>
        <v>82.930934895454541</v>
      </c>
      <c r="F44" s="99">
        <f>'[5]Forecast MCM'!AU52</f>
        <v>64.126687851650345</v>
      </c>
      <c r="G44" s="99">
        <f>'[5]Forecast MCM'!BB52</f>
        <v>11.5</v>
      </c>
      <c r="H44" s="99">
        <f>'[5]Forecast MCM'!BA52</f>
        <v>34.5</v>
      </c>
      <c r="I44" s="97">
        <f t="shared" si="1"/>
        <v>227.7457664761958</v>
      </c>
      <c r="J44" s="12">
        <v>238.1</v>
      </c>
      <c r="K44" s="98">
        <v>239.09020000000001</v>
      </c>
    </row>
    <row r="45" spans="2:11" ht="14.5" x14ac:dyDescent="0.35">
      <c r="B45" s="100">
        <f>'[5]Forecast MCM'!AR53</f>
        <v>43964</v>
      </c>
      <c r="C45" s="99">
        <f>'[5]Forecast MCM'!AV53</f>
        <v>12.41947479090909</v>
      </c>
      <c r="D45" s="99">
        <f>'[5]Forecast MCM'!AT53</f>
        <v>22.214761617363635</v>
      </c>
      <c r="E45" s="99">
        <f>'[5]Forecast MCM'!H53</f>
        <v>81.966795144545458</v>
      </c>
      <c r="F45" s="99">
        <f>'[5]Forecast MCM'!AU53</f>
        <v>64.058631722230629</v>
      </c>
      <c r="G45" s="99">
        <f>'[5]Forecast MCM'!BB53</f>
        <v>11.5</v>
      </c>
      <c r="H45" s="99">
        <f>'[5]Forecast MCM'!BA53</f>
        <v>34.5</v>
      </c>
      <c r="I45" s="97">
        <f t="shared" si="1"/>
        <v>226.65966327504881</v>
      </c>
      <c r="J45" s="12">
        <v>245</v>
      </c>
      <c r="K45" s="98">
        <v>245.916</v>
      </c>
    </row>
    <row r="46" spans="2:11" ht="14.5" x14ac:dyDescent="0.35">
      <c r="B46" s="100">
        <f>'[5]Forecast MCM'!AR54</f>
        <v>43965</v>
      </c>
      <c r="C46" s="99">
        <f>'[5]Forecast MCM'!AV54</f>
        <v>12.394589961818182</v>
      </c>
      <c r="D46" s="99">
        <f>'[5]Forecast MCM'!AT54</f>
        <v>22.248210565636363</v>
      </c>
      <c r="E46" s="99">
        <f>'[5]Forecast MCM'!H54</f>
        <v>80.393970011818183</v>
      </c>
      <c r="F46" s="99">
        <f>'[5]Forecast MCM'!AU54</f>
        <v>63.989352229913145</v>
      </c>
      <c r="G46" s="99">
        <f>'[5]Forecast MCM'!BB54</f>
        <v>11.5</v>
      </c>
      <c r="H46" s="99">
        <f>'[5]Forecast MCM'!BA54</f>
        <v>34.5</v>
      </c>
      <c r="I46" s="97">
        <f t="shared" si="1"/>
        <v>225.02612276918589</v>
      </c>
      <c r="J46" s="12">
        <v>234.8</v>
      </c>
      <c r="K46" s="98">
        <v>235.828</v>
      </c>
    </row>
    <row r="47" spans="2:11" ht="14.5" x14ac:dyDescent="0.35">
      <c r="B47" s="100">
        <f>'[5]Forecast MCM'!AR55</f>
        <v>43966</v>
      </c>
      <c r="C47" s="99">
        <f>'[5]Forecast MCM'!AV55</f>
        <v>11.99859294090909</v>
      </c>
      <c r="D47" s="99">
        <f>'[5]Forecast MCM'!AT55</f>
        <v>21.790255451090911</v>
      </c>
      <c r="E47" s="99">
        <f>'[5]Forecast MCM'!H55</f>
        <v>79.101541234545451</v>
      </c>
      <c r="F47" s="99">
        <f>'[5]Forecast MCM'!AU55</f>
        <v>59.525864599258902</v>
      </c>
      <c r="G47" s="99">
        <f>'[5]Forecast MCM'!BB55</f>
        <v>11.5</v>
      </c>
      <c r="H47" s="99">
        <f>'[5]Forecast MCM'!BA55</f>
        <v>34.5</v>
      </c>
      <c r="I47" s="97">
        <f t="shared" si="1"/>
        <v>218.41625422580435</v>
      </c>
      <c r="J47" s="12">
        <v>210.5</v>
      </c>
      <c r="K47" s="98">
        <v>210.9308</v>
      </c>
    </row>
    <row r="48" spans="2:11" ht="14.5" x14ac:dyDescent="0.35">
      <c r="B48" s="100">
        <f>'[5]Forecast MCM'!AR56</f>
        <v>43967</v>
      </c>
      <c r="C48" s="99">
        <f>'[5]Forecast MCM'!AV56</f>
        <v>10.616489503636364</v>
      </c>
      <c r="D48" s="99">
        <f>'[5]Forecast MCM'!AT56</f>
        <v>20.619506832000003</v>
      </c>
      <c r="E48" s="99">
        <f>'[5]Forecast MCM'!H56</f>
        <v>74.01734182727273</v>
      </c>
      <c r="F48" s="99">
        <f>'[5]Forecast MCM'!AU56</f>
        <v>51.250377540067035</v>
      </c>
      <c r="G48" s="99">
        <f>'[5]Forecast MCM'!BB56</f>
        <v>11.5</v>
      </c>
      <c r="H48" s="99">
        <f>'[5]Forecast MCM'!BA56</f>
        <v>34.5</v>
      </c>
      <c r="I48" s="97">
        <f t="shared" si="1"/>
        <v>202.50371570297614</v>
      </c>
      <c r="J48" s="12">
        <v>198.9</v>
      </c>
      <c r="K48" s="98">
        <v>199.3665</v>
      </c>
    </row>
    <row r="49" spans="2:11" ht="14.5" x14ac:dyDescent="0.35">
      <c r="B49" s="100">
        <f>'[5]Forecast MCM'!AR57</f>
        <v>43968</v>
      </c>
      <c r="C49" s="99">
        <f>'[5]Forecast MCM'!AV57</f>
        <v>10.10224038</v>
      </c>
      <c r="D49" s="99">
        <f>'[5]Forecast MCM'!AT57</f>
        <v>20.156222825090907</v>
      </c>
      <c r="E49" s="99">
        <f>'[5]Forecast MCM'!H57</f>
        <v>72.231073953636368</v>
      </c>
      <c r="F49" s="99">
        <f>'[5]Forecast MCM'!AU57</f>
        <v>47.76122563865588</v>
      </c>
      <c r="G49" s="99">
        <f>'[5]Forecast MCM'!BB57</f>
        <v>11.5</v>
      </c>
      <c r="H49" s="99">
        <f>'[5]Forecast MCM'!BA57</f>
        <v>34.5</v>
      </c>
      <c r="I49" s="97">
        <f t="shared" si="1"/>
        <v>196.25076279738315</v>
      </c>
      <c r="J49" s="12">
        <v>188.7</v>
      </c>
      <c r="K49" s="98">
        <v>188.3485</v>
      </c>
    </row>
    <row r="50" spans="2:11" ht="14.5" x14ac:dyDescent="0.35">
      <c r="B50" s="100">
        <f>'[5]Forecast MCM'!AR58</f>
        <v>43969</v>
      </c>
      <c r="C50" s="99">
        <f>'[5]Forecast MCM'!AV58</f>
        <v>12.288277800909093</v>
      </c>
      <c r="D50" s="99">
        <f>'[5]Forecast MCM'!AT58</f>
        <v>22.101988484</v>
      </c>
      <c r="E50" s="99">
        <f>'[5]Forecast MCM'!H58</f>
        <v>75.064755708181821</v>
      </c>
      <c r="F50" s="99">
        <f>'[5]Forecast MCM'!AU58</f>
        <v>63.505220524944725</v>
      </c>
      <c r="G50" s="99">
        <f>'[5]Forecast MCM'!BB58</f>
        <v>11.5</v>
      </c>
      <c r="H50" s="99">
        <f>'[5]Forecast MCM'!BA58</f>
        <v>34.5</v>
      </c>
      <c r="I50" s="97">
        <f t="shared" si="1"/>
        <v>218.96024251803564</v>
      </c>
      <c r="J50" s="12">
        <v>185.5</v>
      </c>
      <c r="K50" s="98">
        <v>186.11510000000001</v>
      </c>
    </row>
    <row r="51" spans="2:11" ht="14.5" x14ac:dyDescent="0.35">
      <c r="B51" s="100">
        <f>'[5]Forecast MCM'!AR59</f>
        <v>43970</v>
      </c>
      <c r="C51" s="99">
        <f>'[5]Forecast MCM'!AV59</f>
        <v>12.25344456909091</v>
      </c>
      <c r="D51" s="99">
        <f>'[5]Forecast MCM'!AT59</f>
        <v>22.055348688454544</v>
      </c>
      <c r="E51" s="99">
        <f>'[5]Forecast MCM'!H59</f>
        <v>73.345778140000007</v>
      </c>
      <c r="F51" s="99">
        <f>'[5]Forecast MCM'!AU59</f>
        <v>63.380489507225342</v>
      </c>
      <c r="G51" s="99">
        <f>'[5]Forecast MCM'!BB59</f>
        <v>11.5</v>
      </c>
      <c r="H51" s="99">
        <f>'[5]Forecast MCM'!BA59</f>
        <v>34.5</v>
      </c>
      <c r="I51" s="97">
        <f t="shared" si="1"/>
        <v>217.0350609047708</v>
      </c>
      <c r="J51" s="12">
        <v>188.3</v>
      </c>
      <c r="K51" s="98">
        <v>188.23939999999999</v>
      </c>
    </row>
    <row r="52" spans="2:11" ht="14.5" x14ac:dyDescent="0.35">
      <c r="B52" s="100">
        <f>'[5]Forecast MCM'!AR60</f>
        <v>43971</v>
      </c>
      <c r="C52" s="99">
        <f>'[5]Forecast MCM'!AV60</f>
        <v>12.215302030000002</v>
      </c>
      <c r="D52" s="99">
        <f>'[5]Forecast MCM'!AT60</f>
        <v>22.006599796363634</v>
      </c>
      <c r="E52" s="99">
        <f>'[5]Forecast MCM'!H60</f>
        <v>71.514674709999994</v>
      </c>
      <c r="F52" s="99">
        <f>'[5]Forecast MCM'!AU60</f>
        <v>63.255513061415058</v>
      </c>
      <c r="G52" s="99">
        <f>'[5]Forecast MCM'!BB60</f>
        <v>11.5</v>
      </c>
      <c r="H52" s="99">
        <f>'[5]Forecast MCM'!BA60</f>
        <v>34.5</v>
      </c>
      <c r="I52" s="97">
        <f t="shared" si="1"/>
        <v>214.99208959777869</v>
      </c>
      <c r="J52" s="12">
        <v>177.3</v>
      </c>
      <c r="K52" s="98">
        <v>177.03309999999999</v>
      </c>
    </row>
    <row r="53" spans="2:11" ht="14.5" x14ac:dyDescent="0.35">
      <c r="B53" s="100">
        <f>'[5]Forecast MCM'!AR61</f>
        <v>43972</v>
      </c>
      <c r="C53" s="99">
        <f>'[5]Forecast MCM'!AV61</f>
        <v>12.180409756363638</v>
      </c>
      <c r="D53" s="99">
        <f>'[5]Forecast MCM'!AT61</f>
        <v>22.03974488154546</v>
      </c>
      <c r="E53" s="99">
        <f>'[5]Forecast MCM'!H61</f>
        <v>69.725493494545447</v>
      </c>
      <c r="F53" s="99">
        <f>'[5]Forecast MCM'!AU61</f>
        <v>63.132271859695685</v>
      </c>
      <c r="G53" s="99">
        <f>'[5]Forecast MCM'!BB61</f>
        <v>11.5</v>
      </c>
      <c r="H53" s="99">
        <f>'[5]Forecast MCM'!BA61</f>
        <v>34.5</v>
      </c>
      <c r="I53" s="97">
        <f t="shared" si="1"/>
        <v>213.07791999215024</v>
      </c>
      <c r="J53" s="12">
        <v>172.7</v>
      </c>
      <c r="K53" s="98">
        <v>172.42179999999999</v>
      </c>
    </row>
    <row r="54" spans="2:11" ht="14.5" x14ac:dyDescent="0.35">
      <c r="B54" s="100">
        <f>'[5]Forecast MCM'!AR62</f>
        <v>43973</v>
      </c>
      <c r="C54" s="99">
        <f>'[5]Forecast MCM'!AV62</f>
        <v>11.784308220909089</v>
      </c>
      <c r="D54" s="99">
        <f>'[5]Forecast MCM'!AT62</f>
        <v>21.581491346545455</v>
      </c>
      <c r="E54" s="99">
        <f>'[5]Forecast MCM'!H62</f>
        <v>67.906152110000008</v>
      </c>
      <c r="F54" s="99">
        <f>'[5]Forecast MCM'!AU62</f>
        <v>58.691944977039455</v>
      </c>
      <c r="G54" s="99">
        <f>'[5]Forecast MCM'!BB62</f>
        <v>11.5</v>
      </c>
      <c r="H54" s="99">
        <f>'[5]Forecast MCM'!BA62</f>
        <v>34.5</v>
      </c>
      <c r="I54" s="97">
        <f t="shared" si="1"/>
        <v>205.96389665449402</v>
      </c>
      <c r="J54" s="12">
        <v>181.4</v>
      </c>
      <c r="K54" s="98">
        <v>182.28</v>
      </c>
    </row>
    <row r="55" spans="2:11" ht="14.5" x14ac:dyDescent="0.35">
      <c r="B55" s="100">
        <f>'[5]Forecast MCM'!AR63</f>
        <v>43974</v>
      </c>
      <c r="C55" s="99">
        <f>'[5]Forecast MCM'!AV63</f>
        <v>10.426360039999999</v>
      </c>
      <c r="D55" s="99">
        <f>'[5]Forecast MCM'!AT63</f>
        <v>20.427490239999997</v>
      </c>
      <c r="E55" s="99">
        <f>'[5]Forecast MCM'!H63</f>
        <v>63.587008498181824</v>
      </c>
      <c r="F55" s="99">
        <f>'[5]Forecast MCM'!AU63</f>
        <v>50.508077499033874</v>
      </c>
      <c r="G55" s="99">
        <f>'[5]Forecast MCM'!BB63</f>
        <v>11.5</v>
      </c>
      <c r="H55" s="99">
        <f>'[5]Forecast MCM'!BA63</f>
        <v>34.5</v>
      </c>
      <c r="I55" s="97">
        <f t="shared" si="1"/>
        <v>190.94893627721569</v>
      </c>
      <c r="J55" s="12">
        <v>176.4</v>
      </c>
      <c r="K55" s="98">
        <v>177.09010000000001</v>
      </c>
    </row>
    <row r="56" spans="2:11" ht="14.5" x14ac:dyDescent="0.35">
      <c r="B56" s="100">
        <f>'[5]Forecast MCM'!AR64</f>
        <v>43975</v>
      </c>
      <c r="C56" s="99">
        <f>'[5]Forecast MCM'!AV64</f>
        <v>9.9315913027272718</v>
      </c>
      <c r="D56" s="99">
        <f>'[5]Forecast MCM'!AT64</f>
        <v>20.834476581363635</v>
      </c>
      <c r="E56" s="99">
        <f>'[5]Forecast MCM'!H64</f>
        <v>61.746257147272722</v>
      </c>
      <c r="F56" s="99">
        <f>'[5]Forecast MCM'!AU64</f>
        <v>47.662852774888165</v>
      </c>
      <c r="G56" s="99">
        <f>'[5]Forecast MCM'!BB64</f>
        <v>11.5</v>
      </c>
      <c r="H56" s="99">
        <f>'[5]Forecast MCM'!BA64</f>
        <v>34.5</v>
      </c>
      <c r="I56" s="97">
        <f t="shared" si="1"/>
        <v>186.17517780625178</v>
      </c>
      <c r="J56" s="12">
        <v>177.1</v>
      </c>
      <c r="K56" s="98">
        <v>181.65</v>
      </c>
    </row>
    <row r="57" spans="2:11" ht="14.5" x14ac:dyDescent="0.35">
      <c r="B57" s="100">
        <f>'[5]Forecast MCM'!AR65</f>
        <v>43976</v>
      </c>
      <c r="C57" s="99">
        <f>'[5]Forecast MCM'!AV65</f>
        <v>9.9271493800000012</v>
      </c>
      <c r="D57" s="99">
        <f>'[5]Forecast MCM'!AT65</f>
        <v>20.835100408727275</v>
      </c>
      <c r="E57" s="99">
        <f>'[5]Forecast MCM'!H65</f>
        <v>61.315957124545456</v>
      </c>
      <c r="F57" s="99">
        <f>'[5]Forecast MCM'!AU65</f>
        <v>48.441021080324269</v>
      </c>
      <c r="G57" s="99">
        <f>'[5]Forecast MCM'!BB65</f>
        <v>11.5</v>
      </c>
      <c r="H57" s="99">
        <f>'[5]Forecast MCM'!BA65</f>
        <v>34.5</v>
      </c>
      <c r="I57" s="97">
        <f t="shared" si="1"/>
        <v>186.51922799359701</v>
      </c>
      <c r="J57" s="12">
        <v>183.5</v>
      </c>
      <c r="K57" s="98">
        <v>183.0299</v>
      </c>
    </row>
    <row r="58" spans="2:11" ht="14.5" x14ac:dyDescent="0.35">
      <c r="B58" s="100">
        <f>'[5]Forecast MCM'!AR66</f>
        <v>43977</v>
      </c>
      <c r="C58" s="99">
        <f>'[5]Forecast MCM'!AV66</f>
        <v>9.9227015299999994</v>
      </c>
      <c r="D58" s="99">
        <f>'[5]Forecast MCM'!AT66</f>
        <v>21.361869302000002</v>
      </c>
      <c r="E58" s="99">
        <f>'[5]Forecast MCM'!H66</f>
        <v>65.413054216363648</v>
      </c>
      <c r="F58" s="99">
        <f>'[5]Forecast MCM'!AU66</f>
        <v>45.960704726077346</v>
      </c>
      <c r="G58" s="99">
        <f>'[5]Forecast MCM'!BB66</f>
        <v>11.5</v>
      </c>
      <c r="H58" s="99">
        <f>'[5]Forecast MCM'!BA66</f>
        <v>34.5</v>
      </c>
      <c r="I58" s="97">
        <f t="shared" si="1"/>
        <v>188.658329774441</v>
      </c>
      <c r="J58" s="12">
        <v>179</v>
      </c>
      <c r="K58" s="98">
        <v>179.44120000000001</v>
      </c>
    </row>
    <row r="59" spans="2:11" ht="14.5" x14ac:dyDescent="0.35">
      <c r="B59" s="100">
        <f>'[5]Forecast MCM'!AR67</f>
        <v>43978</v>
      </c>
      <c r="C59" s="99">
        <f>'[5]Forecast MCM'!AV67</f>
        <v>9.9128540818181818</v>
      </c>
      <c r="D59" s="99">
        <f>'[5]Forecast MCM'!AT67</f>
        <v>21.343117283999998</v>
      </c>
      <c r="E59" s="99">
        <f>'[5]Forecast MCM'!H67</f>
        <v>64.810763543636369</v>
      </c>
      <c r="F59" s="99">
        <f>'[5]Forecast MCM'!AU67</f>
        <v>45.847641971344345</v>
      </c>
      <c r="G59" s="99">
        <f>'[5]Forecast MCM'!BB67</f>
        <v>11.5</v>
      </c>
      <c r="H59" s="99">
        <f>'[5]Forecast MCM'!BA67</f>
        <v>34.5</v>
      </c>
      <c r="I59" s="97">
        <f t="shared" si="1"/>
        <v>187.9143768807989</v>
      </c>
      <c r="J59" s="12">
        <v>193</v>
      </c>
      <c r="K59" s="98">
        <v>190.86369999999999</v>
      </c>
    </row>
    <row r="60" spans="2:11" ht="14.5" x14ac:dyDescent="0.35">
      <c r="B60" s="100">
        <f>'[5]Forecast MCM'!AR68</f>
        <v>43979</v>
      </c>
      <c r="C60" s="99">
        <f>'[5]Forecast MCM'!AV68</f>
        <v>9.9002989318181829</v>
      </c>
      <c r="D60" s="99">
        <f>'[5]Forecast MCM'!AT68</f>
        <v>21.31928939827273</v>
      </c>
      <c r="E60" s="99">
        <f>'[5]Forecast MCM'!H68</f>
        <v>63.914939207272731</v>
      </c>
      <c r="F60" s="99">
        <f>'[5]Forecast MCM'!AU68</f>
        <v>45.733598755077224</v>
      </c>
      <c r="G60" s="99">
        <f>'[5]Forecast MCM'!BB68</f>
        <v>11.5</v>
      </c>
      <c r="H60" s="99">
        <f>'[5]Forecast MCM'!BA68</f>
        <v>34.5</v>
      </c>
      <c r="I60" s="97">
        <f t="shared" si="1"/>
        <v>186.86812629244088</v>
      </c>
      <c r="J60" s="12">
        <v>171.9</v>
      </c>
      <c r="K60" s="98">
        <v>171.6311</v>
      </c>
    </row>
    <row r="61" spans="2:11" ht="14.5" x14ac:dyDescent="0.35">
      <c r="B61" s="100">
        <f>'[5]Forecast MCM'!AR69</f>
        <v>43980</v>
      </c>
      <c r="C61" s="99">
        <f>'[5]Forecast MCM'!AV69</f>
        <v>9.8850331136363643</v>
      </c>
      <c r="D61" s="99">
        <f>'[5]Forecast MCM'!AT69</f>
        <v>21.291280079181817</v>
      </c>
      <c r="E61" s="99">
        <f>'[5]Forecast MCM'!H69</f>
        <v>63.164789006363634</v>
      </c>
      <c r="F61" s="99">
        <f>'[5]Forecast MCM'!AU69</f>
        <v>45.871233823806634</v>
      </c>
      <c r="G61" s="99">
        <f>'[5]Forecast MCM'!BB69</f>
        <v>11.5</v>
      </c>
      <c r="H61" s="99">
        <f>'[5]Forecast MCM'!BA69</f>
        <v>34.5</v>
      </c>
      <c r="I61" s="97">
        <f t="shared" si="1"/>
        <v>186.21233602298844</v>
      </c>
      <c r="J61" s="12">
        <v>167.6</v>
      </c>
      <c r="K61" s="98">
        <v>167.2655</v>
      </c>
    </row>
    <row r="62" spans="2:11" ht="14.5" x14ac:dyDescent="0.35">
      <c r="B62" s="100">
        <f>'[5]Forecast MCM'!AR70</f>
        <v>43981</v>
      </c>
      <c r="C62" s="99">
        <f>'[5]Forecast MCM'!AV70</f>
        <v>9.8697534627272727</v>
      </c>
      <c r="D62" s="99">
        <f>'[5]Forecast MCM'!AT70</f>
        <v>20.712077918727271</v>
      </c>
      <c r="E62" s="99">
        <f>'[5]Forecast MCM'!H70</f>
        <v>58.000094478181815</v>
      </c>
      <c r="F62" s="99">
        <f>'[5]Forecast MCM'!AU70</f>
        <v>47.598450656548017</v>
      </c>
      <c r="G62" s="99">
        <f>'[5]Forecast MCM'!BB70</f>
        <v>11.5</v>
      </c>
      <c r="H62" s="99">
        <f>'[5]Forecast MCM'!BA70</f>
        <v>34.5</v>
      </c>
      <c r="I62" s="97">
        <f t="shared" si="1"/>
        <v>182.18037651618437</v>
      </c>
      <c r="J62" s="12">
        <v>162.6</v>
      </c>
      <c r="K62" s="98">
        <v>162.28290000000001</v>
      </c>
    </row>
    <row r="63" spans="2:11" ht="14.5" x14ac:dyDescent="0.35">
      <c r="B63" s="100">
        <f>'[5]Forecast MCM'!AR71</f>
        <v>43982</v>
      </c>
      <c r="C63" s="99">
        <f>'[5]Forecast MCM'!AV71</f>
        <v>9.8490584063636373</v>
      </c>
      <c r="D63" s="99">
        <f>'[5]Forecast MCM'!AT71</f>
        <v>19.836201937909092</v>
      </c>
      <c r="E63" s="99">
        <f>'[5]Forecast MCM'!H71</f>
        <v>56.846012176363637</v>
      </c>
      <c r="F63" s="99">
        <f>'[5]Forecast MCM'!AU71</f>
        <v>46.416679759501989</v>
      </c>
      <c r="G63" s="99">
        <f>'[5]Forecast MCM'!BB71</f>
        <v>11.5</v>
      </c>
      <c r="H63" s="99">
        <f>'[5]Forecast MCM'!BA71</f>
        <v>34.5</v>
      </c>
      <c r="I63" s="97">
        <f t="shared" si="1"/>
        <v>178.94795228013834</v>
      </c>
      <c r="J63" s="12">
        <v>163.4</v>
      </c>
      <c r="K63" s="98">
        <v>162.94739999999999</v>
      </c>
    </row>
    <row r="64" spans="2:11" ht="14.5" x14ac:dyDescent="0.35">
      <c r="B64" s="100">
        <f>'[5]Forecast MCM'!AR72</f>
        <v>43983</v>
      </c>
      <c r="C64" s="99">
        <f>'[5]Forecast MCM'!AV72</f>
        <v>11.992376969090911</v>
      </c>
      <c r="D64" s="99">
        <f>'[5]Forecast MCM'!AT72</f>
        <v>22.228205566909093</v>
      </c>
      <c r="E64" s="99">
        <f>'[5]Forecast MCM'!H72</f>
        <v>59.534283118181818</v>
      </c>
      <c r="F64" s="99">
        <f>'[5]Forecast MCM'!AU72</f>
        <v>61.838619255623378</v>
      </c>
      <c r="G64" s="99">
        <f>'[5]Forecast MCM'!BB72</f>
        <v>11.5</v>
      </c>
      <c r="H64" s="99">
        <f>'[5]Forecast MCM'!BA72</f>
        <v>39.5</v>
      </c>
      <c r="I64" s="97">
        <f t="shared" si="1"/>
        <v>206.5934849098052</v>
      </c>
      <c r="J64" s="12">
        <v>168.2</v>
      </c>
      <c r="K64" s="98">
        <v>167.72450000000001</v>
      </c>
    </row>
    <row r="65" spans="2:11" ht="14.5" x14ac:dyDescent="0.35">
      <c r="B65" s="100">
        <f>'[5]Forecast MCM'!AR73</f>
        <v>43984</v>
      </c>
      <c r="C65" s="99">
        <f>'[5]Forecast MCM'!AV73</f>
        <v>11.976986284545454</v>
      </c>
      <c r="D65" s="99">
        <f>'[5]Forecast MCM'!AT73</f>
        <v>22.203834382727273</v>
      </c>
      <c r="E65" s="99">
        <f>'[5]Forecast MCM'!H73</f>
        <v>58.73339833090909</v>
      </c>
      <c r="F65" s="99">
        <f>'[5]Forecast MCM'!AU73</f>
        <v>61.721532528176716</v>
      </c>
      <c r="G65" s="99">
        <f>'[5]Forecast MCM'!BB73</f>
        <v>11.5</v>
      </c>
      <c r="H65" s="99">
        <f>'[5]Forecast MCM'!BA73</f>
        <v>39.5</v>
      </c>
      <c r="I65" s="97">
        <f t="shared" si="1"/>
        <v>205.63575152635852</v>
      </c>
      <c r="J65" s="12">
        <v>162.5</v>
      </c>
      <c r="K65" s="98">
        <v>162.19909999999999</v>
      </c>
    </row>
    <row r="66" spans="2:11" ht="14.5" x14ac:dyDescent="0.35">
      <c r="B66" s="100">
        <f>'[5]Forecast MCM'!AR74</f>
        <v>43985</v>
      </c>
      <c r="C66" s="99">
        <f>'[5]Forecast MCM'!AV74</f>
        <v>11.968175654545455</v>
      </c>
      <c r="D66" s="99">
        <f>'[5]Forecast MCM'!AT74</f>
        <v>22.18176120981818</v>
      </c>
      <c r="E66" s="99">
        <f>'[5]Forecast MCM'!H74</f>
        <v>58.30197551818182</v>
      </c>
      <c r="F66" s="99">
        <f>'[5]Forecast MCM'!AU74</f>
        <v>61.6066601119119</v>
      </c>
      <c r="G66" s="99">
        <f>'[5]Forecast MCM'!BB74</f>
        <v>11.5</v>
      </c>
      <c r="H66" s="99">
        <f>'[5]Forecast MCM'!BA74</f>
        <v>39.5</v>
      </c>
      <c r="I66" s="97">
        <f t="shared" si="1"/>
        <v>205.05857249445737</v>
      </c>
      <c r="J66" s="12">
        <v>164.1</v>
      </c>
      <c r="K66" s="98">
        <v>161.5307</v>
      </c>
    </row>
    <row r="67" spans="2:11" ht="14.5" x14ac:dyDescent="0.35">
      <c r="B67" s="100">
        <f>'[5]Forecast MCM'!AR75</f>
        <v>43986</v>
      </c>
      <c r="C67" s="99">
        <f>'[5]Forecast MCM'!AV75</f>
        <v>11.952758460909092</v>
      </c>
      <c r="D67" s="99">
        <f>'[5]Forecast MCM'!AT75</f>
        <v>22.159891283545456</v>
      </c>
      <c r="E67" s="99">
        <f>'[5]Forecast MCM'!H75</f>
        <v>57.769880409090909</v>
      </c>
      <c r="F67" s="99">
        <f>'[5]Forecast MCM'!AU75</f>
        <v>61.490855480737963</v>
      </c>
      <c r="G67" s="99">
        <f>'[5]Forecast MCM'!BB75</f>
        <v>11.5</v>
      </c>
      <c r="H67" s="99">
        <f>'[5]Forecast MCM'!BA75</f>
        <v>39.5</v>
      </c>
      <c r="I67" s="97">
        <f t="shared" ref="I67:I98" si="2">SUM(C67:H67)</f>
        <v>204.37338563428341</v>
      </c>
      <c r="J67" s="12">
        <v>174.4</v>
      </c>
      <c r="K67" s="98">
        <v>174.20429999999999</v>
      </c>
    </row>
    <row r="68" spans="2:11" ht="14.5" x14ac:dyDescent="0.35">
      <c r="B68" s="100">
        <f>'[5]Forecast MCM'!AR76</f>
        <v>43987</v>
      </c>
      <c r="C68" s="99">
        <f>'[5]Forecast MCM'!AV76</f>
        <v>11.588809035454545</v>
      </c>
      <c r="D68" s="99">
        <f>'[5]Forecast MCM'!AT76</f>
        <v>21.738314936454543</v>
      </c>
      <c r="E68" s="99">
        <f>'[5]Forecast MCM'!H76</f>
        <v>56.894652853636359</v>
      </c>
      <c r="F68" s="99">
        <f>'[5]Forecast MCM'!AU76</f>
        <v>57.111181595975566</v>
      </c>
      <c r="G68" s="99">
        <f>'[5]Forecast MCM'!BB76</f>
        <v>11.5</v>
      </c>
      <c r="H68" s="99">
        <f>'[5]Forecast MCM'!BA76</f>
        <v>39.5</v>
      </c>
      <c r="I68" s="97">
        <f t="shared" si="2"/>
        <v>198.33295842152103</v>
      </c>
      <c r="J68" s="12">
        <v>171.9</v>
      </c>
      <c r="K68" s="98">
        <v>173.32320000000001</v>
      </c>
    </row>
    <row r="69" spans="2:11" ht="14.5" x14ac:dyDescent="0.35">
      <c r="B69" s="100">
        <f>'[5]Forecast MCM'!AR77</f>
        <v>43988</v>
      </c>
      <c r="C69" s="99">
        <f>'[5]Forecast MCM'!AV77</f>
        <v>10.275527398181818</v>
      </c>
      <c r="D69" s="99">
        <f>'[5]Forecast MCM'!AT77</f>
        <v>20.623773875909091</v>
      </c>
      <c r="E69" s="99">
        <f>'[5]Forecast MCM'!H77</f>
        <v>54.028996816363637</v>
      </c>
      <c r="F69" s="99">
        <f>'[5]Forecast MCM'!AU77</f>
        <v>49.118692789319859</v>
      </c>
      <c r="G69" s="99">
        <f>'[5]Forecast MCM'!BB77</f>
        <v>11.5</v>
      </c>
      <c r="H69" s="99">
        <f>'[5]Forecast MCM'!BA77</f>
        <v>39.5</v>
      </c>
      <c r="I69" s="97">
        <f t="shared" si="2"/>
        <v>185.0469908797744</v>
      </c>
      <c r="J69" s="12">
        <v>183.9</v>
      </c>
      <c r="K69" s="98">
        <v>183.66399999999999</v>
      </c>
    </row>
    <row r="70" spans="2:11" ht="14.5" x14ac:dyDescent="0.35">
      <c r="B70" s="100">
        <f>'[5]Forecast MCM'!AR78</f>
        <v>43989</v>
      </c>
      <c r="C70" s="99">
        <f>'[5]Forecast MCM'!AV78</f>
        <v>9.7930492372727276</v>
      </c>
      <c r="D70" s="99">
        <f>'[5]Forecast MCM'!AT78</f>
        <v>20.136824968090909</v>
      </c>
      <c r="E70" s="99">
        <f>'[5]Forecast MCM'!H78</f>
        <v>53.064797796363635</v>
      </c>
      <c r="F70" s="99">
        <f>'[5]Forecast MCM'!AU78</f>
        <v>45.779290094737561</v>
      </c>
      <c r="G70" s="99">
        <f>'[5]Forecast MCM'!BB78</f>
        <v>11.5</v>
      </c>
      <c r="H70" s="99">
        <f>'[5]Forecast MCM'!BA78</f>
        <v>39.5</v>
      </c>
      <c r="I70" s="97">
        <f t="shared" si="2"/>
        <v>179.77396209646486</v>
      </c>
      <c r="J70" s="12">
        <v>181.6</v>
      </c>
      <c r="K70" s="98">
        <v>183.21979999999999</v>
      </c>
    </row>
    <row r="71" spans="2:11" ht="14.5" x14ac:dyDescent="0.35">
      <c r="B71" s="100">
        <f>'[5]Forecast MCM'!AR79</f>
        <v>43990</v>
      </c>
      <c r="C71" s="99">
        <f>'[5]Forecast MCM'!AV79</f>
        <v>11.933887759999999</v>
      </c>
      <c r="D71" s="99">
        <f>'[5]Forecast MCM'!AT79</f>
        <v>22.127721048818181</v>
      </c>
      <c r="E71" s="99">
        <f>'[5]Forecast MCM'!H79</f>
        <v>55.830311251818188</v>
      </c>
      <c r="F71" s="99">
        <f>'[5]Forecast MCM'!AU79</f>
        <v>61.043640050599052</v>
      </c>
      <c r="G71" s="99">
        <f>'[5]Forecast MCM'!BB79</f>
        <v>11.5</v>
      </c>
      <c r="H71" s="99">
        <f>'[5]Forecast MCM'!BA79</f>
        <v>39.5</v>
      </c>
      <c r="I71" s="97">
        <f t="shared" si="2"/>
        <v>201.93556011123542</v>
      </c>
      <c r="J71" s="12">
        <v>206.2</v>
      </c>
      <c r="K71" s="98">
        <v>205.69030000000001</v>
      </c>
    </row>
    <row r="72" spans="2:11" ht="14.5" x14ac:dyDescent="0.35">
      <c r="B72" s="100">
        <f>'[5]Forecast MCM'!AR80</f>
        <v>43991</v>
      </c>
      <c r="C72" s="99">
        <f>'[5]Forecast MCM'!AV80</f>
        <v>11.928327394545454</v>
      </c>
      <c r="D72" s="99">
        <f>'[5]Forecast MCM'!AT80</f>
        <v>22.111064465727267</v>
      </c>
      <c r="E72" s="99">
        <f>'[5]Forecast MCM'!H80</f>
        <v>55.278274131818186</v>
      </c>
      <c r="F72" s="99">
        <f>'[5]Forecast MCM'!AU80</f>
        <v>60.930461327606956</v>
      </c>
      <c r="G72" s="99">
        <f>'[5]Forecast MCM'!BB80</f>
        <v>11.5</v>
      </c>
      <c r="H72" s="99">
        <f>'[5]Forecast MCM'!BA80</f>
        <v>39.5</v>
      </c>
      <c r="I72" s="97">
        <f t="shared" si="2"/>
        <v>201.24812731969786</v>
      </c>
      <c r="J72" s="12">
        <v>212</v>
      </c>
      <c r="K72" s="98">
        <v>212.29900000000001</v>
      </c>
    </row>
    <row r="73" spans="2:11" ht="14.5" x14ac:dyDescent="0.35">
      <c r="B73" s="100">
        <f>'[5]Forecast MCM'!AR81</f>
        <v>43992</v>
      </c>
      <c r="C73" s="99">
        <f>'[5]Forecast MCM'!AV81</f>
        <v>11.912842725454546</v>
      </c>
      <c r="D73" s="99">
        <f>'[5]Forecast MCM'!AT81</f>
        <v>22.086840026454542</v>
      </c>
      <c r="E73" s="99">
        <f>'[5]Forecast MCM'!H81</f>
        <v>54.752154250909093</v>
      </c>
      <c r="F73" s="99">
        <f>'[5]Forecast MCM'!AU81</f>
        <v>60.814586180058058</v>
      </c>
      <c r="G73" s="99">
        <f>'[5]Forecast MCM'!BB81</f>
        <v>11.5</v>
      </c>
      <c r="H73" s="99">
        <f>'[5]Forecast MCM'!BA81</f>
        <v>39.5</v>
      </c>
      <c r="I73" s="97">
        <f t="shared" si="2"/>
        <v>200.56642318287624</v>
      </c>
      <c r="J73" s="12">
        <v>208.1</v>
      </c>
      <c r="K73" s="98">
        <v>208.00200000000001</v>
      </c>
    </row>
    <row r="74" spans="2:11" ht="14.5" x14ac:dyDescent="0.35">
      <c r="B74" s="100">
        <f>'[5]Forecast MCM'!AR82</f>
        <v>43993</v>
      </c>
      <c r="C74" s="99">
        <f>'[5]Forecast MCM'!AV82</f>
        <v>11.890729803636363</v>
      </c>
      <c r="D74" s="99">
        <f>'[5]Forecast MCM'!AT82</f>
        <v>22.053582907545458</v>
      </c>
      <c r="E74" s="99">
        <f>'[5]Forecast MCM'!H82</f>
        <v>53.358550588181814</v>
      </c>
      <c r="F74" s="99">
        <f>'[5]Forecast MCM'!AU82</f>
        <v>60.695567791077295</v>
      </c>
      <c r="G74" s="99">
        <f>'[5]Forecast MCM'!BB82</f>
        <v>11.5</v>
      </c>
      <c r="H74" s="99">
        <f>'[5]Forecast MCM'!BA82</f>
        <v>39.5</v>
      </c>
      <c r="I74" s="97">
        <f t="shared" si="2"/>
        <v>198.99843109044093</v>
      </c>
      <c r="J74" s="12">
        <v>180.1</v>
      </c>
      <c r="K74" s="98">
        <v>180.47810000000001</v>
      </c>
    </row>
    <row r="75" spans="2:11" ht="14.5" x14ac:dyDescent="0.35">
      <c r="B75" s="100">
        <f>'[5]Forecast MCM'!AR83</f>
        <v>43994</v>
      </c>
      <c r="C75" s="99">
        <f>'[5]Forecast MCM'!AV83</f>
        <v>11.515748533636364</v>
      </c>
      <c r="D75" s="99">
        <f>'[5]Forecast MCM'!AT83</f>
        <v>21.618264711818178</v>
      </c>
      <c r="E75" s="99">
        <f>'[5]Forecast MCM'!H83</f>
        <v>52.463143343636368</v>
      </c>
      <c r="F75" s="99">
        <f>'[5]Forecast MCM'!AU83</f>
        <v>56.334295620574323</v>
      </c>
      <c r="G75" s="99">
        <f>'[5]Forecast MCM'!BB83</f>
        <v>11.5</v>
      </c>
      <c r="H75" s="99">
        <f>'[5]Forecast MCM'!BA83</f>
        <v>39.5</v>
      </c>
      <c r="I75" s="97">
        <f t="shared" si="2"/>
        <v>192.93145220966522</v>
      </c>
      <c r="J75" s="12">
        <v>178.1</v>
      </c>
      <c r="K75" s="98">
        <v>179.65539999999999</v>
      </c>
    </row>
    <row r="76" spans="2:11" ht="14.5" x14ac:dyDescent="0.35">
      <c r="B76" s="100">
        <f>'[5]Forecast MCM'!AR84</f>
        <v>43995</v>
      </c>
      <c r="C76" s="99">
        <f>'[5]Forecast MCM'!AV84</f>
        <v>10.196481677272727</v>
      </c>
      <c r="D76" s="99">
        <f>'[5]Forecast MCM'!AT84</f>
        <v>20.495645043</v>
      </c>
      <c r="E76" s="99">
        <f>'[5]Forecast MCM'!H84</f>
        <v>48.390311488181823</v>
      </c>
      <c r="F76" s="99">
        <f>'[5]Forecast MCM'!AU84</f>
        <v>48.425416961377621</v>
      </c>
      <c r="G76" s="99">
        <f>'[5]Forecast MCM'!BB84</f>
        <v>11.5</v>
      </c>
      <c r="H76" s="99">
        <f>'[5]Forecast MCM'!BA84</f>
        <v>39.5</v>
      </c>
      <c r="I76" s="97">
        <f t="shared" si="2"/>
        <v>178.50785516983217</v>
      </c>
      <c r="J76" s="12">
        <v>168.9</v>
      </c>
      <c r="K76" s="98">
        <v>172.1497</v>
      </c>
    </row>
    <row r="77" spans="2:11" ht="14.5" x14ac:dyDescent="0.35">
      <c r="B77" s="100">
        <f>'[5]Forecast MCM'!AR85</f>
        <v>43996</v>
      </c>
      <c r="C77" s="99">
        <f>'[5]Forecast MCM'!AV85</f>
        <v>9.7067642772727272</v>
      </c>
      <c r="D77" s="99">
        <f>'[5]Forecast MCM'!AT85</f>
        <v>20.567116900727271</v>
      </c>
      <c r="E77" s="99">
        <f>'[5]Forecast MCM'!H85</f>
        <v>47.278544088181818</v>
      </c>
      <c r="F77" s="99">
        <f>'[5]Forecast MCM'!AU85</f>
        <v>45.126699496529916</v>
      </c>
      <c r="G77" s="99">
        <f>'[5]Forecast MCM'!BB85</f>
        <v>11.5</v>
      </c>
      <c r="H77" s="99">
        <f>'[5]Forecast MCM'!BA85</f>
        <v>39.5</v>
      </c>
      <c r="I77" s="97">
        <f t="shared" si="2"/>
        <v>173.67912476271172</v>
      </c>
      <c r="J77" s="12">
        <v>167.1</v>
      </c>
      <c r="K77" s="98">
        <v>169.02520000000001</v>
      </c>
    </row>
    <row r="78" spans="2:11" ht="14.5" x14ac:dyDescent="0.35">
      <c r="B78" s="100">
        <f>'[5]Forecast MCM'!AR86</f>
        <v>43997</v>
      </c>
      <c r="C78" s="99">
        <f>'[5]Forecast MCM'!AV86</f>
        <v>11.825267341818181</v>
      </c>
      <c r="D78" s="99">
        <f>'[5]Forecast MCM'!AT86</f>
        <v>22.533731302818182</v>
      </c>
      <c r="E78" s="99">
        <f>'[5]Forecast MCM'!H86</f>
        <v>49.93674747</v>
      </c>
      <c r="F78" s="99">
        <f>'[5]Forecast MCM'!AU86</f>
        <v>60.227371860017961</v>
      </c>
      <c r="G78" s="99">
        <f>'[5]Forecast MCM'!BB86</f>
        <v>11.5</v>
      </c>
      <c r="H78" s="99">
        <f>'[5]Forecast MCM'!BA86</f>
        <v>39.5</v>
      </c>
      <c r="I78" s="97">
        <f t="shared" si="2"/>
        <v>195.52311797465433</v>
      </c>
      <c r="J78" s="12">
        <v>182.8</v>
      </c>
      <c r="K78" s="98">
        <v>183.25729999999999</v>
      </c>
    </row>
    <row r="79" spans="2:11" ht="14.5" x14ac:dyDescent="0.35">
      <c r="B79" s="100">
        <f>'[5]Forecast MCM'!AR87</f>
        <v>43998</v>
      </c>
      <c r="C79" s="99">
        <f>'[5]Forecast MCM'!AV87</f>
        <v>11.816318145454545</v>
      </c>
      <c r="D79" s="99">
        <f>'[5]Forecast MCM'!AT87</f>
        <v>22.516952238818181</v>
      </c>
      <c r="E79" s="99">
        <f>'[5]Forecast MCM'!H87</f>
        <v>49.509728706363632</v>
      </c>
      <c r="F79" s="99">
        <f>'[5]Forecast MCM'!AU87</f>
        <v>60.113275300309908</v>
      </c>
      <c r="G79" s="99">
        <f>'[5]Forecast MCM'!BB87</f>
        <v>11.5</v>
      </c>
      <c r="H79" s="99">
        <f>'[5]Forecast MCM'!BA87</f>
        <v>44.5</v>
      </c>
      <c r="I79" s="97">
        <f t="shared" si="2"/>
        <v>199.95627439094625</v>
      </c>
      <c r="J79" s="12">
        <v>200</v>
      </c>
      <c r="K79" s="98">
        <v>200.31989999999999</v>
      </c>
    </row>
    <row r="80" spans="2:11" ht="14.5" x14ac:dyDescent="0.35">
      <c r="B80" s="100">
        <f>'[5]Forecast MCM'!AR88</f>
        <v>43999</v>
      </c>
      <c r="C80" s="99">
        <f>'[5]Forecast MCM'!AV88</f>
        <v>11.810673435454545</v>
      </c>
      <c r="D80" s="99">
        <f>'[5]Forecast MCM'!AT88</f>
        <v>22.503911708727269</v>
      </c>
      <c r="E80" s="99">
        <f>'[5]Forecast MCM'!H88</f>
        <v>48.830461710909091</v>
      </c>
      <c r="F80" s="99">
        <f>'[5]Forecast MCM'!AU88</f>
        <v>60.000750372499617</v>
      </c>
      <c r="G80" s="99">
        <f>'[5]Forecast MCM'!BB88</f>
        <v>11.5</v>
      </c>
      <c r="H80" s="99">
        <f>'[5]Forecast MCM'!BA88</f>
        <v>44.5</v>
      </c>
      <c r="I80" s="97">
        <f t="shared" si="2"/>
        <v>199.14579722759052</v>
      </c>
      <c r="J80" s="12">
        <v>193</v>
      </c>
      <c r="K80" s="98">
        <v>194.51439999999999</v>
      </c>
    </row>
    <row r="81" spans="2:11" ht="14.5" x14ac:dyDescent="0.35">
      <c r="B81" s="100">
        <f>'[5]Forecast MCM'!AR89</f>
        <v>44000</v>
      </c>
      <c r="C81" s="99">
        <f>'[5]Forecast MCM'!AV89</f>
        <v>11.808336827272727</v>
      </c>
      <c r="D81" s="99">
        <f>'[5]Forecast MCM'!AT89</f>
        <v>22.490973278181819</v>
      </c>
      <c r="E81" s="99">
        <f>'[5]Forecast MCM'!H89</f>
        <v>48.501645869999997</v>
      </c>
      <c r="F81" s="99">
        <f>'[5]Forecast MCM'!AU89</f>
        <v>59.888910855587085</v>
      </c>
      <c r="G81" s="99">
        <f>'[5]Forecast MCM'!BB89</f>
        <v>11.5</v>
      </c>
      <c r="H81" s="99">
        <f>'[5]Forecast MCM'!BA89</f>
        <v>44.5</v>
      </c>
      <c r="I81" s="97">
        <f t="shared" si="2"/>
        <v>198.68986683104163</v>
      </c>
      <c r="J81" s="12">
        <v>193</v>
      </c>
      <c r="K81" s="98">
        <v>194.04310000000001</v>
      </c>
    </row>
    <row r="82" spans="2:11" ht="14.5" x14ac:dyDescent="0.35">
      <c r="B82" s="100">
        <f>'[5]Forecast MCM'!AR90</f>
        <v>44001</v>
      </c>
      <c r="C82" s="99">
        <f>'[5]Forecast MCM'!AV90</f>
        <v>11.448598497272728</v>
      </c>
      <c r="D82" s="99">
        <f>'[5]Forecast MCM'!AT90</f>
        <v>22.073779874</v>
      </c>
      <c r="E82" s="99">
        <f>'[5]Forecast MCM'!H90</f>
        <v>47.775708999090902</v>
      </c>
      <c r="F82" s="99">
        <f>'[5]Forecast MCM'!AU90</f>
        <v>55.55915791227531</v>
      </c>
      <c r="G82" s="99">
        <f>'[5]Forecast MCM'!BB90</f>
        <v>11.5</v>
      </c>
      <c r="H82" s="99">
        <f>'[5]Forecast MCM'!BA90</f>
        <v>44.5</v>
      </c>
      <c r="I82" s="97">
        <f t="shared" si="2"/>
        <v>192.85724528263893</v>
      </c>
      <c r="J82" s="12">
        <v>172.1</v>
      </c>
      <c r="K82" s="98">
        <v>172.1687</v>
      </c>
    </row>
    <row r="83" spans="2:11" ht="14.5" x14ac:dyDescent="0.35">
      <c r="B83" s="100">
        <f>'[5]Forecast MCM'!AR91</f>
        <v>44002</v>
      </c>
      <c r="C83" s="99">
        <f>'[5]Forecast MCM'!AV91</f>
        <v>10.142578498181818</v>
      </c>
      <c r="D83" s="99">
        <f>'[5]Forecast MCM'!AT91</f>
        <v>20.969307668272727</v>
      </c>
      <c r="E83" s="99">
        <f>'[5]Forecast MCM'!H91</f>
        <v>44.723875666363639</v>
      </c>
      <c r="F83" s="99">
        <f>'[5]Forecast MCM'!AU91</f>
        <v>47.744680110787669</v>
      </c>
      <c r="G83" s="99">
        <f>'[5]Forecast MCM'!BB91</f>
        <v>11.5</v>
      </c>
      <c r="H83" s="99">
        <f>'[5]Forecast MCM'!BA91</f>
        <v>44.5</v>
      </c>
      <c r="I83" s="97">
        <f t="shared" si="2"/>
        <v>179.58044194360585</v>
      </c>
      <c r="J83" s="12">
        <v>172.7</v>
      </c>
      <c r="K83" s="98">
        <v>172.83580000000001</v>
      </c>
    </row>
    <row r="84" spans="2:11" ht="14.5" x14ac:dyDescent="0.35">
      <c r="B84" s="100">
        <f>'[5]Forecast MCM'!AR92</f>
        <v>44003</v>
      </c>
      <c r="C84" s="99">
        <f>'[5]Forecast MCM'!AV92</f>
        <v>9.6661782854545457</v>
      </c>
      <c r="D84" s="99">
        <f>'[5]Forecast MCM'!AT92</f>
        <v>20.46830813390909</v>
      </c>
      <c r="E84" s="99">
        <f>'[5]Forecast MCM'!H92</f>
        <v>44.061224155454546</v>
      </c>
      <c r="F84" s="99">
        <f>'[5]Forecast MCM'!AU92</f>
        <v>44.495855267947306</v>
      </c>
      <c r="G84" s="99">
        <f>'[5]Forecast MCM'!BB92</f>
        <v>11.5</v>
      </c>
      <c r="H84" s="99">
        <f>'[5]Forecast MCM'!BA92</f>
        <v>44.5</v>
      </c>
      <c r="I84" s="97">
        <f t="shared" si="2"/>
        <v>174.6915658427655</v>
      </c>
      <c r="J84" s="12">
        <v>171.8</v>
      </c>
      <c r="K84" s="98">
        <v>173.02959999999999</v>
      </c>
    </row>
    <row r="85" spans="2:11" ht="14.5" x14ac:dyDescent="0.35">
      <c r="B85" s="100">
        <f>'[5]Forecast MCM'!AR93</f>
        <v>44004</v>
      </c>
      <c r="C85" s="99">
        <f>'[5]Forecast MCM'!AV93</f>
        <v>11.779021290909093</v>
      </c>
      <c r="D85" s="99">
        <f>'[5]Forecast MCM'!AT93</f>
        <v>22.426807923545454</v>
      </c>
      <c r="E85" s="99">
        <f>'[5]Forecast MCM'!H93</f>
        <v>46.673417919090909</v>
      </c>
      <c r="F85" s="99">
        <f>'[5]Forecast MCM'!AU93</f>
        <v>59.436377899448189</v>
      </c>
      <c r="G85" s="99">
        <f>'[5]Forecast MCM'!BB93</f>
        <v>11.5</v>
      </c>
      <c r="H85" s="99">
        <f>'[5]Forecast MCM'!BA93</f>
        <v>44.5</v>
      </c>
      <c r="I85" s="97">
        <f t="shared" si="2"/>
        <v>196.31562503299364</v>
      </c>
      <c r="J85" s="12">
        <v>167.8</v>
      </c>
      <c r="K85" s="98">
        <v>169.38419999999999</v>
      </c>
    </row>
    <row r="86" spans="2:11" ht="14.5" x14ac:dyDescent="0.35">
      <c r="B86" s="100">
        <f>'[5]Forecast MCM'!AR94</f>
        <v>44005</v>
      </c>
      <c r="C86" s="99">
        <f>'[5]Forecast MCM'!AV94</f>
        <v>11.770010642727271</v>
      </c>
      <c r="D86" s="99">
        <f>'[5]Forecast MCM'!AT94</f>
        <v>22.409500720454545</v>
      </c>
      <c r="E86" s="99">
        <f>'[5]Forecast MCM'!H94</f>
        <v>46.128691128181821</v>
      </c>
      <c r="F86" s="99">
        <f>'[5]Forecast MCM'!AU94</f>
        <v>59.32253269372881</v>
      </c>
      <c r="G86" s="99">
        <f>'[5]Forecast MCM'!BB94</f>
        <v>11.5</v>
      </c>
      <c r="H86" s="99">
        <f>'[5]Forecast MCM'!BA94</f>
        <v>44.5</v>
      </c>
      <c r="I86" s="97">
        <f t="shared" si="2"/>
        <v>195.63073518509245</v>
      </c>
      <c r="J86" s="12">
        <v>176.6</v>
      </c>
      <c r="K86" s="98">
        <v>177.08629999999999</v>
      </c>
    </row>
    <row r="87" spans="2:11" ht="14.5" x14ac:dyDescent="0.35">
      <c r="B87" s="100">
        <f>'[5]Forecast MCM'!AR95</f>
        <v>44006</v>
      </c>
      <c r="C87" s="99">
        <f>'[5]Forecast MCM'!AV95</f>
        <v>11.767635476363637</v>
      </c>
      <c r="D87" s="99">
        <f>'[5]Forecast MCM'!AT95</f>
        <v>22.39853334581818</v>
      </c>
      <c r="E87" s="99">
        <f>'[5]Forecast MCM'!H95</f>
        <v>45.584703023636365</v>
      </c>
      <c r="F87" s="99">
        <f>'[5]Forecast MCM'!AU95</f>
        <v>59.21069878792985</v>
      </c>
      <c r="G87" s="99">
        <f>'[5]Forecast MCM'!BB95</f>
        <v>11.5</v>
      </c>
      <c r="H87" s="99">
        <f>'[5]Forecast MCM'!BA95</f>
        <v>44.5</v>
      </c>
      <c r="I87" s="97">
        <f t="shared" si="2"/>
        <v>194.96157063374804</v>
      </c>
      <c r="J87" s="12">
        <v>177.4</v>
      </c>
      <c r="K87" s="98">
        <v>178.38669999999999</v>
      </c>
    </row>
    <row r="88" spans="2:11" ht="14.5" x14ac:dyDescent="0.35">
      <c r="B88" s="100">
        <f>'[5]Forecast MCM'!AR96</f>
        <v>44007</v>
      </c>
      <c r="C88" s="99">
        <f>'[5]Forecast MCM'!AV96</f>
        <v>11.768579256363637</v>
      </c>
      <c r="D88" s="99">
        <f>'[5]Forecast MCM'!AT96</f>
        <v>22.393724772636364</v>
      </c>
      <c r="E88" s="99">
        <f>'[5]Forecast MCM'!H96</f>
        <v>45.616058602727271</v>
      </c>
      <c r="F88" s="99">
        <f>'[5]Forecast MCM'!AU96</f>
        <v>59.100314939199144</v>
      </c>
      <c r="G88" s="99">
        <f>'[5]Forecast MCM'!BB96</f>
        <v>11.5</v>
      </c>
      <c r="H88" s="99">
        <f>'[5]Forecast MCM'!BA96</f>
        <v>44.5</v>
      </c>
      <c r="I88" s="97">
        <f t="shared" si="2"/>
        <v>194.87867757092641</v>
      </c>
      <c r="J88" s="12">
        <v>168.8</v>
      </c>
      <c r="K88" s="98">
        <v>170.1105</v>
      </c>
    </row>
    <row r="89" spans="2:11" ht="14.5" x14ac:dyDescent="0.35">
      <c r="B89" s="100">
        <f>'[5]Forecast MCM'!AR97</f>
        <v>44008</v>
      </c>
      <c r="C89" s="99">
        <f>'[5]Forecast MCM'!AV97</f>
        <v>11.416435007272726</v>
      </c>
      <c r="D89" s="99">
        <f>'[5]Forecast MCM'!AT97</f>
        <v>21.990276376636366</v>
      </c>
      <c r="E89" s="99">
        <f>'[5]Forecast MCM'!H97</f>
        <v>45.136013397272727</v>
      </c>
      <c r="F89" s="99">
        <f>'[5]Forecast MCM'!AU97</f>
        <v>54.798104599783137</v>
      </c>
      <c r="G89" s="99">
        <f>'[5]Forecast MCM'!BB97</f>
        <v>11.5</v>
      </c>
      <c r="H89" s="99">
        <f>'[5]Forecast MCM'!BA97</f>
        <v>44.5</v>
      </c>
      <c r="I89" s="97">
        <f t="shared" si="2"/>
        <v>189.34082938096495</v>
      </c>
      <c r="J89" s="12">
        <v>169.2</v>
      </c>
      <c r="K89" s="98">
        <v>169.49770000000001</v>
      </c>
    </row>
    <row r="90" spans="2:11" ht="14.5" x14ac:dyDescent="0.35">
      <c r="B90" s="100">
        <f>'[5]Forecast MCM'!AR98</f>
        <v>44009</v>
      </c>
      <c r="C90" s="99">
        <f>'[5]Forecast MCM'!AV98</f>
        <v>10.117336900909091</v>
      </c>
      <c r="D90" s="99">
        <f>'[5]Forecast MCM'!AT98</f>
        <v>20.899362484636367</v>
      </c>
      <c r="E90" s="99">
        <f>'[5]Forecast MCM'!H98</f>
        <v>42.392042549999999</v>
      </c>
      <c r="F90" s="99">
        <f>'[5]Forecast MCM'!AU98</f>
        <v>47.077016634856754</v>
      </c>
      <c r="G90" s="99">
        <f>'[5]Forecast MCM'!BB98</f>
        <v>11.5</v>
      </c>
      <c r="H90" s="99">
        <f>'[5]Forecast MCM'!BA98</f>
        <v>44.5</v>
      </c>
      <c r="I90" s="97">
        <f t="shared" si="2"/>
        <v>176.48575857040223</v>
      </c>
      <c r="J90" s="12">
        <v>159.9</v>
      </c>
      <c r="K90" s="98">
        <v>159.83189999999999</v>
      </c>
    </row>
    <row r="91" spans="2:11" ht="14.5" x14ac:dyDescent="0.35">
      <c r="B91" s="100">
        <f>'[5]Forecast MCM'!AR99</f>
        <v>44010</v>
      </c>
      <c r="C91" s="99">
        <f>'[5]Forecast MCM'!AV99</f>
        <v>9.6452450609090903</v>
      </c>
      <c r="D91" s="99">
        <f>'[5]Forecast MCM'!AT99</f>
        <v>20.411102663636363</v>
      </c>
      <c r="E91" s="99">
        <f>'[5]Forecast MCM'!H99</f>
        <v>42.281430491818178</v>
      </c>
      <c r="F91" s="99">
        <f>'[5]Forecast MCM'!AU99</f>
        <v>43.875983928285116</v>
      </c>
      <c r="G91" s="99">
        <f>'[5]Forecast MCM'!BB99</f>
        <v>11.5</v>
      </c>
      <c r="H91" s="99">
        <f>'[5]Forecast MCM'!BA99</f>
        <v>44.5</v>
      </c>
      <c r="I91" s="97">
        <f t="shared" si="2"/>
        <v>172.21376214464874</v>
      </c>
      <c r="J91" s="12">
        <v>158</v>
      </c>
      <c r="K91" s="98">
        <v>158.61240000000001</v>
      </c>
    </row>
    <row r="92" spans="2:11" ht="14.5" x14ac:dyDescent="0.35">
      <c r="B92" s="100">
        <f>'[5]Forecast MCM'!AR100</f>
        <v>44011</v>
      </c>
      <c r="C92" s="99">
        <f>'[5]Forecast MCM'!AV100</f>
        <v>11.760641888181818</v>
      </c>
      <c r="D92" s="99">
        <f>'[5]Forecast MCM'!AT100</f>
        <v>22.37507626490909</v>
      </c>
      <c r="E92" s="99">
        <f>'[5]Forecast MCM'!H100</f>
        <v>44.97898883909091</v>
      </c>
      <c r="F92" s="99">
        <f>'[5]Forecast MCM'!AU100</f>
        <v>58.65780182115116</v>
      </c>
      <c r="G92" s="99">
        <f>'[5]Forecast MCM'!BB100</f>
        <v>11.5</v>
      </c>
      <c r="H92" s="99">
        <f>'[5]Forecast MCM'!BA100</f>
        <v>44.5</v>
      </c>
      <c r="I92" s="97">
        <f t="shared" si="2"/>
        <v>193.77250881333299</v>
      </c>
      <c r="J92" s="12">
        <v>165.4</v>
      </c>
      <c r="K92" s="98">
        <v>166.108</v>
      </c>
    </row>
    <row r="93" spans="2:11" ht="14.5" x14ac:dyDescent="0.35">
      <c r="B93" s="100">
        <f>'[5]Forecast MCM'!AR101</f>
        <v>44012</v>
      </c>
      <c r="C93" s="99">
        <f>'[5]Forecast MCM'!AV101</f>
        <v>11.75213568909091</v>
      </c>
      <c r="D93" s="99">
        <f>'[5]Forecast MCM'!AT101</f>
        <v>22.366835734818185</v>
      </c>
      <c r="E93" s="99">
        <f>'[5]Forecast MCM'!H101</f>
        <v>44.618374205454543</v>
      </c>
      <c r="F93" s="99">
        <f>'[5]Forecast MCM'!AU101</f>
        <v>58.546002782613584</v>
      </c>
      <c r="G93" s="99">
        <f>'[5]Forecast MCM'!BB101</f>
        <v>11.5</v>
      </c>
      <c r="H93" s="99">
        <f>'[5]Forecast MCM'!BA101</f>
        <v>44.5</v>
      </c>
      <c r="I93" s="97">
        <f t="shared" si="2"/>
        <v>193.28334841197722</v>
      </c>
      <c r="J93" s="12">
        <v>190.7</v>
      </c>
      <c r="K93" s="98">
        <v>191.84219999999999</v>
      </c>
    </row>
    <row r="94" spans="2:11" ht="14.5" x14ac:dyDescent="0.35">
      <c r="B94" s="100">
        <f>'[5]Forecast MCM'!AR102</f>
        <v>44013</v>
      </c>
      <c r="C94" s="99">
        <f>'[5]Forecast MCM'!AV102</f>
        <v>11.746954044545454</v>
      </c>
      <c r="D94" s="99">
        <f>'[5]Forecast MCM'!AT102</f>
        <v>22.197284540272726</v>
      </c>
      <c r="E94" s="99">
        <f>'[5]Forecast MCM'!H102</f>
        <v>44.297306490909087</v>
      </c>
      <c r="F94" s="99">
        <f>'[5]Forecast MCM'!AU102</f>
        <v>57.716751858076037</v>
      </c>
      <c r="G94" s="99">
        <f>'[5]Forecast MCM'!BB102</f>
        <v>11.5</v>
      </c>
      <c r="H94" s="99">
        <f>'[5]Forecast MCM'!BA102</f>
        <v>34.5</v>
      </c>
      <c r="I94" s="97">
        <f t="shared" si="2"/>
        <v>181.9582969338033</v>
      </c>
      <c r="J94" s="12">
        <v>177.5</v>
      </c>
      <c r="K94" s="98">
        <v>178.24950000000001</v>
      </c>
    </row>
    <row r="95" spans="2:11" ht="14.5" x14ac:dyDescent="0.35">
      <c r="B95" s="100">
        <f>'[5]Forecast MCM'!AR103</f>
        <v>44014</v>
      </c>
      <c r="C95" s="99">
        <f>'[5]Forecast MCM'!AV103</f>
        <v>11.738443260909092</v>
      </c>
      <c r="D95" s="99">
        <f>'[5]Forecast MCM'!AT103</f>
        <v>22.18938014672727</v>
      </c>
      <c r="E95" s="99">
        <f>'[5]Forecast MCM'!H103</f>
        <v>43.754388601818178</v>
      </c>
      <c r="F95" s="99">
        <f>'[5]Forecast MCM'!AU103</f>
        <v>57.605329597174823</v>
      </c>
      <c r="G95" s="99">
        <f>'[5]Forecast MCM'!BB103</f>
        <v>11.5</v>
      </c>
      <c r="H95" s="99">
        <f>'[5]Forecast MCM'!BA103</f>
        <v>34.5</v>
      </c>
      <c r="I95" s="97">
        <f t="shared" si="2"/>
        <v>181.28754160662936</v>
      </c>
      <c r="J95" s="12">
        <v>187</v>
      </c>
      <c r="K95" s="98">
        <v>187.05539999999999</v>
      </c>
    </row>
    <row r="96" spans="2:11" ht="14.5" x14ac:dyDescent="0.35">
      <c r="B96" s="100">
        <f>'[5]Forecast MCM'!AR104</f>
        <v>44015</v>
      </c>
      <c r="C96" s="99">
        <f>'[5]Forecast MCM'!AV104</f>
        <v>11.38126012909091</v>
      </c>
      <c r="D96" s="99">
        <f>'[5]Forecast MCM'!AT104</f>
        <v>21.781457990545455</v>
      </c>
      <c r="E96" s="99">
        <f>'[5]Forecast MCM'!H104</f>
        <v>43.348766931818183</v>
      </c>
      <c r="F96" s="99">
        <f>'[5]Forecast MCM'!AU104</f>
        <v>53.326594085745533</v>
      </c>
      <c r="G96" s="99">
        <f>'[5]Forecast MCM'!BB104</f>
        <v>11.5</v>
      </c>
      <c r="H96" s="99">
        <f>'[5]Forecast MCM'!BA104</f>
        <v>34.5</v>
      </c>
      <c r="I96" s="97">
        <f t="shared" si="2"/>
        <v>175.83807913720008</v>
      </c>
      <c r="J96" s="12">
        <v>170.4</v>
      </c>
      <c r="K96" s="98">
        <v>170.39230000000001</v>
      </c>
    </row>
    <row r="97" spans="2:11" ht="14.5" x14ac:dyDescent="0.35">
      <c r="B97" s="100">
        <f>'[5]Forecast MCM'!AR105</f>
        <v>44016</v>
      </c>
      <c r="C97" s="99">
        <f>'[5]Forecast MCM'!AV105</f>
        <v>10.08614088909091</v>
      </c>
      <c r="D97" s="99">
        <f>'[5]Forecast MCM'!AT105</f>
        <v>20.697836923636366</v>
      </c>
      <c r="E97" s="99">
        <f>'[5]Forecast MCM'!H105</f>
        <v>40.649136478181816</v>
      </c>
      <c r="F97" s="99">
        <f>'[5]Forecast MCM'!AU105</f>
        <v>45.695721815175915</v>
      </c>
      <c r="G97" s="99">
        <f>'[5]Forecast MCM'!BB105</f>
        <v>11.5</v>
      </c>
      <c r="H97" s="99">
        <f>'[5]Forecast MCM'!BA105</f>
        <v>34.5</v>
      </c>
      <c r="I97" s="97">
        <f t="shared" si="2"/>
        <v>163.128836106085</v>
      </c>
      <c r="J97" s="12">
        <v>163.80000000000001</v>
      </c>
      <c r="K97" s="98">
        <v>164.08619999999999</v>
      </c>
    </row>
    <row r="98" spans="2:11" ht="14.5" x14ac:dyDescent="0.35">
      <c r="B98" s="100">
        <f>'[5]Forecast MCM'!AR106</f>
        <v>44017</v>
      </c>
      <c r="C98" s="99">
        <f>'[5]Forecast MCM'!AV106</f>
        <v>9.6127632981818181</v>
      </c>
      <c r="D98" s="99">
        <f>'[5]Forecast MCM'!AT106</f>
        <v>20.226564190454543</v>
      </c>
      <c r="E98" s="99">
        <f>'[5]Forecast MCM'!H106</f>
        <v>40.04944775818182</v>
      </c>
      <c r="F98" s="99">
        <f>'[5]Forecast MCM'!AU106</f>
        <v>42.538155642338864</v>
      </c>
      <c r="G98" s="99">
        <f>'[5]Forecast MCM'!BB106</f>
        <v>11.5</v>
      </c>
      <c r="H98" s="99">
        <f>'[5]Forecast MCM'!BA106</f>
        <v>34.5</v>
      </c>
      <c r="I98" s="97">
        <f t="shared" si="2"/>
        <v>158.42693088915706</v>
      </c>
      <c r="J98" s="12">
        <v>160.6</v>
      </c>
      <c r="K98" s="98">
        <v>160.86349999999999</v>
      </c>
    </row>
    <row r="99" spans="2:11" ht="14.5" x14ac:dyDescent="0.35">
      <c r="B99" s="100">
        <f>'[5]Forecast MCM'!AR107</f>
        <v>44018</v>
      </c>
      <c r="C99" s="99">
        <f>'[5]Forecast MCM'!AV107</f>
        <v>11.717691672727273</v>
      </c>
      <c r="D99" s="99">
        <f>'[5]Forecast MCM'!AT107</f>
        <v>22.161256058636365</v>
      </c>
      <c r="E99" s="99">
        <f>'[5]Forecast MCM'!H107</f>
        <v>42.648821490909093</v>
      </c>
      <c r="F99" s="99">
        <f>'[5]Forecast MCM'!AU107</f>
        <v>57.157997220660953</v>
      </c>
      <c r="G99" s="99">
        <f>'[5]Forecast MCM'!BB107</f>
        <v>11.5</v>
      </c>
      <c r="H99" s="99">
        <f>'[5]Forecast MCM'!BA107</f>
        <v>34.5</v>
      </c>
      <c r="I99" s="97">
        <f t="shared" ref="I99:I130" si="3">SUM(C99:H99)</f>
        <v>179.68576644293367</v>
      </c>
      <c r="J99" s="12">
        <v>171.4</v>
      </c>
      <c r="K99" s="98">
        <v>171.52170000000001</v>
      </c>
    </row>
    <row r="100" spans="2:11" ht="14.5" x14ac:dyDescent="0.35">
      <c r="B100" s="100">
        <f>'[5]Forecast MCM'!AR108</f>
        <v>44019</v>
      </c>
      <c r="C100" s="99">
        <f>'[5]Forecast MCM'!AV108</f>
        <v>11.715829163636363</v>
      </c>
      <c r="D100" s="99">
        <f>'[5]Forecast MCM'!AT108</f>
        <v>22.205949862363639</v>
      </c>
      <c r="E100" s="99">
        <f>'[5]Forecast MCM'!H108</f>
        <v>42.57248991363636</v>
      </c>
      <c r="F100" s="99">
        <f>'[5]Forecast MCM'!AU108</f>
        <v>57.046928923498371</v>
      </c>
      <c r="G100" s="99">
        <f>'[5]Forecast MCM'!BB108</f>
        <v>11.5</v>
      </c>
      <c r="H100" s="99">
        <f>'[5]Forecast MCM'!BA108</f>
        <v>34.5</v>
      </c>
      <c r="I100" s="97">
        <f t="shared" si="3"/>
        <v>179.54119786313473</v>
      </c>
      <c r="J100" s="12">
        <v>193.6</v>
      </c>
      <c r="K100" s="98">
        <v>193.8948</v>
      </c>
    </row>
    <row r="101" spans="2:11" ht="14.5" x14ac:dyDescent="0.35">
      <c r="B101" s="100">
        <f>'[5]Forecast MCM'!AR109</f>
        <v>44020</v>
      </c>
      <c r="C101" s="99">
        <f>'[5]Forecast MCM'!AV109</f>
        <v>11.71396582</v>
      </c>
      <c r="D101" s="99">
        <f>'[5]Forecast MCM'!AT109</f>
        <v>22.205063612272731</v>
      </c>
      <c r="E101" s="99">
        <f>'[5]Forecast MCM'!H109</f>
        <v>42.503966107272724</v>
      </c>
      <c r="F101" s="99">
        <f>'[5]Forecast MCM'!AU109</f>
        <v>56.936100419688081</v>
      </c>
      <c r="G101" s="99">
        <f>'[5]Forecast MCM'!BB109</f>
        <v>11.5</v>
      </c>
      <c r="H101" s="99">
        <f>'[5]Forecast MCM'!BA109</f>
        <v>34.5</v>
      </c>
      <c r="I101" s="97">
        <f t="shared" si="3"/>
        <v>179.35909595923354</v>
      </c>
      <c r="J101" s="12">
        <v>202.4</v>
      </c>
      <c r="K101" s="98">
        <v>202.57210000000001</v>
      </c>
    </row>
    <row r="102" spans="2:11" ht="14.5" x14ac:dyDescent="0.35">
      <c r="B102" s="100">
        <f>'[5]Forecast MCM'!AR110</f>
        <v>44021</v>
      </c>
      <c r="C102" s="99">
        <f>'[5]Forecast MCM'!AV110</f>
        <v>11.715432032727273</v>
      </c>
      <c r="D102" s="99">
        <f>'[5]Forecast MCM'!AT110</f>
        <v>22.204969431181819</v>
      </c>
      <c r="E102" s="99">
        <f>'[5]Forecast MCM'!H110</f>
        <v>42.189629204545454</v>
      </c>
      <c r="F102" s="99">
        <f>'[5]Forecast MCM'!AU110</f>
        <v>56.825781751968705</v>
      </c>
      <c r="G102" s="99">
        <f>'[5]Forecast MCM'!BB110</f>
        <v>11.5</v>
      </c>
      <c r="H102" s="99">
        <f>'[5]Forecast MCM'!BA110</f>
        <v>34.5</v>
      </c>
      <c r="I102" s="97">
        <f t="shared" si="3"/>
        <v>178.93581242042325</v>
      </c>
      <c r="J102" s="12">
        <v>191.5</v>
      </c>
      <c r="K102" s="98">
        <v>191.61070000000001</v>
      </c>
    </row>
    <row r="103" spans="2:11" ht="14.5" x14ac:dyDescent="0.35">
      <c r="B103" s="100">
        <f>'[5]Forecast MCM'!AR111</f>
        <v>44022</v>
      </c>
      <c r="C103" s="99">
        <f>'[5]Forecast MCM'!AV111</f>
        <v>11.362160415454547</v>
      </c>
      <c r="D103" s="99">
        <f>'[5]Forecast MCM'!AT111</f>
        <v>21.804300532636365</v>
      </c>
      <c r="E103" s="99">
        <f>'[5]Forecast MCM'!H111</f>
        <v>41.824164912727277</v>
      </c>
      <c r="F103" s="99">
        <f>'[5]Forecast MCM'!AU111</f>
        <v>52.573189382173787</v>
      </c>
      <c r="G103" s="99">
        <f>'[5]Forecast MCM'!BB111</f>
        <v>11.5</v>
      </c>
      <c r="H103" s="99">
        <f>'[5]Forecast MCM'!BA111</f>
        <v>34.5</v>
      </c>
      <c r="I103" s="97">
        <f t="shared" si="3"/>
        <v>173.56381524299198</v>
      </c>
      <c r="J103" s="12">
        <v>177.9</v>
      </c>
      <c r="K103" s="98">
        <v>179.21809999999999</v>
      </c>
    </row>
    <row r="104" spans="2:11" ht="14.5" x14ac:dyDescent="0.35">
      <c r="B104" s="100">
        <f>'[5]Forecast MCM'!AR112</f>
        <v>44023</v>
      </c>
      <c r="C104" s="99">
        <f>'[5]Forecast MCM'!AV112</f>
        <v>10.074928581818183</v>
      </c>
      <c r="D104" s="99">
        <f>'[5]Forecast MCM'!AT112</f>
        <v>20.728639226000002</v>
      </c>
      <c r="E104" s="99">
        <f>'[5]Forecast MCM'!H112</f>
        <v>39.585784939090907</v>
      </c>
      <c r="F104" s="99">
        <f>'[5]Forecast MCM'!AU112</f>
        <v>45.03465807705183</v>
      </c>
      <c r="G104" s="99">
        <f>'[5]Forecast MCM'!BB112</f>
        <v>11.5</v>
      </c>
      <c r="H104" s="99">
        <f>'[5]Forecast MCM'!BA112</f>
        <v>34.5</v>
      </c>
      <c r="I104" s="97">
        <f t="shared" si="3"/>
        <v>161.42401082396091</v>
      </c>
      <c r="J104" s="12">
        <v>169.1</v>
      </c>
      <c r="K104" s="98">
        <v>169.87989999999999</v>
      </c>
    </row>
    <row r="105" spans="2:11" ht="14.5" x14ac:dyDescent="0.35">
      <c r="B105" s="100">
        <f>'[5]Forecast MCM'!AR113</f>
        <v>44024</v>
      </c>
      <c r="C105" s="99">
        <f>'[5]Forecast MCM'!AV113</f>
        <v>9.6020653154545457</v>
      </c>
      <c r="D105" s="99">
        <f>'[5]Forecast MCM'!AT113</f>
        <v>20.250491348636366</v>
      </c>
      <c r="E105" s="99">
        <f>'[5]Forecast MCM'!H113</f>
        <v>39.3697795</v>
      </c>
      <c r="F105" s="99">
        <f>'[5]Forecast MCM'!AU113</f>
        <v>41.922557703119885</v>
      </c>
      <c r="G105" s="99">
        <f>'[5]Forecast MCM'!BB113</f>
        <v>11.5</v>
      </c>
      <c r="H105" s="99">
        <f>'[5]Forecast MCM'!BA113</f>
        <v>34.5</v>
      </c>
      <c r="I105" s="97">
        <f t="shared" si="3"/>
        <v>157.14489386721078</v>
      </c>
      <c r="J105" s="12">
        <v>170.5</v>
      </c>
      <c r="K105" s="98">
        <v>170.50819999999999</v>
      </c>
    </row>
    <row r="106" spans="2:11" ht="14.5" x14ac:dyDescent="0.35">
      <c r="B106" s="100">
        <f>'[5]Forecast MCM'!AR114</f>
        <v>44025</v>
      </c>
      <c r="C106" s="99">
        <f>'[5]Forecast MCM'!AV114</f>
        <v>11.711300712727272</v>
      </c>
      <c r="D106" s="99">
        <f>'[5]Forecast MCM'!AT114</f>
        <v>22.196317369090906</v>
      </c>
      <c r="E106" s="99">
        <f>'[5]Forecast MCM'!H114</f>
        <v>41.771971514545456</v>
      </c>
      <c r="F106" s="99">
        <f>'[5]Forecast MCM'!AU114</f>
        <v>56.38238637472756</v>
      </c>
      <c r="G106" s="99">
        <f>'[5]Forecast MCM'!BB114</f>
        <v>11.5</v>
      </c>
      <c r="H106" s="99">
        <f>'[5]Forecast MCM'!BA114</f>
        <v>34.5</v>
      </c>
      <c r="I106" s="97">
        <f t="shared" si="3"/>
        <v>178.06197597109119</v>
      </c>
      <c r="J106" s="12">
        <v>175.4</v>
      </c>
      <c r="K106" s="98">
        <v>175.95339999999999</v>
      </c>
    </row>
    <row r="107" spans="2:11" ht="14.5" x14ac:dyDescent="0.35">
      <c r="B107" s="100">
        <f>'[5]Forecast MCM'!AR115</f>
        <v>44026</v>
      </c>
      <c r="C107" s="99">
        <f>'[5]Forecast MCM'!AV115</f>
        <v>11.709433200909091</v>
      </c>
      <c r="D107" s="99">
        <f>'[5]Forecast MCM'!AT115</f>
        <v>21.990519365090908</v>
      </c>
      <c r="E107" s="99">
        <f>'[5]Forecast MCM'!H115</f>
        <v>41.654742195454546</v>
      </c>
      <c r="F107" s="99">
        <f>'[5]Forecast MCM'!AU115</f>
        <v>56.27144186874677</v>
      </c>
      <c r="G107" s="99">
        <f>'[5]Forecast MCM'!BB115</f>
        <v>11.5</v>
      </c>
      <c r="H107" s="99">
        <f>'[5]Forecast MCM'!BA115</f>
        <v>34.5</v>
      </c>
      <c r="I107" s="97">
        <f t="shared" si="3"/>
        <v>177.6261366302013</v>
      </c>
      <c r="J107" s="12">
        <v>184.6</v>
      </c>
      <c r="K107" s="98">
        <v>185.0548</v>
      </c>
    </row>
    <row r="108" spans="2:11" ht="14.5" x14ac:dyDescent="0.35">
      <c r="B108" s="100">
        <f>'[5]Forecast MCM'!AR116</f>
        <v>44027</v>
      </c>
      <c r="C108" s="99">
        <f>'[5]Forecast MCM'!AV116</f>
        <v>11.707564856363637</v>
      </c>
      <c r="D108" s="99">
        <f>'[5]Forecast MCM'!AT116</f>
        <v>21.988515129</v>
      </c>
      <c r="E108" s="99">
        <f>'[5]Forecast MCM'!H116</f>
        <v>41.643940695454546</v>
      </c>
      <c r="F108" s="99">
        <f>'[5]Forecast MCM'!AU116</f>
        <v>56.16073673720922</v>
      </c>
      <c r="G108" s="99">
        <f>'[5]Forecast MCM'!BB116</f>
        <v>11.5</v>
      </c>
      <c r="H108" s="99">
        <f>'[5]Forecast MCM'!BA116</f>
        <v>34.5</v>
      </c>
      <c r="I108" s="97">
        <f t="shared" si="3"/>
        <v>177.5007574180274</v>
      </c>
      <c r="J108" s="12">
        <v>185.2</v>
      </c>
      <c r="K108" s="98">
        <v>185.5736</v>
      </c>
    </row>
    <row r="109" spans="2:11" ht="14.5" x14ac:dyDescent="0.35">
      <c r="B109" s="100">
        <f>'[5]Forecast MCM'!AR117</f>
        <v>44028</v>
      </c>
      <c r="C109" s="99">
        <f>'[5]Forecast MCM'!AV117</f>
        <v>11.705695678181819</v>
      </c>
      <c r="D109" s="99">
        <f>'[5]Forecast MCM'!AT117</f>
        <v>21.987110783090905</v>
      </c>
      <c r="E109" s="99">
        <f>'[5]Forecast MCM'!H117</f>
        <v>41.474836711818178</v>
      </c>
      <c r="F109" s="99">
        <f>'[5]Forecast MCM'!AU117</f>
        <v>56.049793337398931</v>
      </c>
      <c r="G109" s="99">
        <f>'[5]Forecast MCM'!BB117</f>
        <v>11.5</v>
      </c>
      <c r="H109" s="99">
        <f>'[5]Forecast MCM'!BA117</f>
        <v>29.5</v>
      </c>
      <c r="I109" s="97">
        <f t="shared" si="3"/>
        <v>172.21743651048985</v>
      </c>
      <c r="J109" s="12">
        <v>186.3</v>
      </c>
      <c r="K109" s="98">
        <v>186.8066</v>
      </c>
    </row>
    <row r="110" spans="2:11" ht="14.5" x14ac:dyDescent="0.35">
      <c r="B110" s="100">
        <f>'[5]Forecast MCM'!AR118</f>
        <v>44029</v>
      </c>
      <c r="C110" s="99">
        <f>'[5]Forecast MCM'!AV118</f>
        <v>11.352710895454546</v>
      </c>
      <c r="D110" s="99">
        <f>'[5]Forecast MCM'!AT118</f>
        <v>21.586384815727271</v>
      </c>
      <c r="E110" s="99">
        <f>'[5]Forecast MCM'!H118</f>
        <v>40.975024806363642</v>
      </c>
      <c r="F110" s="99">
        <f>'[5]Forecast MCM'!AU118</f>
        <v>51.82265414323841</v>
      </c>
      <c r="G110" s="99">
        <f>'[5]Forecast MCM'!BB118</f>
        <v>11.5</v>
      </c>
      <c r="H110" s="99">
        <f>'[5]Forecast MCM'!BA118</f>
        <v>29.5</v>
      </c>
      <c r="I110" s="97">
        <f t="shared" si="3"/>
        <v>166.73677466078385</v>
      </c>
      <c r="J110" s="12">
        <v>160.9</v>
      </c>
      <c r="K110" s="98">
        <v>161.30719999999999</v>
      </c>
    </row>
    <row r="111" spans="2:11" ht="14.5" x14ac:dyDescent="0.35">
      <c r="B111" s="100">
        <f>'[5]Forecast MCM'!AR119</f>
        <v>44030</v>
      </c>
      <c r="C111" s="99">
        <f>'[5]Forecast MCM'!AV119</f>
        <v>10.066548505454547</v>
      </c>
      <c r="D111" s="99">
        <f>'[5]Forecast MCM'!AT119</f>
        <v>20.511088260545456</v>
      </c>
      <c r="E111" s="99">
        <f>'[5]Forecast MCM'!H119</f>
        <v>38.79288847363636</v>
      </c>
      <c r="F111" s="99">
        <f>'[5]Forecast MCM'!AU119</f>
        <v>44.375147072382319</v>
      </c>
      <c r="G111" s="99">
        <f>'[5]Forecast MCM'!BB119</f>
        <v>11.5</v>
      </c>
      <c r="H111" s="99">
        <f>'[5]Forecast MCM'!BA119</f>
        <v>29.5</v>
      </c>
      <c r="I111" s="97">
        <f t="shared" si="3"/>
        <v>154.74567231201868</v>
      </c>
      <c r="J111" s="12">
        <v>157.80000000000001</v>
      </c>
      <c r="K111" s="98">
        <v>158.11439999999999</v>
      </c>
    </row>
    <row r="112" spans="2:11" ht="14.5" x14ac:dyDescent="0.35">
      <c r="B112" s="100">
        <f>'[5]Forecast MCM'!AR120</f>
        <v>44031</v>
      </c>
      <c r="C112" s="99">
        <f>'[5]Forecast MCM'!AV120</f>
        <v>9.596802511818181</v>
      </c>
      <c r="D112" s="99">
        <f>'[5]Forecast MCM'!AT120</f>
        <v>20.033225505000004</v>
      </c>
      <c r="E112" s="99">
        <f>'[5]Forecast MCM'!H120</f>
        <v>38.42757228</v>
      </c>
      <c r="F112" s="99">
        <f>'[5]Forecast MCM'!AU120</f>
        <v>41.308273640548606</v>
      </c>
      <c r="G112" s="99">
        <f>'[5]Forecast MCM'!BB120</f>
        <v>11.5</v>
      </c>
      <c r="H112" s="99">
        <f>'[5]Forecast MCM'!BA120</f>
        <v>29.5</v>
      </c>
      <c r="I112" s="97">
        <f t="shared" si="3"/>
        <v>150.36587393736679</v>
      </c>
      <c r="J112" s="12">
        <v>160.69999999999999</v>
      </c>
      <c r="K112" s="98">
        <v>161.04689999999999</v>
      </c>
    </row>
    <row r="113" spans="2:11" ht="14.5" x14ac:dyDescent="0.35">
      <c r="B113" s="100">
        <f>'[5]Forecast MCM'!AR121</f>
        <v>44032</v>
      </c>
      <c r="C113" s="99">
        <f>'[5]Forecast MCM'!AV121</f>
        <v>11.70154560181818</v>
      </c>
      <c r="D113" s="99">
        <f>'[5]Forecast MCM'!AT121</f>
        <v>21.97692567981818</v>
      </c>
      <c r="E113" s="99">
        <f>'[5]Forecast MCM'!H121</f>
        <v>41.181876147272732</v>
      </c>
      <c r="F113" s="99">
        <f>'[5]Forecast MCM'!AU121</f>
        <v>55.606534285975968</v>
      </c>
      <c r="G113" s="99">
        <f>'[5]Forecast MCM'!BB121</f>
        <v>11.5</v>
      </c>
      <c r="H113" s="99">
        <f>'[5]Forecast MCM'!BA121</f>
        <v>29.5</v>
      </c>
      <c r="I113" s="97">
        <f t="shared" si="3"/>
        <v>171.46688171488506</v>
      </c>
      <c r="J113" s="12">
        <v>176.8</v>
      </c>
      <c r="K113" s="98">
        <v>177.23849999999999</v>
      </c>
    </row>
    <row r="114" spans="2:11" ht="14.5" x14ac:dyDescent="0.35">
      <c r="B114" s="100">
        <f>'[5]Forecast MCM'!AR122</f>
        <v>44033</v>
      </c>
      <c r="C114" s="99">
        <f>'[5]Forecast MCM'!AV122</f>
        <v>11.696337280909091</v>
      </c>
      <c r="D114" s="99">
        <f>'[5]Forecast MCM'!AT122</f>
        <v>22.000860414727274</v>
      </c>
      <c r="E114" s="99">
        <f>'[5]Forecast MCM'!H122</f>
        <v>40.771783351818186</v>
      </c>
      <c r="F114" s="99">
        <f>'[5]Forecast MCM'!AU122</f>
        <v>55.494674151711131</v>
      </c>
      <c r="G114" s="99">
        <f>'[5]Forecast MCM'!BB122</f>
        <v>11.5</v>
      </c>
      <c r="H114" s="99">
        <f>'[5]Forecast MCM'!BA122</f>
        <v>29.5</v>
      </c>
      <c r="I114" s="97">
        <f t="shared" si="3"/>
        <v>170.96365519916569</v>
      </c>
      <c r="J114" s="12">
        <v>180.6</v>
      </c>
      <c r="K114" s="98">
        <v>181.0307</v>
      </c>
    </row>
    <row r="115" spans="2:11" ht="14.5" x14ac:dyDescent="0.35">
      <c r="B115" s="100">
        <f>'[5]Forecast MCM'!AR123</f>
        <v>44034</v>
      </c>
      <c r="C115" s="99">
        <f>'[5]Forecast MCM'!AV123</f>
        <v>11.697798908181818</v>
      </c>
      <c r="D115" s="99">
        <f>'[5]Forecast MCM'!AT123</f>
        <v>21.998526581454545</v>
      </c>
      <c r="E115" s="99">
        <f>'[5]Forecast MCM'!H123</f>
        <v>40.661449959090909</v>
      </c>
      <c r="F115" s="99">
        <f>'[5]Forecast MCM'!AU123</f>
        <v>55.384480497457631</v>
      </c>
      <c r="G115" s="99">
        <f>'[5]Forecast MCM'!BB123</f>
        <v>11.5</v>
      </c>
      <c r="H115" s="99">
        <f>'[5]Forecast MCM'!BA123</f>
        <v>29.5</v>
      </c>
      <c r="I115" s="97">
        <f t="shared" si="3"/>
        <v>170.74225594618491</v>
      </c>
      <c r="J115" s="12">
        <v>171.8</v>
      </c>
      <c r="K115" s="98">
        <v>172.20599999999999</v>
      </c>
    </row>
    <row r="116" spans="2:11" ht="14.5" x14ac:dyDescent="0.35">
      <c r="B116" s="100">
        <f>'[5]Forecast MCM'!AR124</f>
        <v>44035</v>
      </c>
      <c r="C116" s="99">
        <f>'[5]Forecast MCM'!AV124</f>
        <v>11.69592431090909</v>
      </c>
      <c r="D116" s="99">
        <f>'[5]Forecast MCM'!AT124</f>
        <v>21.995682161454546</v>
      </c>
      <c r="E116" s="99">
        <f>'[5]Forecast MCM'!H124</f>
        <v>40.79662175090909</v>
      </c>
      <c r="F116" s="99">
        <f>'[5]Forecast MCM'!AU124</f>
        <v>55.273248227101895</v>
      </c>
      <c r="G116" s="99">
        <f>'[5]Forecast MCM'!BB124</f>
        <v>11.5</v>
      </c>
      <c r="H116" s="99">
        <f>'[5]Forecast MCM'!BA124</f>
        <v>29.5</v>
      </c>
      <c r="I116" s="97">
        <f t="shared" si="3"/>
        <v>170.76147645037463</v>
      </c>
      <c r="J116" s="12">
        <v>169.1</v>
      </c>
      <c r="K116" s="98">
        <v>169.5994</v>
      </c>
    </row>
    <row r="117" spans="2:11" ht="14.5" x14ac:dyDescent="0.35">
      <c r="B117" s="100">
        <f>'[5]Forecast MCM'!AR125</f>
        <v>44036</v>
      </c>
      <c r="C117" s="99">
        <f>'[5]Forecast MCM'!AV125</f>
        <v>11.343227414545455</v>
      </c>
      <c r="D117" s="99">
        <f>'[5]Forecast MCM'!AT125</f>
        <v>21.594671175818181</v>
      </c>
      <c r="E117" s="99">
        <f>'[5]Forecast MCM'!H125</f>
        <v>40.339828713636365</v>
      </c>
      <c r="F117" s="99">
        <f>'[5]Forecast MCM'!AU125</f>
        <v>51.071085813018982</v>
      </c>
      <c r="G117" s="99">
        <f>'[5]Forecast MCM'!BB125</f>
        <v>11.5</v>
      </c>
      <c r="H117" s="99">
        <f>'[5]Forecast MCM'!BA125</f>
        <v>24.5</v>
      </c>
      <c r="I117" s="97">
        <f t="shared" si="3"/>
        <v>160.34881311701898</v>
      </c>
      <c r="J117" s="12">
        <v>162.19999999999999</v>
      </c>
      <c r="K117" s="98">
        <v>162.19710000000001</v>
      </c>
    </row>
    <row r="118" spans="2:11" ht="14.5" x14ac:dyDescent="0.35">
      <c r="B118" s="100">
        <f>'[5]Forecast MCM'!AR126</f>
        <v>44037</v>
      </c>
      <c r="C118" s="99">
        <f>'[5]Forecast MCM'!AV126</f>
        <v>10.05526845</v>
      </c>
      <c r="D118" s="99">
        <f>'[5]Forecast MCM'!AT126</f>
        <v>20.520563763909092</v>
      </c>
      <c r="E118" s="99">
        <f>'[5]Forecast MCM'!H126</f>
        <v>37.681710519090906</v>
      </c>
      <c r="F118" s="99">
        <f>'[5]Forecast MCM'!AU126</f>
        <v>43.714039586883281</v>
      </c>
      <c r="G118" s="99">
        <f>'[5]Forecast MCM'!BB126</f>
        <v>11.5</v>
      </c>
      <c r="H118" s="99">
        <f>'[5]Forecast MCM'!BA126</f>
        <v>24.5</v>
      </c>
      <c r="I118" s="97">
        <f t="shared" si="3"/>
        <v>147.97158231988328</v>
      </c>
      <c r="J118" s="12">
        <v>155.80000000000001</v>
      </c>
      <c r="K118" s="98">
        <v>155.67240000000001</v>
      </c>
    </row>
    <row r="119" spans="2:11" ht="14.5" x14ac:dyDescent="0.35">
      <c r="B119" s="100">
        <f>'[5]Forecast MCM'!AR127</f>
        <v>44038</v>
      </c>
      <c r="C119" s="99">
        <f>'[5]Forecast MCM'!AV127</f>
        <v>9.588779054545455</v>
      </c>
      <c r="D119" s="99">
        <f>'[5]Forecast MCM'!AT127</f>
        <v>20.046104565818183</v>
      </c>
      <c r="E119" s="99">
        <f>'[5]Forecast MCM'!H127</f>
        <v>37.518863120909089</v>
      </c>
      <c r="F119" s="99">
        <f>'[5]Forecast MCM'!AU127</f>
        <v>40.692791316965994</v>
      </c>
      <c r="G119" s="99">
        <f>'[5]Forecast MCM'!BB127</f>
        <v>11.5</v>
      </c>
      <c r="H119" s="99">
        <f>'[5]Forecast MCM'!BA127</f>
        <v>24.5</v>
      </c>
      <c r="I119" s="97">
        <f t="shared" si="3"/>
        <v>143.84653805823871</v>
      </c>
      <c r="J119" s="12">
        <v>155.1</v>
      </c>
      <c r="K119" s="98">
        <v>155.32820000000001</v>
      </c>
    </row>
    <row r="120" spans="2:11" ht="14.5" x14ac:dyDescent="0.35">
      <c r="B120" s="100">
        <f>'[5]Forecast MCM'!AR128</f>
        <v>44039</v>
      </c>
      <c r="C120" s="99">
        <f>'[5]Forecast MCM'!AV128</f>
        <v>11.69509337</v>
      </c>
      <c r="D120" s="99">
        <f>'[5]Forecast MCM'!AT128</f>
        <v>21.991902132454545</v>
      </c>
      <c r="E120" s="99">
        <f>'[5]Forecast MCM'!H128</f>
        <v>40.179100886363635</v>
      </c>
      <c r="F120" s="99">
        <f>'[5]Forecast MCM'!AU128</f>
        <v>54.830932499599342</v>
      </c>
      <c r="G120" s="99">
        <f>'[5]Forecast MCM'!BB128</f>
        <v>11.5</v>
      </c>
      <c r="H120" s="99">
        <f>'[5]Forecast MCM'!BA128</f>
        <v>24.5</v>
      </c>
      <c r="I120" s="97">
        <f t="shared" si="3"/>
        <v>164.69702888841752</v>
      </c>
      <c r="J120" s="12">
        <v>146.5</v>
      </c>
      <c r="K120" s="98">
        <v>146.79769999999999</v>
      </c>
    </row>
    <row r="121" spans="2:11" ht="14.5" x14ac:dyDescent="0.35">
      <c r="B121" s="100">
        <f>'[5]Forecast MCM'!AR129</f>
        <v>44040</v>
      </c>
      <c r="C121" s="99">
        <f>'[5]Forecast MCM'!AV129</f>
        <v>11.69321543909091</v>
      </c>
      <c r="D121" s="99">
        <f>'[5]Forecast MCM'!AT129</f>
        <v>21.991189009272727</v>
      </c>
      <c r="E121" s="99">
        <f>'[5]Forecast MCM'!H129</f>
        <v>40.465899143636364</v>
      </c>
      <c r="F121" s="99">
        <f>'[5]Forecast MCM'!AU129</f>
        <v>54.720116053232275</v>
      </c>
      <c r="G121" s="99">
        <f>'[5]Forecast MCM'!BB129</f>
        <v>11.5</v>
      </c>
      <c r="H121" s="99">
        <f>'[5]Forecast MCM'!BA129</f>
        <v>24.5</v>
      </c>
      <c r="I121" s="97">
        <f t="shared" si="3"/>
        <v>164.87041964523229</v>
      </c>
      <c r="J121" s="12">
        <v>148.30000000000001</v>
      </c>
      <c r="K121" s="98">
        <v>148.495</v>
      </c>
    </row>
    <row r="122" spans="2:11" ht="14.5" x14ac:dyDescent="0.35">
      <c r="B122" s="100">
        <f>'[5]Forecast MCM'!AR130</f>
        <v>44041</v>
      </c>
      <c r="C122" s="99">
        <f>'[5]Forecast MCM'!AV130</f>
        <v>11.69467539909091</v>
      </c>
      <c r="D122" s="99">
        <f>'[5]Forecast MCM'!AT130</f>
        <v>21.990907942727272</v>
      </c>
      <c r="E122" s="99">
        <f>'[5]Forecast MCM'!H130</f>
        <v>40.160251922727269</v>
      </c>
      <c r="F122" s="99">
        <f>'[5]Forecast MCM'!AU130</f>
        <v>54.610097972876531</v>
      </c>
      <c r="G122" s="99">
        <f>'[5]Forecast MCM'!BB130</f>
        <v>11.5</v>
      </c>
      <c r="H122" s="99">
        <f>'[5]Forecast MCM'!BA130</f>
        <v>24.5</v>
      </c>
      <c r="I122" s="97">
        <f t="shared" si="3"/>
        <v>164.45593323742199</v>
      </c>
      <c r="J122" s="12">
        <v>161.9</v>
      </c>
      <c r="K122" s="98">
        <v>161.797</v>
      </c>
    </row>
    <row r="123" spans="2:11" ht="14.5" x14ac:dyDescent="0.35">
      <c r="B123" s="100">
        <f>'[5]Forecast MCM'!AR131</f>
        <v>44042</v>
      </c>
      <c r="C123" s="99">
        <f>'[5]Forecast MCM'!AV131</f>
        <v>11.692796217272727</v>
      </c>
      <c r="D123" s="99">
        <f>'[5]Forecast MCM'!AT131</f>
        <v>21.990265557272728</v>
      </c>
      <c r="E123" s="99">
        <f>'[5]Forecast MCM'!H131</f>
        <v>40.094150515454544</v>
      </c>
      <c r="F123" s="99">
        <f>'[5]Forecast MCM'!AU131</f>
        <v>54.499575120168487</v>
      </c>
      <c r="G123" s="99">
        <f>'[5]Forecast MCM'!BB131</f>
        <v>11.5</v>
      </c>
      <c r="H123" s="99">
        <f>'[5]Forecast MCM'!BA131</f>
        <v>24.5</v>
      </c>
      <c r="I123" s="97">
        <f t="shared" si="3"/>
        <v>164.27678741016848</v>
      </c>
      <c r="J123" s="12">
        <v>154</v>
      </c>
      <c r="K123" s="98">
        <v>154.32509999999999</v>
      </c>
    </row>
    <row r="124" spans="2:11" ht="14.5" x14ac:dyDescent="0.35">
      <c r="B124" s="100">
        <f>'[5]Forecast MCM'!AR132</f>
        <v>44043</v>
      </c>
      <c r="C124" s="99">
        <f>'[5]Forecast MCM'!AV132</f>
        <v>11.343428087272727</v>
      </c>
      <c r="D124" s="99">
        <f>'[5]Forecast MCM'!AT132</f>
        <v>21.592880053545453</v>
      </c>
      <c r="E124" s="99">
        <f>'[5]Forecast MCM'!H132</f>
        <v>39.765786935454543</v>
      </c>
      <c r="F124" s="99">
        <f>'[5]Forecast MCM'!AU132</f>
        <v>50.323836005447241</v>
      </c>
      <c r="G124" s="99">
        <f>'[5]Forecast MCM'!BB132</f>
        <v>11.5</v>
      </c>
      <c r="H124" s="99">
        <f>'[5]Forecast MCM'!BA132</f>
        <v>24.5</v>
      </c>
      <c r="I124" s="97">
        <f t="shared" si="3"/>
        <v>159.02593108171996</v>
      </c>
      <c r="J124" s="12">
        <v>138.19999999999999</v>
      </c>
      <c r="K124" s="98">
        <v>138.3905</v>
      </c>
    </row>
    <row r="125" spans="2:11" ht="14.5" x14ac:dyDescent="0.35">
      <c r="B125" s="100">
        <f>'[5]Forecast MCM'!AR133</f>
        <v>44044</v>
      </c>
      <c r="C125" s="99">
        <f>'[5]Forecast MCM'!AV133</f>
        <v>10.058315160909091</v>
      </c>
      <c r="D125" s="99">
        <f>'[5]Forecast MCM'!AT133</f>
        <v>20.350892267727271</v>
      </c>
      <c r="E125" s="99">
        <f>'[5]Forecast MCM'!H133</f>
        <v>37.495169323636361</v>
      </c>
      <c r="F125" s="99">
        <f>'[5]Forecast MCM'!AU133</f>
        <v>43.058430432395582</v>
      </c>
      <c r="G125" s="99">
        <f>'[5]Forecast MCM'!BB133</f>
        <v>11.5</v>
      </c>
      <c r="H125" s="99">
        <f>'[5]Forecast MCM'!BA133</f>
        <v>19.5</v>
      </c>
      <c r="I125" s="97">
        <f t="shared" si="3"/>
        <v>141.96280718466829</v>
      </c>
      <c r="J125" s="12">
        <v>135.19999999999999</v>
      </c>
      <c r="K125" s="98">
        <v>135.36019999999999</v>
      </c>
    </row>
    <row r="126" spans="2:11" ht="14.5" x14ac:dyDescent="0.35">
      <c r="B126" s="100">
        <f>'[5]Forecast MCM'!AR134</f>
        <v>44045</v>
      </c>
      <c r="C126" s="99">
        <f>'[5]Forecast MCM'!AV134</f>
        <v>9.5916833745454539</v>
      </c>
      <c r="D126" s="99">
        <f>'[5]Forecast MCM'!AT134</f>
        <v>19.877415976000002</v>
      </c>
      <c r="E126" s="99">
        <f>'[5]Forecast MCM'!H134</f>
        <v>37.299222306363639</v>
      </c>
      <c r="F126" s="99">
        <f>'[5]Forecast MCM'!AU134</f>
        <v>40.082388091485626</v>
      </c>
      <c r="G126" s="99">
        <f>'[5]Forecast MCM'!BB134</f>
        <v>11.5</v>
      </c>
      <c r="H126" s="99">
        <f>'[5]Forecast MCM'!BA134</f>
        <v>19.5</v>
      </c>
      <c r="I126" s="97">
        <f t="shared" si="3"/>
        <v>137.85070974839471</v>
      </c>
      <c r="J126" s="12">
        <v>140</v>
      </c>
      <c r="K126" s="98">
        <v>139.8374</v>
      </c>
    </row>
    <row r="127" spans="2:11" ht="14.5" x14ac:dyDescent="0.35">
      <c r="B127" s="100">
        <f>'[5]Forecast MCM'!AR135</f>
        <v>44046</v>
      </c>
      <c r="C127" s="99">
        <f>'[5]Forecast MCM'!AV135</f>
        <v>11.695293580909093</v>
      </c>
      <c r="D127" s="99">
        <f>'[5]Forecast MCM'!AT135</f>
        <v>21.821946284909089</v>
      </c>
      <c r="E127" s="99">
        <f>'[5]Forecast MCM'!H135</f>
        <v>40.067239803636362</v>
      </c>
      <c r="F127" s="99">
        <f>'[5]Forecast MCM'!AU135</f>
        <v>54.059175989927347</v>
      </c>
      <c r="G127" s="99">
        <f>'[5]Forecast MCM'!BB135</f>
        <v>11.5</v>
      </c>
      <c r="H127" s="99">
        <f>'[5]Forecast MCM'!BA135</f>
        <v>19.5</v>
      </c>
      <c r="I127" s="97">
        <f t="shared" si="3"/>
        <v>158.64365565938189</v>
      </c>
      <c r="J127" s="12">
        <v>154.4</v>
      </c>
      <c r="K127" s="98">
        <v>154.45179999999999</v>
      </c>
    </row>
    <row r="128" spans="2:11" ht="14.5" x14ac:dyDescent="0.35">
      <c r="B128" s="100">
        <f>'[5]Forecast MCM'!AR136</f>
        <v>44047</v>
      </c>
      <c r="C128" s="99">
        <f>'[5]Forecast MCM'!AV136</f>
        <v>11.696752707272726</v>
      </c>
      <c r="D128" s="99">
        <f>'[5]Forecast MCM'!AT136</f>
        <v>21.820997374090915</v>
      </c>
      <c r="E128" s="99">
        <f>'[5]Forecast MCM'!H136</f>
        <v>39.875106992727268</v>
      </c>
      <c r="F128" s="99">
        <f>'[5]Forecast MCM'!AU136</f>
        <v>53.948750568480683</v>
      </c>
      <c r="G128" s="99">
        <f>'[5]Forecast MCM'!BB136</f>
        <v>11.5</v>
      </c>
      <c r="H128" s="99">
        <f>'[5]Forecast MCM'!BA136</f>
        <v>19.5</v>
      </c>
      <c r="I128" s="97">
        <f t="shared" si="3"/>
        <v>158.3416076425716</v>
      </c>
      <c r="J128" s="12">
        <v>147.4</v>
      </c>
      <c r="K128" s="98">
        <v>147.19159999999999</v>
      </c>
    </row>
    <row r="129" spans="2:11" ht="14.5" x14ac:dyDescent="0.35">
      <c r="B129" s="100">
        <f>'[5]Forecast MCM'!AR137</f>
        <v>44048</v>
      </c>
      <c r="C129" s="99">
        <f>'[5]Forecast MCM'!AV137</f>
        <v>11.698211833636362</v>
      </c>
      <c r="D129" s="99">
        <f>'[5]Forecast MCM'!AT137</f>
        <v>21.821409413454546</v>
      </c>
      <c r="E129" s="99">
        <f>'[5]Forecast MCM'!H137</f>
        <v>39.847749217272728</v>
      </c>
      <c r="F129" s="99">
        <f>'[5]Forecast MCM'!AU137</f>
        <v>53.838268889579503</v>
      </c>
      <c r="G129" s="99">
        <f>'[5]Forecast MCM'!BB137</f>
        <v>11.5</v>
      </c>
      <c r="H129" s="99">
        <f>'[5]Forecast MCM'!BA137</f>
        <v>19.5</v>
      </c>
      <c r="I129" s="97">
        <f t="shared" si="3"/>
        <v>158.20563935394313</v>
      </c>
      <c r="J129" s="12">
        <v>146.19999999999999</v>
      </c>
      <c r="K129" s="98">
        <v>146.16730000000001</v>
      </c>
    </row>
    <row r="130" spans="2:11" ht="14.5" x14ac:dyDescent="0.35">
      <c r="B130" s="100">
        <f>'[5]Forecast MCM'!AR138</f>
        <v>44049</v>
      </c>
      <c r="C130" s="99">
        <f>'[5]Forecast MCM'!AV138</f>
        <v>11.699670959999999</v>
      </c>
      <c r="D130" s="99">
        <f>'[5]Forecast MCM'!AT138</f>
        <v>21.823273456454547</v>
      </c>
      <c r="E130" s="99">
        <f>'[5]Forecast MCM'!H138</f>
        <v>40.054418514545453</v>
      </c>
      <c r="F130" s="99">
        <f>'[5]Forecast MCM'!AU138</f>
        <v>53.728371384053261</v>
      </c>
      <c r="G130" s="99">
        <f>'[5]Forecast MCM'!BB138</f>
        <v>11.5</v>
      </c>
      <c r="H130" s="99">
        <f>'[5]Forecast MCM'!BA138</f>
        <v>19.5</v>
      </c>
      <c r="I130" s="97">
        <f t="shared" si="3"/>
        <v>158.30573431505326</v>
      </c>
      <c r="J130" s="12">
        <v>153.4</v>
      </c>
      <c r="K130" s="98">
        <v>153.42150000000001</v>
      </c>
    </row>
    <row r="131" spans="2:11" ht="14.5" x14ac:dyDescent="0.35">
      <c r="B131" s="100">
        <f>'[5]Forecast MCM'!AR139</f>
        <v>44050</v>
      </c>
      <c r="C131" s="99">
        <f>'[5]Forecast MCM'!AV139</f>
        <v>11.350096184545455</v>
      </c>
      <c r="D131" s="99">
        <f>'[5]Forecast MCM'!AT139</f>
        <v>21.426760744727272</v>
      </c>
      <c r="E131" s="99">
        <f>'[5]Forecast MCM'!H139</f>
        <v>39.564186063636363</v>
      </c>
      <c r="F131" s="99">
        <f>'[5]Forecast MCM'!AU139</f>
        <v>49.57761370113689</v>
      </c>
      <c r="G131" s="99">
        <f>'[5]Forecast MCM'!BB139</f>
        <v>11.5</v>
      </c>
      <c r="H131" s="99">
        <f>'[5]Forecast MCM'!BA139</f>
        <v>19.5</v>
      </c>
      <c r="I131" s="97">
        <f t="shared" ref="I131:I162" si="4">SUM(C131:H131)</f>
        <v>152.91865669404598</v>
      </c>
      <c r="J131" s="12">
        <v>151.6</v>
      </c>
      <c r="K131" s="98">
        <v>151.9633</v>
      </c>
    </row>
    <row r="132" spans="2:11" ht="14.5" x14ac:dyDescent="0.35">
      <c r="B132" s="100">
        <f>'[5]Forecast MCM'!AR140</f>
        <v>44051</v>
      </c>
      <c r="C132" s="99">
        <f>'[5]Forecast MCM'!AV140</f>
        <v>10.067101611818181</v>
      </c>
      <c r="D132" s="99">
        <f>'[5]Forecast MCM'!AT140</f>
        <v>20.357833242272726</v>
      </c>
      <c r="E132" s="99">
        <f>'[5]Forecast MCM'!H140</f>
        <v>37.471064839090907</v>
      </c>
      <c r="F132" s="99">
        <f>'[5]Forecast MCM'!AU140</f>
        <v>42.404025105907877</v>
      </c>
      <c r="G132" s="99">
        <f>'[5]Forecast MCM'!BB140</f>
        <v>11.5</v>
      </c>
      <c r="H132" s="99">
        <f>'[5]Forecast MCM'!BA140</f>
        <v>19.5</v>
      </c>
      <c r="I132" s="97">
        <f t="shared" si="4"/>
        <v>141.30002479908967</v>
      </c>
      <c r="J132" s="12">
        <v>146.5</v>
      </c>
      <c r="K132" s="98">
        <v>146.76240000000001</v>
      </c>
    </row>
    <row r="133" spans="2:11" ht="14.5" x14ac:dyDescent="0.35">
      <c r="B133" s="100">
        <f>'[5]Forecast MCM'!AR141</f>
        <v>44052</v>
      </c>
      <c r="C133" s="99">
        <f>'[5]Forecast MCM'!AV141</f>
        <v>9.6028026672727282</v>
      </c>
      <c r="D133" s="99">
        <f>'[5]Forecast MCM'!AT141</f>
        <v>19.888375013181818</v>
      </c>
      <c r="E133" s="99">
        <f>'[5]Forecast MCM'!H141</f>
        <v>37.495367152727276</v>
      </c>
      <c r="F133" s="99">
        <f>'[5]Forecast MCM'!AU141</f>
        <v>39.473138117096155</v>
      </c>
      <c r="G133" s="99">
        <f>'[5]Forecast MCM'!BB141</f>
        <v>11.5</v>
      </c>
      <c r="H133" s="99">
        <f>'[5]Forecast MCM'!BA141</f>
        <v>19.5</v>
      </c>
      <c r="I133" s="97">
        <f t="shared" si="4"/>
        <v>137.45968295027797</v>
      </c>
      <c r="J133" s="12">
        <v>150.4</v>
      </c>
      <c r="K133" s="98">
        <v>150.68539999999999</v>
      </c>
    </row>
    <row r="134" spans="2:11" ht="14.5" x14ac:dyDescent="0.35">
      <c r="B134" s="100">
        <f>'[5]Forecast MCM'!AR142</f>
        <v>44053</v>
      </c>
      <c r="C134" s="99">
        <f>'[5]Forecast MCM'!AV142</f>
        <v>11.71219492</v>
      </c>
      <c r="D134" s="99">
        <f>'[5]Forecast MCM'!AT142</f>
        <v>21.838131127000004</v>
      </c>
      <c r="E134" s="99">
        <f>'[5]Forecast MCM'!H142</f>
        <v>40.489978028181817</v>
      </c>
      <c r="F134" s="99">
        <f>'[5]Forecast MCM'!AU142</f>
        <v>53.29008260772121</v>
      </c>
      <c r="G134" s="99">
        <f>'[5]Forecast MCM'!BB142</f>
        <v>11.5</v>
      </c>
      <c r="H134" s="99">
        <f>'[5]Forecast MCM'!BA142</f>
        <v>19.5</v>
      </c>
      <c r="I134" s="97">
        <f t="shared" si="4"/>
        <v>158.33038668290303</v>
      </c>
      <c r="J134" s="12">
        <v>161.80000000000001</v>
      </c>
      <c r="K134" s="98">
        <v>162.0977</v>
      </c>
    </row>
    <row r="135" spans="2:11" ht="14.5" x14ac:dyDescent="0.35">
      <c r="B135" s="100">
        <f>'[5]Forecast MCM'!AR143</f>
        <v>44054</v>
      </c>
      <c r="C135" s="99">
        <f>'[5]Forecast MCM'!AV143</f>
        <v>11.71365488</v>
      </c>
      <c r="D135" s="99">
        <f>'[5]Forecast MCM'!AT143</f>
        <v>21.83768276690909</v>
      </c>
      <c r="E135" s="99">
        <f>'[5]Forecast MCM'!H143</f>
        <v>40.384339851818183</v>
      </c>
      <c r="F135" s="99">
        <f>'[5]Forecast MCM'!AU143</f>
        <v>53.180065133081406</v>
      </c>
      <c r="G135" s="99">
        <f>'[5]Forecast MCM'!BB143</f>
        <v>11.5</v>
      </c>
      <c r="H135" s="99">
        <f>'[5]Forecast MCM'!BA143</f>
        <v>19.5</v>
      </c>
      <c r="I135" s="97">
        <f t="shared" si="4"/>
        <v>158.11574263180867</v>
      </c>
      <c r="J135" s="12">
        <v>163.80000000000001</v>
      </c>
      <c r="K135" s="98">
        <v>163.9402</v>
      </c>
    </row>
    <row r="136" spans="2:11" ht="14.5" x14ac:dyDescent="0.35">
      <c r="B136" s="100">
        <f>'[5]Forecast MCM'!AR144</f>
        <v>44055</v>
      </c>
      <c r="C136" s="99">
        <f>'[5]Forecast MCM'!AV144</f>
        <v>11.71511484</v>
      </c>
      <c r="D136" s="99">
        <f>'[5]Forecast MCM'!AT144</f>
        <v>21.839295222727273</v>
      </c>
      <c r="E136" s="99">
        <f>'[5]Forecast MCM'!H144</f>
        <v>40.462300567272727</v>
      </c>
      <c r="F136" s="99">
        <f>'[5]Forecast MCM'!AU144</f>
        <v>53.070167267282457</v>
      </c>
      <c r="G136" s="99">
        <f>'[5]Forecast MCM'!BB144</f>
        <v>11.5</v>
      </c>
      <c r="H136" s="99">
        <f>'[5]Forecast MCM'!BA144</f>
        <v>19.5</v>
      </c>
      <c r="I136" s="97">
        <f t="shared" si="4"/>
        <v>158.08687789728248</v>
      </c>
      <c r="J136" s="12">
        <v>150.6</v>
      </c>
      <c r="K136" s="98">
        <v>150.74160000000001</v>
      </c>
    </row>
    <row r="137" spans="2:11" ht="14.5" x14ac:dyDescent="0.35">
      <c r="B137" s="100">
        <f>'[5]Forecast MCM'!AR145</f>
        <v>44056</v>
      </c>
      <c r="C137" s="99">
        <f>'[5]Forecast MCM'!AV145</f>
        <v>11.7165748</v>
      </c>
      <c r="D137" s="99">
        <f>'[5]Forecast MCM'!AT145</f>
        <v>21.839842496909089</v>
      </c>
      <c r="E137" s="99">
        <f>'[5]Forecast MCM'!H145</f>
        <v>40.406208499090909</v>
      </c>
      <c r="F137" s="99">
        <f>'[5]Forecast MCM'!AU145</f>
        <v>52.959978304381259</v>
      </c>
      <c r="G137" s="99">
        <f>'[5]Forecast MCM'!BB145</f>
        <v>11.5</v>
      </c>
      <c r="H137" s="99">
        <f>'[5]Forecast MCM'!BA145</f>
        <v>19.5</v>
      </c>
      <c r="I137" s="97">
        <f t="shared" si="4"/>
        <v>157.92260410038125</v>
      </c>
      <c r="J137" s="12">
        <v>159</v>
      </c>
      <c r="K137" s="98">
        <v>159.26230000000001</v>
      </c>
    </row>
    <row r="138" spans="2:11" ht="14.5" x14ac:dyDescent="0.35">
      <c r="B138" s="100">
        <f>'[5]Forecast MCM'!AR146</f>
        <v>44057</v>
      </c>
      <c r="C138" s="99">
        <f>'[5]Forecast MCM'!AV146</f>
        <v>11.366493717272727</v>
      </c>
      <c r="D138" s="99">
        <f>'[5]Forecast MCM'!AT146</f>
        <v>21.613687074545453</v>
      </c>
      <c r="E138" s="99">
        <f>'[5]Forecast MCM'!H146</f>
        <v>40.169196091818179</v>
      </c>
      <c r="F138" s="99">
        <f>'[5]Forecast MCM'!AU146</f>
        <v>49.761775794432879</v>
      </c>
      <c r="G138" s="99">
        <f>'[5]Forecast MCM'!BB146</f>
        <v>11.5</v>
      </c>
      <c r="H138" s="99">
        <f>'[5]Forecast MCM'!BA146</f>
        <v>19.5</v>
      </c>
      <c r="I138" s="97">
        <f t="shared" si="4"/>
        <v>153.91115267806924</v>
      </c>
      <c r="J138" s="12">
        <v>159.69999999999999</v>
      </c>
      <c r="K138" s="98">
        <v>257.51310000000001</v>
      </c>
    </row>
    <row r="139" spans="2:11" ht="14.5" x14ac:dyDescent="0.35">
      <c r="B139" s="100">
        <f>'[5]Forecast MCM'!AR147</f>
        <v>44058</v>
      </c>
      <c r="C139" s="99">
        <f>'[5]Forecast MCM'!AV147</f>
        <v>10.081642856363636</v>
      </c>
      <c r="D139" s="99">
        <f>'[5]Forecast MCM'!AT147</f>
        <v>20.534944611</v>
      </c>
      <c r="E139" s="99">
        <f>'[5]Forecast MCM'!H147</f>
        <v>38.011994854545456</v>
      </c>
      <c r="F139" s="99">
        <f>'[5]Forecast MCM'!AU147</f>
        <v>42.82946803153019</v>
      </c>
      <c r="G139" s="99">
        <f>'[5]Forecast MCM'!BB147</f>
        <v>11.5</v>
      </c>
      <c r="H139" s="99">
        <f>'[5]Forecast MCM'!BA147</f>
        <v>19.5</v>
      </c>
      <c r="I139" s="97">
        <f t="shared" si="4"/>
        <v>142.45805035343929</v>
      </c>
      <c r="J139" s="12">
        <v>158.30000000000001</v>
      </c>
      <c r="K139" s="98">
        <v>158.21080000000001</v>
      </c>
    </row>
    <row r="140" spans="2:11" ht="14.5" x14ac:dyDescent="0.35">
      <c r="B140" s="100">
        <f>'[5]Forecast MCM'!AR148</f>
        <v>44059</v>
      </c>
      <c r="C140" s="99">
        <f>'[5]Forecast MCM'!AV148</f>
        <v>9.6194145572727265</v>
      </c>
      <c r="D140" s="99">
        <f>'[5]Forecast MCM'!AT148</f>
        <v>20.052054081545453</v>
      </c>
      <c r="E140" s="99">
        <f>'[5]Forecast MCM'!H148</f>
        <v>38.065900228181818</v>
      </c>
      <c r="F140" s="99">
        <f>'[5]Forecast MCM'!AU148</f>
        <v>40.087730760371457</v>
      </c>
      <c r="G140" s="99">
        <f>'[5]Forecast MCM'!BB148</f>
        <v>11.5</v>
      </c>
      <c r="H140" s="99">
        <f>'[5]Forecast MCM'!BA148</f>
        <v>17.5</v>
      </c>
      <c r="I140" s="97">
        <f t="shared" si="4"/>
        <v>136.82509962737146</v>
      </c>
      <c r="J140" s="12">
        <v>160.4</v>
      </c>
      <c r="K140" s="98">
        <v>160.43819999999999</v>
      </c>
    </row>
    <row r="141" spans="2:11" ht="14.5" x14ac:dyDescent="0.35">
      <c r="B141" s="100">
        <f>'[5]Forecast MCM'!AR149</f>
        <v>44060</v>
      </c>
      <c r="C141" s="99">
        <f>'[5]Forecast MCM'!AV149</f>
        <v>11.73914786181818</v>
      </c>
      <c r="D141" s="99">
        <f>'[5]Forecast MCM'!AT149</f>
        <v>22.034478213000003</v>
      </c>
      <c r="E141" s="99">
        <f>'[5]Forecast MCM'!H149</f>
        <v>40.779314560909093</v>
      </c>
      <c r="F141" s="99">
        <f>'[5]Forecast MCM'!AU149</f>
        <v>54.161808811422773</v>
      </c>
      <c r="G141" s="99">
        <f>'[5]Forecast MCM'!BB149</f>
        <v>11.5</v>
      </c>
      <c r="H141" s="99">
        <f>'[5]Forecast MCM'!BA149</f>
        <v>17.5</v>
      </c>
      <c r="I141" s="97">
        <f t="shared" si="4"/>
        <v>157.71474944715004</v>
      </c>
      <c r="J141" s="12">
        <v>179.4</v>
      </c>
      <c r="K141" s="98">
        <v>178.97020000000001</v>
      </c>
    </row>
    <row r="142" spans="2:11" ht="14.5" x14ac:dyDescent="0.35">
      <c r="B142" s="100">
        <f>'[5]Forecast MCM'!AR150</f>
        <v>44061</v>
      </c>
      <c r="C142" s="99">
        <f>'[5]Forecast MCM'!AV150</f>
        <v>11.747304028181818</v>
      </c>
      <c r="D142" s="99">
        <f>'[5]Forecast MCM'!AT150</f>
        <v>22.044096201181816</v>
      </c>
      <c r="E142" s="99">
        <f>'[5]Forecast MCM'!H150</f>
        <v>41.115627334545451</v>
      </c>
      <c r="F142" s="99">
        <f>'[5]Forecast MCM'!AU150</f>
        <v>54.285630132657587</v>
      </c>
      <c r="G142" s="99">
        <f>'[5]Forecast MCM'!BB150</f>
        <v>11.5</v>
      </c>
      <c r="H142" s="99">
        <f>'[5]Forecast MCM'!BA150</f>
        <v>17.5</v>
      </c>
      <c r="I142" s="97">
        <f t="shared" si="4"/>
        <v>158.19265769656667</v>
      </c>
      <c r="J142" s="12">
        <v>169.5</v>
      </c>
      <c r="K142" s="98">
        <v>169.27099999999999</v>
      </c>
    </row>
    <row r="143" spans="2:11" ht="14.5" x14ac:dyDescent="0.35">
      <c r="B143" s="100">
        <f>'[5]Forecast MCM'!AR151</f>
        <v>44062</v>
      </c>
      <c r="C143" s="99">
        <f>'[5]Forecast MCM'!AV151</f>
        <v>11.752114384545456</v>
      </c>
      <c r="D143" s="99">
        <f>'[5]Forecast MCM'!AT151</f>
        <v>22.052034918636362</v>
      </c>
      <c r="E143" s="99">
        <f>'[5]Forecast MCM'!H151</f>
        <v>41.209259775454548</v>
      </c>
      <c r="F143" s="99">
        <f>'[5]Forecast MCM'!AU151</f>
        <v>54.40837373461968</v>
      </c>
      <c r="G143" s="99">
        <f>'[5]Forecast MCM'!BB151</f>
        <v>11.5</v>
      </c>
      <c r="H143" s="99">
        <f>'[5]Forecast MCM'!BA151</f>
        <v>17.5</v>
      </c>
      <c r="I143" s="97">
        <f t="shared" si="4"/>
        <v>158.42178281325604</v>
      </c>
      <c r="J143" s="12">
        <v>153.6</v>
      </c>
      <c r="K143" s="98">
        <v>153.2269</v>
      </c>
    </row>
    <row r="144" spans="2:11" ht="14.5" x14ac:dyDescent="0.35">
      <c r="B144" s="100">
        <f>'[5]Forecast MCM'!AR152</f>
        <v>44063</v>
      </c>
      <c r="C144" s="99">
        <f>'[5]Forecast MCM'!AV152</f>
        <v>11.76027346818182</v>
      </c>
      <c r="D144" s="99">
        <f>'[5]Forecast MCM'!AT152</f>
        <v>22.058998786272728</v>
      </c>
      <c r="E144" s="99">
        <f>'[5]Forecast MCM'!H152</f>
        <v>41.750841385454549</v>
      </c>
      <c r="F144" s="99">
        <f>'[5]Forecast MCM'!AU152</f>
        <v>54.531612240490873</v>
      </c>
      <c r="G144" s="99">
        <f>'[5]Forecast MCM'!BB152</f>
        <v>11.5</v>
      </c>
      <c r="H144" s="99">
        <f>'[5]Forecast MCM'!BA152</f>
        <v>17.5</v>
      </c>
      <c r="I144" s="97">
        <f t="shared" si="4"/>
        <v>159.10172588039995</v>
      </c>
      <c r="J144" s="12">
        <v>121.8</v>
      </c>
      <c r="K144" s="98">
        <v>121.5004</v>
      </c>
    </row>
    <row r="145" spans="2:11" ht="14.5" x14ac:dyDescent="0.35">
      <c r="B145" s="100">
        <f>'[5]Forecast MCM'!AR153</f>
        <v>44064</v>
      </c>
      <c r="C145" s="99">
        <f>'[5]Forecast MCM'!AV153</f>
        <v>11.40888546909091</v>
      </c>
      <c r="D145" s="99">
        <f>'[5]Forecast MCM'!AT153</f>
        <v>21.706121579909091</v>
      </c>
      <c r="E145" s="99">
        <f>'[5]Forecast MCM'!H153</f>
        <v>41.494084124545452</v>
      </c>
      <c r="F145" s="99">
        <f>'[5]Forecast MCM'!AU153</f>
        <v>50.546603967776079</v>
      </c>
      <c r="G145" s="99">
        <f>'[5]Forecast MCM'!BB153</f>
        <v>11.5</v>
      </c>
      <c r="H145" s="99">
        <f>'[5]Forecast MCM'!BA153</f>
        <v>17.5</v>
      </c>
      <c r="I145" s="97">
        <f t="shared" si="4"/>
        <v>154.15569514132153</v>
      </c>
      <c r="J145" s="12">
        <v>126.7</v>
      </c>
      <c r="K145" s="98">
        <v>126.4235</v>
      </c>
    </row>
    <row r="146" spans="2:11" ht="14.5" x14ac:dyDescent="0.35">
      <c r="B146" s="100">
        <f>'[5]Forecast MCM'!AR154</f>
        <v>44065</v>
      </c>
      <c r="C146" s="99">
        <f>'[5]Forecast MCM'!AV154</f>
        <v>10.11923339</v>
      </c>
      <c r="D146" s="99">
        <f>'[5]Forecast MCM'!AT154</f>
        <v>20.624400459454545</v>
      </c>
      <c r="E146" s="99">
        <f>'[5]Forecast MCM'!H154</f>
        <v>39.063177720909088</v>
      </c>
      <c r="F146" s="99">
        <f>'[5]Forecast MCM'!AU154</f>
        <v>43.470963009558197</v>
      </c>
      <c r="G146" s="99">
        <f>'[5]Forecast MCM'!BB154</f>
        <v>11.5</v>
      </c>
      <c r="H146" s="99">
        <f>'[5]Forecast MCM'!BA154</f>
        <v>17.5</v>
      </c>
      <c r="I146" s="97">
        <f t="shared" si="4"/>
        <v>142.27777457992184</v>
      </c>
      <c r="J146" s="12">
        <v>134.9</v>
      </c>
      <c r="K146" s="98">
        <v>134.70320000000001</v>
      </c>
    </row>
    <row r="147" spans="2:11" ht="14.5" x14ac:dyDescent="0.35">
      <c r="B147" s="100">
        <f>'[5]Forecast MCM'!AR155</f>
        <v>44066</v>
      </c>
      <c r="C147" s="99">
        <f>'[5]Forecast MCM'!AV155</f>
        <v>9.6525185972727279</v>
      </c>
      <c r="D147" s="99">
        <f>'[5]Forecast MCM'!AT155</f>
        <v>20.137630550000001</v>
      </c>
      <c r="E147" s="99">
        <f>'[5]Forecast MCM'!H155</f>
        <v>39.226577010909089</v>
      </c>
      <c r="F147" s="99">
        <f>'[5]Forecast MCM'!AU155</f>
        <v>40.677761429067232</v>
      </c>
      <c r="G147" s="99">
        <f>'[5]Forecast MCM'!BB155</f>
        <v>11.5</v>
      </c>
      <c r="H147" s="99">
        <f>'[5]Forecast MCM'!BA155</f>
        <v>17.5</v>
      </c>
      <c r="I147" s="97">
        <f t="shared" si="4"/>
        <v>138.69448758724906</v>
      </c>
      <c r="J147" s="12">
        <v>148.30000000000001</v>
      </c>
      <c r="K147" s="98">
        <v>147.75989999999999</v>
      </c>
    </row>
    <row r="148" spans="2:11" ht="14.5" x14ac:dyDescent="0.35">
      <c r="B148" s="100">
        <f>'[5]Forecast MCM'!AR156</f>
        <v>44067</v>
      </c>
      <c r="C148" s="99">
        <f>'[5]Forecast MCM'!AV156</f>
        <v>11.779528229090909</v>
      </c>
      <c r="D148" s="99">
        <f>'[5]Forecast MCM'!AT156</f>
        <v>22.124472900545456</v>
      </c>
      <c r="E148" s="99">
        <f>'[5]Forecast MCM'!H156</f>
        <v>42.110972440000005</v>
      </c>
      <c r="F148" s="99">
        <f>'[5]Forecast MCM'!AU156</f>
        <v>55.021278082532369</v>
      </c>
      <c r="G148" s="99">
        <f>'[5]Forecast MCM'!BB156</f>
        <v>11.5</v>
      </c>
      <c r="H148" s="99">
        <f>'[5]Forecast MCM'!BA156</f>
        <v>17.5</v>
      </c>
      <c r="I148" s="97">
        <f t="shared" si="4"/>
        <v>160.03625165216874</v>
      </c>
      <c r="J148" s="12">
        <v>153.4</v>
      </c>
      <c r="K148" s="98">
        <v>153.43209999999999</v>
      </c>
    </row>
    <row r="149" spans="2:11" ht="14.5" x14ac:dyDescent="0.35">
      <c r="B149" s="100">
        <f>'[5]Forecast MCM'!AR157</f>
        <v>44068</v>
      </c>
      <c r="C149" s="99">
        <f>'[5]Forecast MCM'!AV157</f>
        <v>11.787693981818181</v>
      </c>
      <c r="D149" s="99">
        <f>'[5]Forecast MCM'!AT157</f>
        <v>22.134284775090908</v>
      </c>
      <c r="E149" s="99">
        <f>'[5]Forecast MCM'!H157</f>
        <v>42.563916868181821</v>
      </c>
      <c r="F149" s="99">
        <f>'[5]Forecast MCM'!AU157</f>
        <v>55.145035384130829</v>
      </c>
      <c r="G149" s="99">
        <f>'[5]Forecast MCM'!BB157</f>
        <v>11.5</v>
      </c>
      <c r="H149" s="99">
        <f>'[5]Forecast MCM'!BA157</f>
        <v>17.5</v>
      </c>
      <c r="I149" s="97">
        <f t="shared" si="4"/>
        <v>160.63093100922174</v>
      </c>
      <c r="J149" s="12">
        <v>130.19999999999999</v>
      </c>
      <c r="K149" s="98">
        <v>130.2329</v>
      </c>
    </row>
    <row r="150" spans="2:11" ht="14.5" x14ac:dyDescent="0.35">
      <c r="B150" s="100">
        <f>'[5]Forecast MCM'!AR158</f>
        <v>44069</v>
      </c>
      <c r="C150" s="99">
        <f>'[5]Forecast MCM'!AV158</f>
        <v>11.795861402727274</v>
      </c>
      <c r="D150" s="99">
        <f>'[5]Forecast MCM'!AT158</f>
        <v>22.144129449636363</v>
      </c>
      <c r="E150" s="99">
        <f>'[5]Forecast MCM'!H158</f>
        <v>42.691703519090908</v>
      </c>
      <c r="F150" s="99">
        <f>'[5]Forecast MCM'!AU158</f>
        <v>55.268559831820198</v>
      </c>
      <c r="G150" s="99">
        <f>'[5]Forecast MCM'!BB158</f>
        <v>11.5</v>
      </c>
      <c r="H150" s="99">
        <f>'[5]Forecast MCM'!BA158</f>
        <v>17.5</v>
      </c>
      <c r="I150" s="97">
        <f t="shared" si="4"/>
        <v>160.90025420327476</v>
      </c>
      <c r="J150" s="12">
        <v>170.6</v>
      </c>
      <c r="K150" s="98">
        <v>170.17699999999999</v>
      </c>
    </row>
    <row r="151" spans="2:11" ht="14.5" x14ac:dyDescent="0.35">
      <c r="B151" s="100">
        <f>'[5]Forecast MCM'!AR159</f>
        <v>44070</v>
      </c>
      <c r="C151" s="99">
        <f>'[5]Forecast MCM'!AV159</f>
        <v>11.804030490000001</v>
      </c>
      <c r="D151" s="99">
        <f>'[5]Forecast MCM'!AT159</f>
        <v>22.15455013945455</v>
      </c>
      <c r="E151" s="99">
        <f>'[5]Forecast MCM'!H159</f>
        <v>43.01061659727273</v>
      </c>
      <c r="F151" s="99">
        <f>'[5]Forecast MCM'!AU159</f>
        <v>55.392083347600469</v>
      </c>
      <c r="G151" s="99">
        <f>'[5]Forecast MCM'!BB159</f>
        <v>11.5</v>
      </c>
      <c r="H151" s="99">
        <f>'[5]Forecast MCM'!BA159</f>
        <v>16.5</v>
      </c>
      <c r="I151" s="97">
        <f t="shared" si="4"/>
        <v>160.36128057432776</v>
      </c>
      <c r="J151" s="12">
        <v>164.3</v>
      </c>
      <c r="K151" s="98">
        <v>164.3486</v>
      </c>
    </row>
    <row r="152" spans="2:11" ht="14.5" x14ac:dyDescent="0.35">
      <c r="B152" s="100">
        <f>'[5]Forecast MCM'!AR160</f>
        <v>44071</v>
      </c>
      <c r="C152" s="99">
        <f>'[5]Forecast MCM'!AV160</f>
        <v>11.4610859</v>
      </c>
      <c r="D152" s="99">
        <f>'[5]Forecast MCM'!AT160</f>
        <v>21.764838606545453</v>
      </c>
      <c r="E152" s="99">
        <f>'[5]Forecast MCM'!H160</f>
        <v>43.129261679999999</v>
      </c>
      <c r="F152" s="99">
        <f>'[5]Forecast MCM'!AU160</f>
        <v>51.333816725130603</v>
      </c>
      <c r="G152" s="99">
        <f>'[5]Forecast MCM'!BB160</f>
        <v>11.5</v>
      </c>
      <c r="H152" s="99">
        <f>'[5]Forecast MCM'!BA160</f>
        <v>16.5</v>
      </c>
      <c r="I152" s="97">
        <f t="shared" si="4"/>
        <v>155.68900291167606</v>
      </c>
      <c r="J152" s="12">
        <v>147.19999999999999</v>
      </c>
      <c r="K152" s="98">
        <v>146.8349</v>
      </c>
    </row>
    <row r="153" spans="2:11" ht="14.5" x14ac:dyDescent="0.35">
      <c r="B153" s="100">
        <f>'[5]Forecast MCM'!AR161</f>
        <v>44072</v>
      </c>
      <c r="C153" s="99">
        <f>'[5]Forecast MCM'!AV161</f>
        <v>10.171286184545455</v>
      </c>
      <c r="D153" s="99">
        <f>'[5]Forecast MCM'!AT161</f>
        <v>20.688672294818183</v>
      </c>
      <c r="E153" s="99">
        <f>'[5]Forecast MCM'!H161</f>
        <v>41.137443900000001</v>
      </c>
      <c r="F153" s="99">
        <f>'[5]Forecast MCM'!AU161</f>
        <v>44.118499215586205</v>
      </c>
      <c r="G153" s="99">
        <f>'[5]Forecast MCM'!BB161</f>
        <v>11.5</v>
      </c>
      <c r="H153" s="99">
        <f>'[5]Forecast MCM'!BA161</f>
        <v>16.5</v>
      </c>
      <c r="I153" s="97">
        <f t="shared" si="4"/>
        <v>144.11590159494983</v>
      </c>
      <c r="J153" s="12">
        <v>133.30000000000001</v>
      </c>
      <c r="K153" s="98">
        <v>132.96870000000001</v>
      </c>
    </row>
    <row r="154" spans="2:11" ht="14.5" x14ac:dyDescent="0.35">
      <c r="B154" s="100">
        <f>'[5]Forecast MCM'!AR162</f>
        <v>44073</v>
      </c>
      <c r="C154" s="99">
        <f>'[5]Forecast MCM'!AV162</f>
        <v>9.7076552345454541</v>
      </c>
      <c r="D154" s="99">
        <f>'[5]Forecast MCM'!AT162</f>
        <v>20.206840258363634</v>
      </c>
      <c r="E154" s="99">
        <f>'[5]Forecast MCM'!H162</f>
        <v>41.517179640909092</v>
      </c>
      <c r="F154" s="99">
        <f>'[5]Forecast MCM'!AU162</f>
        <v>41.2768802412402</v>
      </c>
      <c r="G154" s="99">
        <f>'[5]Forecast MCM'!BB162</f>
        <v>11.5</v>
      </c>
      <c r="H154" s="99">
        <f>'[5]Forecast MCM'!BA162</f>
        <v>16.5</v>
      </c>
      <c r="I154" s="97">
        <f t="shared" si="4"/>
        <v>140.70855537505838</v>
      </c>
      <c r="J154" s="12">
        <v>155</v>
      </c>
      <c r="K154" s="98">
        <v>154.7414</v>
      </c>
    </row>
    <row r="155" spans="2:11" ht="14.5" x14ac:dyDescent="0.35">
      <c r="B155" s="100">
        <f>'[5]Forecast MCM'!AR163</f>
        <v>44074</v>
      </c>
      <c r="C155" s="99">
        <f>'[5]Forecast MCM'!AV163</f>
        <v>11.850133430909091</v>
      </c>
      <c r="D155" s="99">
        <f>'[5]Forecast MCM'!AT163</f>
        <v>22.204842481818183</v>
      </c>
      <c r="E155" s="99">
        <f>'[5]Forecast MCM'!H163</f>
        <v>44.900142859090913</v>
      </c>
      <c r="F155" s="99">
        <f>'[5]Forecast MCM'!AU163</f>
        <v>55.892031191630643</v>
      </c>
      <c r="G155" s="99">
        <f>'[5]Forecast MCM'!BB163</f>
        <v>11.5</v>
      </c>
      <c r="H155" s="99">
        <f>'[5]Forecast MCM'!BA163</f>
        <v>16.5</v>
      </c>
      <c r="I155" s="97">
        <f t="shared" si="4"/>
        <v>162.84714996344883</v>
      </c>
      <c r="J155" s="12">
        <v>175.2</v>
      </c>
      <c r="K155" s="98">
        <v>174.71260000000001</v>
      </c>
    </row>
    <row r="156" spans="2:11" ht="14.5" x14ac:dyDescent="0.35">
      <c r="B156" s="100">
        <f>'[5]Forecast MCM'!AR164</f>
        <v>44075</v>
      </c>
      <c r="C156" s="99">
        <f>'[5]Forecast MCM'!AV164</f>
        <v>11.861665418181817</v>
      </c>
      <c r="D156" s="99">
        <f>'[5]Forecast MCM'!AT164</f>
        <v>22.027109080727268</v>
      </c>
      <c r="E156" s="99">
        <f>'[5]Forecast MCM'!H164</f>
        <v>45.343711379090912</v>
      </c>
      <c r="F156" s="99">
        <f>'[5]Forecast MCM'!AU164</f>
        <v>56.016564433774562</v>
      </c>
      <c r="G156" s="99">
        <f>'[5]Forecast MCM'!BB164</f>
        <v>11.5</v>
      </c>
      <c r="H156" s="99">
        <f>'[5]Forecast MCM'!BA164</f>
        <v>16.5</v>
      </c>
      <c r="I156" s="97">
        <f t="shared" si="4"/>
        <v>163.24905031177457</v>
      </c>
      <c r="J156" s="12">
        <v>170.3</v>
      </c>
      <c r="K156" s="98">
        <v>169.9427</v>
      </c>
    </row>
    <row r="157" spans="2:11" ht="14.5" x14ac:dyDescent="0.35">
      <c r="B157" s="100">
        <f>'[5]Forecast MCM'!AR165</f>
        <v>44076</v>
      </c>
      <c r="C157" s="99">
        <f>'[5]Forecast MCM'!AV165</f>
        <v>11.869846592727272</v>
      </c>
      <c r="D157" s="99">
        <f>'[5]Forecast MCM'!AT165</f>
        <v>22.039698620999999</v>
      </c>
      <c r="E157" s="99">
        <f>'[5]Forecast MCM'!H165</f>
        <v>45.888839074545452</v>
      </c>
      <c r="F157" s="99">
        <f>'[5]Forecast MCM'!AU165</f>
        <v>56.140998386020712</v>
      </c>
      <c r="G157" s="99">
        <f>'[5]Forecast MCM'!BB165</f>
        <v>11.5</v>
      </c>
      <c r="H157" s="99">
        <f>'[5]Forecast MCM'!BA165</f>
        <v>16.5</v>
      </c>
      <c r="I157" s="97">
        <f t="shared" si="4"/>
        <v>163.93938267429343</v>
      </c>
      <c r="J157" s="12">
        <v>160.80000000000001</v>
      </c>
      <c r="K157" s="98">
        <v>161.0324</v>
      </c>
    </row>
    <row r="158" spans="2:11" ht="14.5" x14ac:dyDescent="0.35">
      <c r="B158" s="100">
        <f>'[5]Forecast MCM'!AR166</f>
        <v>44077</v>
      </c>
      <c r="C158" s="99">
        <f>'[5]Forecast MCM'!AV166</f>
        <v>11.881383164545456</v>
      </c>
      <c r="D158" s="99">
        <f>'[5]Forecast MCM'!AT166</f>
        <v>22.050896023181821</v>
      </c>
      <c r="E158" s="99">
        <f>'[5]Forecast MCM'!H166</f>
        <v>46.04493026363636</v>
      </c>
      <c r="F158" s="99">
        <f>'[5]Forecast MCM'!AU166</f>
        <v>56.265298648800979</v>
      </c>
      <c r="G158" s="99">
        <f>'[5]Forecast MCM'!BB166</f>
        <v>11.5</v>
      </c>
      <c r="H158" s="99">
        <f>'[5]Forecast MCM'!BA166</f>
        <v>16.5</v>
      </c>
      <c r="I158" s="97">
        <f t="shared" si="4"/>
        <v>164.24250810016463</v>
      </c>
      <c r="J158" s="12">
        <v>138</v>
      </c>
      <c r="K158" s="98">
        <v>149.3329</v>
      </c>
    </row>
    <row r="159" spans="2:11" ht="14.5" x14ac:dyDescent="0.35">
      <c r="B159" s="100">
        <f>'[5]Forecast MCM'!AR167</f>
        <v>44078</v>
      </c>
      <c r="C159" s="99">
        <f>'[5]Forecast MCM'!AV167</f>
        <v>11.532881048181819</v>
      </c>
      <c r="D159" s="99">
        <f>'[5]Forecast MCM'!AT167</f>
        <v>21.657456703090912</v>
      </c>
      <c r="E159" s="99">
        <f>'[5]Forecast MCM'!H167</f>
        <v>45.787582072727268</v>
      </c>
      <c r="F159" s="99">
        <f>'[5]Forecast MCM'!AU167</f>
        <v>52.129729775110164</v>
      </c>
      <c r="G159" s="99">
        <f>'[5]Forecast MCM'!BB167</f>
        <v>11.5</v>
      </c>
      <c r="H159" s="99">
        <f>'[5]Forecast MCM'!BA167</f>
        <v>16.5</v>
      </c>
      <c r="I159" s="97">
        <f t="shared" si="4"/>
        <v>159.10764959911018</v>
      </c>
      <c r="J159" s="12">
        <v>151.1</v>
      </c>
      <c r="K159" s="98">
        <v>166.01349999999999</v>
      </c>
    </row>
    <row r="160" spans="2:11" ht="14.5" x14ac:dyDescent="0.35">
      <c r="B160" s="100">
        <f>'[5]Forecast MCM'!AR168</f>
        <v>44079</v>
      </c>
      <c r="C160" s="99">
        <f>'[5]Forecast MCM'!AV168</f>
        <v>10.232069028181819</v>
      </c>
      <c r="D160" s="99">
        <f>'[5]Forecast MCM'!AT168</f>
        <v>20.579423975999998</v>
      </c>
      <c r="E160" s="99">
        <f>'[5]Forecast MCM'!H168</f>
        <v>43.63794805909091</v>
      </c>
      <c r="F160" s="99">
        <f>'[5]Forecast MCM'!AU168</f>
        <v>44.770349113989184</v>
      </c>
      <c r="G160" s="99">
        <f>'[5]Forecast MCM'!BB168</f>
        <v>11.5</v>
      </c>
      <c r="H160" s="99">
        <f>'[5]Forecast MCM'!BA168</f>
        <v>16.5</v>
      </c>
      <c r="I160" s="97">
        <f t="shared" si="4"/>
        <v>147.21979017726193</v>
      </c>
      <c r="J160" s="12">
        <v>149.1</v>
      </c>
      <c r="K160" s="98">
        <v>148.91739999999999</v>
      </c>
    </row>
    <row r="161" spans="2:11" ht="14.5" x14ac:dyDescent="0.35">
      <c r="B161" s="100">
        <f>'[5]Forecast MCM'!AR169</f>
        <v>44080</v>
      </c>
      <c r="C161" s="99">
        <f>'[5]Forecast MCM'!AV169</f>
        <v>9.7656242990909092</v>
      </c>
      <c r="D161" s="99">
        <f>'[5]Forecast MCM'!AT169</f>
        <v>20.132244218181818</v>
      </c>
      <c r="E161" s="99">
        <f>'[5]Forecast MCM'!H169</f>
        <v>43.83566210181818</v>
      </c>
      <c r="F161" s="99">
        <f>'[5]Forecast MCM'!AU169</f>
        <v>41.877710623947301</v>
      </c>
      <c r="G161" s="99">
        <f>'[5]Forecast MCM'!BB169</f>
        <v>11.5</v>
      </c>
      <c r="H161" s="99">
        <f>'[5]Forecast MCM'!BA169</f>
        <v>16.5</v>
      </c>
      <c r="I161" s="97">
        <f t="shared" si="4"/>
        <v>143.61124124303822</v>
      </c>
      <c r="J161" s="12">
        <v>156.69999999999999</v>
      </c>
      <c r="K161" s="98">
        <v>156.4753</v>
      </c>
    </row>
    <row r="162" spans="2:11" ht="14.5" x14ac:dyDescent="0.35">
      <c r="B162" s="100">
        <f>'[5]Forecast MCM'!AR170</f>
        <v>44081</v>
      </c>
      <c r="C162" s="99">
        <f>'[5]Forecast MCM'!AV170</f>
        <v>11.924199064545455</v>
      </c>
      <c r="D162" s="99">
        <f>'[5]Forecast MCM'!AT170</f>
        <v>22.101152567545459</v>
      </c>
      <c r="E162" s="99">
        <f>'[5]Forecast MCM'!H170</f>
        <v>47.515002429090913</v>
      </c>
      <c r="F162" s="99">
        <f>'[5]Forecast MCM'!AU170</f>
        <v>56.763257880103886</v>
      </c>
      <c r="G162" s="99">
        <f>'[5]Forecast MCM'!BB170</f>
        <v>11.5</v>
      </c>
      <c r="H162" s="99">
        <f>'[5]Forecast MCM'!BA170</f>
        <v>16.5</v>
      </c>
      <c r="I162" s="97">
        <f t="shared" si="4"/>
        <v>166.30361194128571</v>
      </c>
      <c r="J162" s="12">
        <v>163</v>
      </c>
      <c r="K162" s="98">
        <v>162.96090000000001</v>
      </c>
    </row>
    <row r="163" spans="2:11" ht="14.5" x14ac:dyDescent="0.35">
      <c r="B163" s="100">
        <f>'[5]Forecast MCM'!AR171</f>
        <v>44082</v>
      </c>
      <c r="C163" s="99">
        <f>'[5]Forecast MCM'!AV171</f>
        <v>11.935747724545456</v>
      </c>
      <c r="D163" s="99">
        <f>'[5]Forecast MCM'!AT171</f>
        <v>22.114807491545452</v>
      </c>
      <c r="E163" s="99">
        <f>'[5]Forecast MCM'!H171</f>
        <v>47.93200468818182</v>
      </c>
      <c r="F163" s="99">
        <f>'[5]Forecast MCM'!AU171</f>
        <v>56.888358164702346</v>
      </c>
      <c r="G163" s="99">
        <f>'[5]Forecast MCM'!BB171</f>
        <v>11.5</v>
      </c>
      <c r="H163" s="99">
        <f>'[5]Forecast MCM'!BA171</f>
        <v>16.5</v>
      </c>
      <c r="I163" s="97">
        <f t="shared" ref="I163:I185" si="5">SUM(C163:H163)</f>
        <v>166.87091806897507</v>
      </c>
      <c r="J163" s="12">
        <v>165.7</v>
      </c>
      <c r="K163" s="98">
        <v>165.12289999999999</v>
      </c>
    </row>
    <row r="164" spans="2:11" ht="14.5" x14ac:dyDescent="0.35">
      <c r="B164" s="100">
        <f>'[5]Forecast MCM'!AR172</f>
        <v>44083</v>
      </c>
      <c r="C164" s="99">
        <f>'[5]Forecast MCM'!AV172</f>
        <v>11.950655115454545</v>
      </c>
      <c r="D164" s="99">
        <f>'[5]Forecast MCM'!AT172</f>
        <v>22.131878319727274</v>
      </c>
      <c r="E164" s="99">
        <f>'[5]Forecast MCM'!H172</f>
        <v>48.33986741363637</v>
      </c>
      <c r="F164" s="99">
        <f>'[5]Forecast MCM'!AU172</f>
        <v>57.014471227221222</v>
      </c>
      <c r="G164" s="99">
        <f>'[5]Forecast MCM'!BB172</f>
        <v>11.5</v>
      </c>
      <c r="H164" s="99">
        <f>'[5]Forecast MCM'!BA172</f>
        <v>16.5</v>
      </c>
      <c r="I164" s="97">
        <f t="shared" si="5"/>
        <v>167.43687207603941</v>
      </c>
      <c r="J164" s="12">
        <v>179.5</v>
      </c>
      <c r="K164" s="98">
        <v>178.83750000000001</v>
      </c>
    </row>
    <row r="165" spans="2:11" ht="14.5" x14ac:dyDescent="0.35">
      <c r="B165" s="100">
        <f>'[5]Forecast MCM'!AR173</f>
        <v>44084</v>
      </c>
      <c r="C165" s="99">
        <f>'[5]Forecast MCM'!AV173</f>
        <v>11.968922489090909</v>
      </c>
      <c r="D165" s="99">
        <f>'[5]Forecast MCM'!AT173</f>
        <v>22.152576012454546</v>
      </c>
      <c r="E165" s="99">
        <f>'[5]Forecast MCM'!H173</f>
        <v>49.305339241818182</v>
      </c>
      <c r="F165" s="99">
        <f>'[5]Forecast MCM'!AU173</f>
        <v>57.141256639376472</v>
      </c>
      <c r="G165" s="99">
        <f>'[5]Forecast MCM'!BB173</f>
        <v>11.5</v>
      </c>
      <c r="H165" s="99">
        <f>'[5]Forecast MCM'!BA173</f>
        <v>15.5</v>
      </c>
      <c r="I165" s="97">
        <f t="shared" si="5"/>
        <v>167.5680943827401</v>
      </c>
      <c r="J165" s="12">
        <v>196.8</v>
      </c>
      <c r="K165" s="98">
        <v>196.94069999999999</v>
      </c>
    </row>
    <row r="166" spans="2:11" ht="14.5" x14ac:dyDescent="0.35">
      <c r="B166" s="100">
        <f>'[5]Forecast MCM'!AR174</f>
        <v>44085</v>
      </c>
      <c r="C166" s="99">
        <f>'[5]Forecast MCM'!AV174</f>
        <v>11.62757820909091</v>
      </c>
      <c r="D166" s="99">
        <f>'[5]Forecast MCM'!AT174</f>
        <v>21.767898160636364</v>
      </c>
      <c r="E166" s="99">
        <f>'[5]Forecast MCM'!H174</f>
        <v>49.513268257272721</v>
      </c>
      <c r="F166" s="99">
        <f>'[5]Forecast MCM'!AU174</f>
        <v>52.933036990737406</v>
      </c>
      <c r="G166" s="99">
        <f>'[5]Forecast MCM'!BB174</f>
        <v>11.5</v>
      </c>
      <c r="H166" s="99">
        <f>'[5]Forecast MCM'!BA174</f>
        <v>15.5</v>
      </c>
      <c r="I166" s="97">
        <f t="shared" si="5"/>
        <v>162.84178161773741</v>
      </c>
      <c r="J166" s="12">
        <v>165.6</v>
      </c>
      <c r="K166" s="98">
        <v>165.20570000000001</v>
      </c>
    </row>
    <row r="167" spans="2:11" ht="14.5" x14ac:dyDescent="0.35">
      <c r="B167" s="100">
        <f>'[5]Forecast MCM'!AR175</f>
        <v>44086</v>
      </c>
      <c r="C167" s="99">
        <f>'[5]Forecast MCM'!AV175</f>
        <v>10.321816542727273</v>
      </c>
      <c r="D167" s="99">
        <f>'[5]Forecast MCM'!AT175</f>
        <v>20.691184093636366</v>
      </c>
      <c r="E167" s="99">
        <f>'[5]Forecast MCM'!H175</f>
        <v>47.467230992727266</v>
      </c>
      <c r="F167" s="99">
        <f>'[5]Forecast MCM'!AU175</f>
        <v>45.433383580664888</v>
      </c>
      <c r="G167" s="99">
        <f>'[5]Forecast MCM'!BB175</f>
        <v>11.5</v>
      </c>
      <c r="H167" s="99">
        <f>'[5]Forecast MCM'!BA175</f>
        <v>15.5</v>
      </c>
      <c r="I167" s="97">
        <f t="shared" si="5"/>
        <v>150.91361520975579</v>
      </c>
      <c r="J167" s="12">
        <v>155.6</v>
      </c>
      <c r="K167" s="98">
        <v>155.22389999999999</v>
      </c>
    </row>
    <row r="168" spans="2:11" ht="14.5" x14ac:dyDescent="0.35">
      <c r="B168" s="100">
        <f>'[5]Forecast MCM'!AR176</f>
        <v>44087</v>
      </c>
      <c r="C168" s="99">
        <f>'[5]Forecast MCM'!AV176</f>
        <v>9.8594746863636367</v>
      </c>
      <c r="D168" s="99">
        <f>'[5]Forecast MCM'!AT176</f>
        <v>20.248678253818177</v>
      </c>
      <c r="E168" s="99">
        <f>'[5]Forecast MCM'!H176</f>
        <v>47.986081415454549</v>
      </c>
      <c r="F168" s="99">
        <f>'[5]Forecast MCM'!AU176</f>
        <v>42.493260672393014</v>
      </c>
      <c r="G168" s="99">
        <f>'[5]Forecast MCM'!BB176</f>
        <v>11.5</v>
      </c>
      <c r="H168" s="99">
        <f>'[5]Forecast MCM'!BA176</f>
        <v>15.5</v>
      </c>
      <c r="I168" s="97">
        <f t="shared" si="5"/>
        <v>147.58749502802937</v>
      </c>
      <c r="J168" s="12">
        <v>138.69999999999999</v>
      </c>
      <c r="K168" s="98">
        <v>138.20750000000001</v>
      </c>
    </row>
    <row r="169" spans="2:11" ht="14.5" x14ac:dyDescent="0.35">
      <c r="B169" s="100">
        <f>'[5]Forecast MCM'!AR177</f>
        <v>44088</v>
      </c>
      <c r="C169" s="99">
        <f>'[5]Forecast MCM'!AV177</f>
        <v>12.048750292727272</v>
      </c>
      <c r="D169" s="99">
        <f>'[5]Forecast MCM'!AT177</f>
        <v>22.32405096563636</v>
      </c>
      <c r="E169" s="99">
        <f>'[5]Forecast MCM'!H177</f>
        <v>52.022368199090913</v>
      </c>
      <c r="F169" s="99">
        <f>'[5]Forecast MCM'!AU177</f>
        <v>57.653196606679373</v>
      </c>
      <c r="G169" s="99">
        <f>'[5]Forecast MCM'!BB177</f>
        <v>11.5</v>
      </c>
      <c r="H169" s="99">
        <f>'[5]Forecast MCM'!BA177</f>
        <v>15.5</v>
      </c>
      <c r="I169" s="97">
        <f t="shared" si="5"/>
        <v>171.04836606413392</v>
      </c>
      <c r="J169" s="12">
        <v>162.4</v>
      </c>
      <c r="K169" s="98">
        <v>162.52350000000001</v>
      </c>
    </row>
    <row r="170" spans="2:11" ht="14.5" x14ac:dyDescent="0.35">
      <c r="B170" s="100">
        <f>'[5]Forecast MCM'!AR178</f>
        <v>44089</v>
      </c>
      <c r="C170" s="99">
        <f>'[5]Forecast MCM'!AV178</f>
        <v>12.070398071818181</v>
      </c>
      <c r="D170" s="99">
        <f>'[5]Forecast MCM'!AT178</f>
        <v>22.564351640272726</v>
      </c>
      <c r="E170" s="99">
        <f>'[5]Forecast MCM'!H178</f>
        <v>53.384491501818182</v>
      </c>
      <c r="F170" s="99">
        <f>'[5]Forecast MCM'!AU178</f>
        <v>57.782639952823281</v>
      </c>
      <c r="G170" s="99">
        <f>'[5]Forecast MCM'!BB178</f>
        <v>11.5</v>
      </c>
      <c r="H170" s="99">
        <f>'[5]Forecast MCM'!BA178</f>
        <v>12</v>
      </c>
      <c r="I170" s="97">
        <f t="shared" si="5"/>
        <v>169.30188116673236</v>
      </c>
      <c r="J170" s="12">
        <v>163.6</v>
      </c>
      <c r="K170" s="98">
        <v>163.7311</v>
      </c>
    </row>
    <row r="171" spans="2:11" ht="14.5" x14ac:dyDescent="0.35">
      <c r="B171" s="100">
        <f>'[5]Forecast MCM'!AR179</f>
        <v>44090</v>
      </c>
      <c r="C171" s="99">
        <f>'[5]Forecast MCM'!AV179</f>
        <v>12.098769149999999</v>
      </c>
      <c r="D171" s="99">
        <f>'[5]Forecast MCM'!AT179</f>
        <v>22.594420472181817</v>
      </c>
      <c r="E171" s="99">
        <f>'[5]Forecast MCM'!H179</f>
        <v>54.248480289090907</v>
      </c>
      <c r="F171" s="99">
        <f>'[5]Forecast MCM'!AU179</f>
        <v>57.913309693967193</v>
      </c>
      <c r="G171" s="99">
        <f>'[5]Forecast MCM'!BB179</f>
        <v>11.5</v>
      </c>
      <c r="H171" s="99">
        <f>'[5]Forecast MCM'!BA179</f>
        <v>12</v>
      </c>
      <c r="I171" s="97">
        <f t="shared" si="5"/>
        <v>170.35497960523992</v>
      </c>
      <c r="J171" s="12">
        <v>157.4</v>
      </c>
      <c r="K171" s="98">
        <v>157.52359999999999</v>
      </c>
    </row>
    <row r="172" spans="2:11" ht="14.5" x14ac:dyDescent="0.35">
      <c r="B172" s="100">
        <f>'[5]Forecast MCM'!AR180</f>
        <v>44091</v>
      </c>
      <c r="C172" s="99">
        <f>'[5]Forecast MCM'!AV180</f>
        <v>12.123787331818182</v>
      </c>
      <c r="D172" s="99">
        <f>'[5]Forecast MCM'!AT180</f>
        <v>22.62582732145454</v>
      </c>
      <c r="E172" s="99">
        <f>'[5]Forecast MCM'!H180</f>
        <v>55.231262180909091</v>
      </c>
      <c r="F172" s="99">
        <f>'[5]Forecast MCM'!AU180</f>
        <v>58.042615458929284</v>
      </c>
      <c r="G172" s="99">
        <f>'[5]Forecast MCM'!BB180</f>
        <v>11.5</v>
      </c>
      <c r="H172" s="99">
        <f>'[5]Forecast MCM'!BA180</f>
        <v>12</v>
      </c>
      <c r="I172" s="97">
        <f t="shared" si="5"/>
        <v>171.5234922931111</v>
      </c>
      <c r="J172" s="12">
        <v>171.4</v>
      </c>
      <c r="K172" s="98">
        <v>170.84350000000001</v>
      </c>
    </row>
    <row r="173" spans="2:11" ht="14.5" x14ac:dyDescent="0.35">
      <c r="B173" s="100">
        <f>'[5]Forecast MCM'!AR181</f>
        <v>44092</v>
      </c>
      <c r="C173" s="99">
        <f>'[5]Forecast MCM'!AV181</f>
        <v>11.784347008181818</v>
      </c>
      <c r="D173" s="99">
        <f>'[5]Forecast MCM'!AT181</f>
        <v>22.245632435090911</v>
      </c>
      <c r="E173" s="99">
        <f>'[5]Forecast MCM'!H181</f>
        <v>55.898590040000002</v>
      </c>
      <c r="F173" s="99">
        <f>'[5]Forecast MCM'!AU181</f>
        <v>53.758995417080605</v>
      </c>
      <c r="G173" s="99">
        <f>'[5]Forecast MCM'!BB181</f>
        <v>11.5</v>
      </c>
      <c r="H173" s="99">
        <f>'[5]Forecast MCM'!BA181</f>
        <v>12</v>
      </c>
      <c r="I173" s="97">
        <f t="shared" si="5"/>
        <v>167.18756490035332</v>
      </c>
      <c r="J173" s="12">
        <v>158.1</v>
      </c>
      <c r="K173" s="98">
        <v>157.71799999999999</v>
      </c>
    </row>
    <row r="174" spans="2:11" ht="14.5" x14ac:dyDescent="0.35">
      <c r="B174" s="100">
        <f>'[5]Forecast MCM'!AR182</f>
        <v>44093</v>
      </c>
      <c r="C174" s="99">
        <f>'[5]Forecast MCM'!AV182</f>
        <v>10.469503431818181</v>
      </c>
      <c r="D174" s="99">
        <f>'[5]Forecast MCM'!AT182</f>
        <v>21.17221926818182</v>
      </c>
      <c r="E174" s="99">
        <f>'[5]Forecast MCM'!H182</f>
        <v>54.382006329999996</v>
      </c>
      <c r="F174" s="99">
        <f>'[5]Forecast MCM'!AU182</f>
        <v>46.119674910431499</v>
      </c>
      <c r="G174" s="99">
        <f>'[5]Forecast MCM'!BB182</f>
        <v>11.5</v>
      </c>
      <c r="H174" s="99">
        <f>'[5]Forecast MCM'!BA182</f>
        <v>12</v>
      </c>
      <c r="I174" s="97">
        <f t="shared" si="5"/>
        <v>155.64340394043148</v>
      </c>
      <c r="J174" s="12">
        <v>152.9</v>
      </c>
      <c r="K174" s="98">
        <v>150.3426</v>
      </c>
    </row>
    <row r="175" spans="2:11" ht="14.5" x14ac:dyDescent="0.35">
      <c r="B175" s="100">
        <f>'[5]Forecast MCM'!AR183</f>
        <v>44094</v>
      </c>
      <c r="C175" s="99">
        <f>'[5]Forecast MCM'!AV183</f>
        <v>10.003079047272728</v>
      </c>
      <c r="D175" s="99">
        <f>'[5]Forecast MCM'!AT183</f>
        <v>20.72511964109091</v>
      </c>
      <c r="E175" s="99">
        <f>'[5]Forecast MCM'!H183</f>
        <v>54.716662658181811</v>
      </c>
      <c r="F175" s="99">
        <f>'[5]Forecast MCM'!AU183</f>
        <v>43.128971663020536</v>
      </c>
      <c r="G175" s="99">
        <f>'[5]Forecast MCM'!BB183</f>
        <v>11.5</v>
      </c>
      <c r="H175" s="99">
        <f>'[5]Forecast MCM'!BA183</f>
        <v>12</v>
      </c>
      <c r="I175" s="97">
        <f t="shared" si="5"/>
        <v>152.07383300956599</v>
      </c>
      <c r="J175" s="12">
        <v>156.80000000000001</v>
      </c>
      <c r="K175" s="98">
        <v>156.8579</v>
      </c>
    </row>
    <row r="176" spans="2:11" ht="14.5" x14ac:dyDescent="0.35">
      <c r="B176" s="100">
        <f>'[5]Forecast MCM'!AR184</f>
        <v>44095</v>
      </c>
      <c r="C176" s="99">
        <f>'[5]Forecast MCM'!AV184</f>
        <v>12.220557177272726</v>
      </c>
      <c r="D176" s="99">
        <f>'[5]Forecast MCM'!AT184</f>
        <v>22.688389611909091</v>
      </c>
      <c r="E176" s="99">
        <f>'[5]Forecast MCM'!H184</f>
        <v>59.020871493636371</v>
      </c>
      <c r="F176" s="99">
        <f>'[5]Forecast MCM'!AU184</f>
        <v>58.56010653042533</v>
      </c>
      <c r="G176" s="99">
        <f>'[5]Forecast MCM'!BB184</f>
        <v>11.5</v>
      </c>
      <c r="H176" s="99">
        <f>'[5]Forecast MCM'!BA184</f>
        <v>12</v>
      </c>
      <c r="I176" s="97">
        <f t="shared" si="5"/>
        <v>175.98992481324353</v>
      </c>
      <c r="J176" s="12">
        <v>181</v>
      </c>
      <c r="K176" s="98">
        <v>180.77340000000001</v>
      </c>
    </row>
    <row r="177" spans="2:11" ht="14.5" x14ac:dyDescent="0.35">
      <c r="B177" s="100">
        <f>'[5]Forecast MCM'!AR185</f>
        <v>44096</v>
      </c>
      <c r="C177" s="99">
        <f>'[5]Forecast MCM'!AV185</f>
        <v>12.245604118181818</v>
      </c>
      <c r="D177" s="99">
        <f>'[5]Forecast MCM'!AT185</f>
        <v>22.719817112818181</v>
      </c>
      <c r="E177" s="99">
        <f>'[5]Forecast MCM'!H185</f>
        <v>60.043947839090904</v>
      </c>
      <c r="F177" s="99">
        <f>'[5]Forecast MCM'!AU185</f>
        <v>58.690878747569244</v>
      </c>
      <c r="G177" s="99">
        <f>'[5]Forecast MCM'!BB185</f>
        <v>11.5</v>
      </c>
      <c r="H177" s="99">
        <f>'[5]Forecast MCM'!BA185</f>
        <v>12</v>
      </c>
      <c r="I177" s="97">
        <f t="shared" si="5"/>
        <v>177.20024781766017</v>
      </c>
      <c r="J177" s="12">
        <v>170.1</v>
      </c>
      <c r="K177" s="98">
        <v>169.8526</v>
      </c>
    </row>
    <row r="178" spans="2:11" ht="14.5" x14ac:dyDescent="0.35">
      <c r="B178" s="100">
        <f>'[5]Forecast MCM'!AR186</f>
        <v>44097</v>
      </c>
      <c r="C178" s="99">
        <f>'[5]Forecast MCM'!AV186</f>
        <v>12.274018960909091</v>
      </c>
      <c r="D178" s="99">
        <f>'[5]Forecast MCM'!AT186</f>
        <v>22.749887900272725</v>
      </c>
      <c r="E178" s="99">
        <f>'[5]Forecast MCM'!H186</f>
        <v>61.475467573636365</v>
      </c>
      <c r="F178" s="99">
        <f>'[5]Forecast MCM'!AU186</f>
        <v>58.822371164713161</v>
      </c>
      <c r="G178" s="99">
        <f>'[5]Forecast MCM'!BB186</f>
        <v>11.5</v>
      </c>
      <c r="H178" s="99">
        <f>'[5]Forecast MCM'!BA186</f>
        <v>12</v>
      </c>
      <c r="I178" s="97">
        <f t="shared" si="5"/>
        <v>178.82174559953134</v>
      </c>
      <c r="J178" s="12">
        <v>185.6</v>
      </c>
      <c r="K178" s="98">
        <v>185.92519999999999</v>
      </c>
    </row>
    <row r="179" spans="2:11" ht="14.5" x14ac:dyDescent="0.35">
      <c r="B179" s="100">
        <f>'[5]Forecast MCM'!AR187</f>
        <v>44098</v>
      </c>
      <c r="C179" s="99">
        <f>'[5]Forecast MCM'!AV187</f>
        <v>12.299077989090909</v>
      </c>
      <c r="D179" s="99">
        <f>'[5]Forecast MCM'!AT187</f>
        <v>22.778538153636362</v>
      </c>
      <c r="E179" s="99">
        <f>'[5]Forecast MCM'!H187</f>
        <v>62.114028516363639</v>
      </c>
      <c r="F179" s="99">
        <f>'[5]Forecast MCM'!AU187</f>
        <v>58.953532378493435</v>
      </c>
      <c r="G179" s="99">
        <f>'[5]Forecast MCM'!BB187</f>
        <v>11.5</v>
      </c>
      <c r="H179" s="99">
        <f>'[5]Forecast MCM'!BA187</f>
        <v>9</v>
      </c>
      <c r="I179" s="97">
        <f t="shared" si="5"/>
        <v>176.64517703758435</v>
      </c>
      <c r="J179" s="12">
        <v>197</v>
      </c>
      <c r="K179" s="98">
        <v>196.99529999999999</v>
      </c>
    </row>
    <row r="180" spans="2:11" ht="14.5" x14ac:dyDescent="0.35">
      <c r="B180" s="100">
        <f>'[5]Forecast MCM'!AR188</f>
        <v>44099</v>
      </c>
      <c r="C180" s="99">
        <f>'[5]Forecast MCM'!AV188</f>
        <v>11.964204605454546</v>
      </c>
      <c r="D180" s="99">
        <f>'[5]Forecast MCM'!AT188</f>
        <v>22.404943103272728</v>
      </c>
      <c r="E180" s="99">
        <f>'[5]Forecast MCM'!H188</f>
        <v>63.263259786363641</v>
      </c>
      <c r="F180" s="99">
        <f>'[5]Forecast MCM'!AU188</f>
        <v>54.597341216071484</v>
      </c>
      <c r="G180" s="99">
        <f>'[5]Forecast MCM'!BB188</f>
        <v>11.5</v>
      </c>
      <c r="H180" s="99">
        <f>'[5]Forecast MCM'!BA188</f>
        <v>9</v>
      </c>
      <c r="I180" s="97">
        <f t="shared" si="5"/>
        <v>172.72974871116242</v>
      </c>
      <c r="J180" s="12">
        <v>188.1</v>
      </c>
      <c r="K180" s="98">
        <v>188.95500000000001</v>
      </c>
    </row>
    <row r="181" spans="2:11" ht="14.5" x14ac:dyDescent="0.35">
      <c r="B181" s="100">
        <f>'[5]Forecast MCM'!AR189</f>
        <v>44100</v>
      </c>
      <c r="C181" s="99">
        <f>'[5]Forecast MCM'!AV189</f>
        <v>10.637678368181819</v>
      </c>
      <c r="D181" s="99">
        <f>'[5]Forecast MCM'!AT189</f>
        <v>21.331801358636366</v>
      </c>
      <c r="E181" s="99">
        <f>'[5]Forecast MCM'!H189</f>
        <v>61.903166710000001</v>
      </c>
      <c r="F181" s="99">
        <f>'[5]Forecast MCM'!AU189</f>
        <v>46.818163915004966</v>
      </c>
      <c r="G181" s="99">
        <f>'[5]Forecast MCM'!BB189</f>
        <v>11.5</v>
      </c>
      <c r="H181" s="99">
        <f>'[5]Forecast MCM'!BA189</f>
        <v>9</v>
      </c>
      <c r="I181" s="97">
        <f t="shared" si="5"/>
        <v>161.19081035182316</v>
      </c>
      <c r="J181" s="12">
        <v>173.2</v>
      </c>
      <c r="K181" s="98">
        <v>173.21619999999999</v>
      </c>
    </row>
    <row r="182" spans="2:11" ht="14.5" x14ac:dyDescent="0.35">
      <c r="B182" s="100">
        <f>'[5]Forecast MCM'!AR190</f>
        <v>44101</v>
      </c>
      <c r="C182" s="99">
        <f>'[5]Forecast MCM'!AV190</f>
        <v>10.177258746363636</v>
      </c>
      <c r="D182" s="99">
        <f>'[5]Forecast MCM'!AT190</f>
        <v>20.895288234181812</v>
      </c>
      <c r="E182" s="99">
        <f>'[5]Forecast MCM'!H190</f>
        <v>62.73692957272727</v>
      </c>
      <c r="F182" s="99">
        <f>'[5]Forecast MCM'!AU190</f>
        <v>43.780816873363989</v>
      </c>
      <c r="G182" s="99">
        <f>'[5]Forecast MCM'!BB190</f>
        <v>11.5</v>
      </c>
      <c r="H182" s="99">
        <f>'[5]Forecast MCM'!BA190</f>
        <v>9</v>
      </c>
      <c r="I182" s="97">
        <f t="shared" si="5"/>
        <v>158.09029342663672</v>
      </c>
      <c r="J182" s="12">
        <v>185.6</v>
      </c>
      <c r="K182" s="98">
        <v>185.41050000000001</v>
      </c>
    </row>
    <row r="183" spans="2:11" ht="14.5" x14ac:dyDescent="0.35">
      <c r="B183" s="100">
        <f>'[5]Forecast MCM'!AR191</f>
        <v>44102</v>
      </c>
      <c r="C183" s="99">
        <f>'[5]Forecast MCM'!AV191</f>
        <v>12.45656300909091</v>
      </c>
      <c r="D183" s="99">
        <f>'[5]Forecast MCM'!AT191</f>
        <v>22.963140148272728</v>
      </c>
      <c r="E183" s="99">
        <f>'[5]Forecast MCM'!H191</f>
        <v>68.790072573636365</v>
      </c>
      <c r="F183" s="99">
        <f>'[5]Forecast MCM'!AU191</f>
        <v>59.4913424570804</v>
      </c>
      <c r="G183" s="99">
        <f>'[5]Forecast MCM'!BB191</f>
        <v>11.5</v>
      </c>
      <c r="H183" s="99">
        <f>'[5]Forecast MCM'!BA191</f>
        <v>9</v>
      </c>
      <c r="I183" s="97">
        <f t="shared" si="5"/>
        <v>184.20111818808041</v>
      </c>
      <c r="J183" s="12">
        <v>220.5</v>
      </c>
      <c r="K183" s="98">
        <v>220.50470000000001</v>
      </c>
    </row>
    <row r="184" spans="2:11" ht="14.5" x14ac:dyDescent="0.35">
      <c r="B184" s="100">
        <f>'[5]Forecast MCM'!AR192</f>
        <v>44103</v>
      </c>
      <c r="C184" s="99">
        <f>'[5]Forecast MCM'!AV192</f>
        <v>12.508574836363636</v>
      </c>
      <c r="D184" s="99">
        <f>'[5]Forecast MCM'!AT192</f>
        <v>23.02555817009091</v>
      </c>
      <c r="E184" s="99">
        <f>'[5]Forecast MCM'!H192</f>
        <v>70.954044945454541</v>
      </c>
      <c r="F184" s="99">
        <f>'[5]Forecast MCM'!AU192</f>
        <v>59.631025923406128</v>
      </c>
      <c r="G184" s="99">
        <f>'[5]Forecast MCM'!BB192</f>
        <v>11.5</v>
      </c>
      <c r="H184" s="99">
        <f>'[5]Forecast MCM'!BA192</f>
        <v>9</v>
      </c>
      <c r="I184" s="97">
        <f t="shared" si="5"/>
        <v>186.61920387531521</v>
      </c>
      <c r="J184" s="12">
        <v>199.6</v>
      </c>
      <c r="K184" s="98">
        <v>199.47049999999999</v>
      </c>
    </row>
    <row r="185" spans="2:11" ht="14.5" x14ac:dyDescent="0.35">
      <c r="B185" s="100">
        <f>'[5]Forecast MCM'!AR193</f>
        <v>44104</v>
      </c>
      <c r="C185" s="99">
        <f>'[5]Forecast MCM'!AV193</f>
        <v>12.560599167272727</v>
      </c>
      <c r="D185" s="99">
        <f>'[5]Forecast MCM'!AT193</f>
        <v>23.081097958000001</v>
      </c>
      <c r="E185" s="99">
        <f>'[5]Forecast MCM'!H193</f>
        <v>72.719503596363637</v>
      </c>
      <c r="F185" s="99">
        <f>'[5]Forecast MCM'!AU193</f>
        <v>59.770467109913668</v>
      </c>
      <c r="G185" s="99">
        <f>'[5]Forecast MCM'!BB193</f>
        <v>11.5</v>
      </c>
      <c r="H185" s="99">
        <f>'[5]Forecast MCM'!BA193</f>
        <v>9</v>
      </c>
      <c r="I185" s="97">
        <f t="shared" si="5"/>
        <v>188.63166783155003</v>
      </c>
      <c r="J185" s="12">
        <v>204.7</v>
      </c>
      <c r="K185" s="98">
        <v>204.47909999999999</v>
      </c>
    </row>
    <row r="186" spans="2:11" x14ac:dyDescent="0.25">
      <c r="I186" s="97">
        <f>SUM(I3:I185)</f>
        <v>34610.383816755995</v>
      </c>
      <c r="J186" s="97">
        <f>SUM(J3:J185)</f>
        <v>32900.999999999993</v>
      </c>
      <c r="K186" s="97">
        <f>SUM(K3:K185)</f>
        <v>33057.519999999997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A99A-764F-4CD2-A80D-5A81167E49EB}">
  <sheetPr>
    <outlinePr summaryBelow="0"/>
  </sheetPr>
  <dimension ref="A2:L267"/>
  <sheetViews>
    <sheetView topLeftCell="J1" zoomScaleNormal="100" workbookViewId="0">
      <selection activeCell="L2" sqref="L2"/>
    </sheetView>
  </sheetViews>
  <sheetFormatPr defaultRowHeight="12.5" x14ac:dyDescent="0.25"/>
  <cols>
    <col min="1" max="2" width="12.453125" style="134" customWidth="1"/>
    <col min="3" max="5" width="9.36328125" style="134" customWidth="1"/>
    <col min="6" max="6" width="12.453125" style="134" customWidth="1"/>
    <col min="7" max="9" width="9.36328125" style="134" customWidth="1"/>
    <col min="10" max="10" width="14.6328125" style="134" bestFit="1" customWidth="1"/>
    <col min="11" max="16384" width="8.7265625" style="78"/>
  </cols>
  <sheetData>
    <row r="2" spans="1:12" ht="25.5" customHeight="1" x14ac:dyDescent="0.3">
      <c r="A2" s="133" t="s">
        <v>130</v>
      </c>
      <c r="B2" s="144" t="s">
        <v>129</v>
      </c>
      <c r="C2" s="144"/>
      <c r="D2" s="144"/>
      <c r="E2" s="144"/>
      <c r="F2" s="144" t="s">
        <v>128</v>
      </c>
      <c r="G2" s="144"/>
      <c r="H2" s="144"/>
      <c r="I2" s="144"/>
      <c r="L2" s="140" t="s">
        <v>236</v>
      </c>
    </row>
    <row r="3" spans="1:12" ht="13.5" x14ac:dyDescent="0.25">
      <c r="A3" s="133" t="s">
        <v>52</v>
      </c>
      <c r="B3" s="133" t="s">
        <v>127</v>
      </c>
      <c r="C3" s="144" t="s">
        <v>126</v>
      </c>
      <c r="D3" s="144"/>
      <c r="E3" s="144" t="s">
        <v>125</v>
      </c>
      <c r="F3" s="133" t="s">
        <v>127</v>
      </c>
      <c r="G3" s="144" t="s">
        <v>126</v>
      </c>
      <c r="H3" s="144"/>
      <c r="I3" s="144" t="s">
        <v>125</v>
      </c>
      <c r="J3" s="134" t="s">
        <v>124</v>
      </c>
    </row>
    <row r="4" spans="1:12" ht="13.5" x14ac:dyDescent="0.25">
      <c r="A4" s="135">
        <v>44272</v>
      </c>
      <c r="B4" s="136" t="s">
        <v>123</v>
      </c>
      <c r="C4" s="137">
        <v>45.424999999999997</v>
      </c>
      <c r="D4" s="137">
        <v>45.475000000000001</v>
      </c>
      <c r="E4" s="138">
        <v>45.45</v>
      </c>
      <c r="F4" s="136" t="s">
        <v>123</v>
      </c>
      <c r="G4" s="137">
        <v>45.401128256668002</v>
      </c>
      <c r="H4" s="137">
        <v>45.476545413240501</v>
      </c>
      <c r="I4" s="138">
        <v>45.438836834954202</v>
      </c>
      <c r="J4" s="139">
        <f t="shared" ref="J4:J67" si="0">I4-E4</f>
        <v>-1.1163165045800838E-2</v>
      </c>
    </row>
    <row r="5" spans="1:12" ht="13.5" x14ac:dyDescent="0.25">
      <c r="A5" s="135">
        <v>44271</v>
      </c>
      <c r="B5" s="136" t="s">
        <v>123</v>
      </c>
      <c r="C5" s="137">
        <v>43.604999999999997</v>
      </c>
      <c r="D5" s="137">
        <v>43.655000000000001</v>
      </c>
      <c r="E5" s="138">
        <v>43.63</v>
      </c>
      <c r="F5" s="136" t="s">
        <v>123</v>
      </c>
      <c r="G5" s="137">
        <v>43.744761028202802</v>
      </c>
      <c r="H5" s="137">
        <v>43.744761028202802</v>
      </c>
      <c r="I5" s="138">
        <v>43.744761028202802</v>
      </c>
      <c r="J5" s="139">
        <f t="shared" si="0"/>
        <v>0.11476102820279976</v>
      </c>
    </row>
    <row r="6" spans="1:12" ht="13.5" x14ac:dyDescent="0.25">
      <c r="A6" s="135">
        <v>44270</v>
      </c>
      <c r="B6" s="136" t="s">
        <v>123</v>
      </c>
      <c r="C6" s="137">
        <v>45.375</v>
      </c>
      <c r="D6" s="137">
        <v>45.424999999999997</v>
      </c>
      <c r="E6" s="138">
        <v>45.4</v>
      </c>
      <c r="F6" s="136" t="s">
        <v>123</v>
      </c>
      <c r="G6" s="137">
        <v>45.247694916384198</v>
      </c>
      <c r="H6" s="137">
        <v>45.247694916384198</v>
      </c>
      <c r="I6" s="138">
        <v>45.247694916384198</v>
      </c>
      <c r="J6" s="139">
        <f t="shared" si="0"/>
        <v>-0.15230508361580064</v>
      </c>
    </row>
    <row r="7" spans="1:12" ht="13.5" x14ac:dyDescent="0.25">
      <c r="A7" s="135">
        <v>44267</v>
      </c>
      <c r="B7" s="136" t="s">
        <v>123</v>
      </c>
      <c r="C7" s="137">
        <v>47.15</v>
      </c>
      <c r="D7" s="137">
        <v>47.2</v>
      </c>
      <c r="E7" s="138">
        <v>47.174999999999997</v>
      </c>
      <c r="F7" s="136" t="s">
        <v>123</v>
      </c>
      <c r="G7" s="137">
        <v>46.134587800267902</v>
      </c>
      <c r="H7" s="137">
        <v>46.2604666210053</v>
      </c>
      <c r="I7" s="138">
        <v>46.197527210636601</v>
      </c>
      <c r="J7" s="139">
        <f t="shared" si="0"/>
        <v>-0.97747278936339654</v>
      </c>
    </row>
    <row r="8" spans="1:12" ht="13.5" x14ac:dyDescent="0.25">
      <c r="A8" s="135">
        <v>44266</v>
      </c>
      <c r="B8" s="136" t="s">
        <v>123</v>
      </c>
      <c r="C8" s="137">
        <v>46.325000000000003</v>
      </c>
      <c r="D8" s="137">
        <v>46.375</v>
      </c>
      <c r="E8" s="138">
        <v>46.35</v>
      </c>
      <c r="F8" s="136" t="s">
        <v>123</v>
      </c>
      <c r="G8" s="137">
        <v>45.235537289749303</v>
      </c>
      <c r="H8" s="137">
        <v>45.361017282231202</v>
      </c>
      <c r="I8" s="138">
        <v>45.298277285990203</v>
      </c>
      <c r="J8" s="139">
        <f t="shared" si="0"/>
        <v>-1.0517227140097987</v>
      </c>
    </row>
    <row r="9" spans="1:12" ht="13.5" x14ac:dyDescent="0.25">
      <c r="A9" s="135">
        <v>44265</v>
      </c>
      <c r="B9" s="136" t="s">
        <v>123</v>
      </c>
      <c r="C9" s="137">
        <v>44.924999999999997</v>
      </c>
      <c r="D9" s="137">
        <v>45.125</v>
      </c>
      <c r="E9" s="138">
        <v>45.024999999999999</v>
      </c>
      <c r="F9" s="136" t="s">
        <v>123</v>
      </c>
      <c r="G9" s="137">
        <v>44.143861355156197</v>
      </c>
      <c r="H9" s="137">
        <v>44.269341347638097</v>
      </c>
      <c r="I9" s="138">
        <v>44.206601351397097</v>
      </c>
      <c r="J9" s="139">
        <f t="shared" si="0"/>
        <v>-0.81839864860290135</v>
      </c>
    </row>
    <row r="10" spans="1:12" ht="13.5" x14ac:dyDescent="0.25">
      <c r="A10" s="135">
        <v>44264</v>
      </c>
      <c r="B10" s="136" t="s">
        <v>123</v>
      </c>
      <c r="C10" s="137">
        <v>42.854999999999997</v>
      </c>
      <c r="D10" s="137">
        <v>42.905000000000001</v>
      </c>
      <c r="E10" s="138">
        <v>42.88</v>
      </c>
      <c r="F10" s="136" t="s">
        <v>123</v>
      </c>
      <c r="G10" s="137">
        <v>42.496057578476503</v>
      </c>
      <c r="H10" s="137">
        <v>42.621451669885403</v>
      </c>
      <c r="I10" s="138">
        <v>42.558754624180999</v>
      </c>
      <c r="J10" s="139">
        <f t="shared" si="0"/>
        <v>-0.3212453758190037</v>
      </c>
    </row>
    <row r="11" spans="1:12" ht="13.5" x14ac:dyDescent="0.25">
      <c r="A11" s="135">
        <v>44263</v>
      </c>
      <c r="B11" s="136" t="s">
        <v>123</v>
      </c>
      <c r="C11" s="137">
        <v>40.505000000000003</v>
      </c>
      <c r="D11" s="137">
        <v>40.555</v>
      </c>
      <c r="E11" s="138">
        <v>40.53</v>
      </c>
      <c r="F11" s="136" t="s">
        <v>123</v>
      </c>
      <c r="G11" s="137">
        <v>40.627448820774802</v>
      </c>
      <c r="H11" s="137">
        <v>40.753230396071302</v>
      </c>
      <c r="I11" s="138">
        <v>40.690339608423102</v>
      </c>
      <c r="J11" s="139">
        <f t="shared" si="0"/>
        <v>0.1603396084231008</v>
      </c>
    </row>
    <row r="12" spans="1:12" ht="13.5" x14ac:dyDescent="0.25">
      <c r="A12" s="135">
        <v>44260</v>
      </c>
      <c r="B12" s="136" t="s">
        <v>123</v>
      </c>
      <c r="C12" s="137">
        <v>41.31</v>
      </c>
      <c r="D12" s="137">
        <v>41.51</v>
      </c>
      <c r="E12" s="138">
        <v>41.41</v>
      </c>
      <c r="F12" s="136" t="s">
        <v>123</v>
      </c>
      <c r="G12" s="137">
        <v>41.339936172102803</v>
      </c>
      <c r="H12" s="137">
        <v>41.466357995259102</v>
      </c>
      <c r="I12" s="138">
        <v>41.403147083680999</v>
      </c>
      <c r="J12" s="139">
        <f t="shared" si="0"/>
        <v>-6.8529163189978703E-3</v>
      </c>
    </row>
    <row r="13" spans="1:12" ht="13.5" x14ac:dyDescent="0.25">
      <c r="A13" s="135">
        <v>44259</v>
      </c>
      <c r="B13" s="136" t="s">
        <v>123</v>
      </c>
      <c r="C13" s="137">
        <v>39.799999999999997</v>
      </c>
      <c r="D13" s="137">
        <v>39.9</v>
      </c>
      <c r="E13" s="138">
        <v>39.85</v>
      </c>
      <c r="F13" s="136" t="s">
        <v>123</v>
      </c>
      <c r="G13" s="137">
        <v>40.125979678033602</v>
      </c>
      <c r="H13" s="137">
        <v>40.252162004065198</v>
      </c>
      <c r="I13" s="138">
        <v>40.1890708410494</v>
      </c>
      <c r="J13" s="139">
        <f t="shared" si="0"/>
        <v>0.33907084104939855</v>
      </c>
    </row>
    <row r="14" spans="1:12" ht="13.5" x14ac:dyDescent="0.25">
      <c r="A14" s="135">
        <v>44258</v>
      </c>
      <c r="B14" s="136" t="s">
        <v>123</v>
      </c>
      <c r="C14" s="137">
        <v>38.79</v>
      </c>
      <c r="D14" s="137">
        <v>38.99</v>
      </c>
      <c r="E14" s="138">
        <v>38.89</v>
      </c>
      <c r="F14" s="136" t="s">
        <v>123</v>
      </c>
      <c r="G14" s="137">
        <v>39.195915050330498</v>
      </c>
      <c r="H14" s="137">
        <v>39.221219062628997</v>
      </c>
      <c r="I14" s="138">
        <v>39.208567056479801</v>
      </c>
      <c r="J14" s="139">
        <f t="shared" si="0"/>
        <v>0.31856705647980021</v>
      </c>
    </row>
    <row r="15" spans="1:12" ht="13.5" x14ac:dyDescent="0.25">
      <c r="A15" s="135">
        <v>44257</v>
      </c>
      <c r="B15" s="136" t="s">
        <v>123</v>
      </c>
      <c r="C15" s="137">
        <v>40.06</v>
      </c>
      <c r="D15" s="137">
        <v>40.26</v>
      </c>
      <c r="E15" s="138">
        <v>40.159999999999997</v>
      </c>
      <c r="F15" s="136" t="s">
        <v>123</v>
      </c>
      <c r="G15" s="137">
        <v>39.873183792030503</v>
      </c>
      <c r="H15" s="137">
        <v>39.999966570383599</v>
      </c>
      <c r="I15" s="138">
        <v>39.936575181206997</v>
      </c>
      <c r="J15" s="139">
        <f t="shared" si="0"/>
        <v>-0.22342481879299925</v>
      </c>
    </row>
    <row r="16" spans="1:12" ht="13.5" x14ac:dyDescent="0.25">
      <c r="A16" s="135">
        <v>44256</v>
      </c>
      <c r="B16" s="136" t="s">
        <v>123</v>
      </c>
      <c r="C16" s="137">
        <v>40.9</v>
      </c>
      <c r="D16" s="137">
        <v>41.1</v>
      </c>
      <c r="E16" s="138">
        <v>41</v>
      </c>
      <c r="F16" s="136" t="s">
        <v>123</v>
      </c>
      <c r="G16" s="137">
        <v>40.826766080176597</v>
      </c>
      <c r="H16" s="137">
        <v>40.877435352382903</v>
      </c>
      <c r="I16" s="138">
        <v>40.8521007162798</v>
      </c>
      <c r="J16" s="139">
        <f t="shared" si="0"/>
        <v>-0.1478992837202</v>
      </c>
    </row>
    <row r="17" spans="1:12" ht="13.5" x14ac:dyDescent="0.25">
      <c r="A17" s="135">
        <v>44253</v>
      </c>
      <c r="B17" s="136" t="s">
        <v>122</v>
      </c>
      <c r="C17" s="137">
        <v>40.325000000000003</v>
      </c>
      <c r="D17" s="137">
        <v>40.375</v>
      </c>
      <c r="E17" s="138">
        <v>40.35</v>
      </c>
      <c r="F17" s="136" t="s">
        <v>122</v>
      </c>
      <c r="G17" s="137">
        <v>39.700492348712899</v>
      </c>
      <c r="H17" s="137">
        <v>40.2094730198503</v>
      </c>
      <c r="I17" s="138">
        <v>39.954982684281603</v>
      </c>
      <c r="J17" s="139">
        <f t="shared" si="0"/>
        <v>-0.39501731571839827</v>
      </c>
    </row>
    <row r="18" spans="1:12" ht="13.5" x14ac:dyDescent="0.25">
      <c r="A18" s="135">
        <v>44252</v>
      </c>
      <c r="B18" s="136" t="s">
        <v>122</v>
      </c>
      <c r="C18" s="137">
        <v>40.049999999999997</v>
      </c>
      <c r="D18" s="137">
        <v>40.1</v>
      </c>
      <c r="E18" s="138">
        <v>40.075000000000003</v>
      </c>
      <c r="F18" s="136" t="s">
        <v>122</v>
      </c>
      <c r="G18" s="137">
        <v>40.006889375259</v>
      </c>
      <c r="H18" s="137">
        <v>40.133694095941301</v>
      </c>
      <c r="I18" s="138">
        <v>40.0702917356002</v>
      </c>
      <c r="J18" s="139">
        <f t="shared" si="0"/>
        <v>-4.7082643998024309E-3</v>
      </c>
    </row>
    <row r="19" spans="1:12" ht="13.5" x14ac:dyDescent="0.25">
      <c r="A19" s="135">
        <v>44251</v>
      </c>
      <c r="B19" s="136" t="s">
        <v>122</v>
      </c>
      <c r="C19" s="137">
        <v>41.01</v>
      </c>
      <c r="D19" s="137">
        <v>41.09</v>
      </c>
      <c r="E19" s="138">
        <v>41.05</v>
      </c>
      <c r="F19" s="136" t="s">
        <v>122</v>
      </c>
      <c r="G19" s="137">
        <v>41.230866726826498</v>
      </c>
      <c r="H19" s="137">
        <v>41.306589163423098</v>
      </c>
      <c r="I19" s="138">
        <v>41.268727945124802</v>
      </c>
      <c r="J19" s="139">
        <f t="shared" si="0"/>
        <v>0.21872794512480453</v>
      </c>
    </row>
    <row r="20" spans="1:12" ht="13.5" x14ac:dyDescent="0.25">
      <c r="A20" s="135">
        <v>44250</v>
      </c>
      <c r="B20" s="136" t="s">
        <v>122</v>
      </c>
      <c r="C20" s="137">
        <v>40.975000000000001</v>
      </c>
      <c r="D20" s="137">
        <v>41.024999999999999</v>
      </c>
      <c r="E20" s="138">
        <v>41</v>
      </c>
      <c r="F20" s="136" t="s">
        <v>122</v>
      </c>
      <c r="G20" s="137">
        <v>41.251812596546102</v>
      </c>
      <c r="H20" s="137">
        <v>41.378158117515603</v>
      </c>
      <c r="I20" s="138">
        <v>41.314985357030899</v>
      </c>
      <c r="J20" s="139">
        <f t="shared" si="0"/>
        <v>0.31498535703089914</v>
      </c>
    </row>
    <row r="21" spans="1:12" ht="13.5" x14ac:dyDescent="0.25">
      <c r="A21" s="135">
        <v>44249</v>
      </c>
      <c r="B21" s="136" t="s">
        <v>122</v>
      </c>
      <c r="C21" s="137">
        <v>39.76</v>
      </c>
      <c r="D21" s="137">
        <v>39.82</v>
      </c>
      <c r="E21" s="138">
        <v>39.79</v>
      </c>
      <c r="F21" s="136" t="s">
        <v>122</v>
      </c>
      <c r="G21" s="137">
        <v>40.040214514953</v>
      </c>
      <c r="H21" s="137">
        <v>40.268147424905301</v>
      </c>
      <c r="I21" s="138">
        <v>40.1541809699292</v>
      </c>
      <c r="J21" s="139">
        <f t="shared" si="0"/>
        <v>0.36418096992920113</v>
      </c>
    </row>
    <row r="22" spans="1:12" ht="13.5" x14ac:dyDescent="0.25">
      <c r="A22" s="135">
        <v>44246</v>
      </c>
      <c r="B22" s="136" t="s">
        <v>122</v>
      </c>
      <c r="C22" s="137">
        <v>41.994999999999997</v>
      </c>
      <c r="D22" s="137">
        <v>42.045000000000002</v>
      </c>
      <c r="E22" s="138">
        <v>42.02</v>
      </c>
      <c r="F22" s="136" t="s">
        <v>122</v>
      </c>
      <c r="G22" s="137">
        <v>41.809307832979201</v>
      </c>
      <c r="H22" s="137">
        <v>41.910786735486397</v>
      </c>
      <c r="I22" s="138">
        <v>41.860047284232799</v>
      </c>
      <c r="J22" s="139">
        <f t="shared" si="0"/>
        <v>-0.15995271576720427</v>
      </c>
    </row>
    <row r="23" spans="1:12" ht="13.5" x14ac:dyDescent="0.25">
      <c r="A23" s="135">
        <v>44245</v>
      </c>
      <c r="B23" s="136" t="s">
        <v>122</v>
      </c>
      <c r="C23" s="137">
        <v>43.975000000000001</v>
      </c>
      <c r="D23" s="137">
        <v>44.024999999999999</v>
      </c>
      <c r="E23" s="138">
        <v>44</v>
      </c>
      <c r="F23" s="136" t="s">
        <v>122</v>
      </c>
      <c r="G23" s="137">
        <v>43.5776440208964</v>
      </c>
      <c r="H23" s="137">
        <v>43.755201359747602</v>
      </c>
      <c r="I23" s="138">
        <v>43.666422690322001</v>
      </c>
      <c r="J23" s="139">
        <f t="shared" si="0"/>
        <v>-0.33357730967799881</v>
      </c>
    </row>
    <row r="24" spans="1:12" ht="13.5" x14ac:dyDescent="0.25">
      <c r="A24" s="135">
        <v>44244</v>
      </c>
      <c r="B24" s="136" t="s">
        <v>122</v>
      </c>
      <c r="C24" s="137">
        <v>41.7</v>
      </c>
      <c r="D24" s="137">
        <v>41.74</v>
      </c>
      <c r="E24" s="138">
        <v>41.72</v>
      </c>
      <c r="F24" s="136" t="s">
        <v>122</v>
      </c>
      <c r="G24" s="137">
        <v>41.781740868506802</v>
      </c>
      <c r="H24" s="137">
        <v>41.858194191230503</v>
      </c>
      <c r="I24" s="138">
        <v>41.819967529868599</v>
      </c>
      <c r="J24" s="139">
        <f t="shared" si="0"/>
        <v>9.9967529868600025E-2</v>
      </c>
    </row>
    <row r="25" spans="1:12" ht="13.5" x14ac:dyDescent="0.25">
      <c r="A25" s="135">
        <v>44243</v>
      </c>
      <c r="B25" s="136" t="s">
        <v>122</v>
      </c>
      <c r="C25" s="137">
        <v>42.75</v>
      </c>
      <c r="D25" s="137">
        <v>42.85</v>
      </c>
      <c r="E25" s="138">
        <v>42.8</v>
      </c>
      <c r="F25" s="136" t="s">
        <v>122</v>
      </c>
      <c r="G25" s="137">
        <v>42.663536018137101</v>
      </c>
      <c r="H25" s="137">
        <v>42.791080221479803</v>
      </c>
      <c r="I25" s="138">
        <v>42.727308119808498</v>
      </c>
      <c r="J25" s="139">
        <f t="shared" si="0"/>
        <v>-7.2691880191499081E-2</v>
      </c>
    </row>
    <row r="26" spans="1:12" ht="13.5" x14ac:dyDescent="0.25">
      <c r="A26" s="135">
        <v>44242</v>
      </c>
      <c r="B26" s="136" t="s">
        <v>122</v>
      </c>
      <c r="C26" s="137">
        <v>41.65</v>
      </c>
      <c r="D26" s="137">
        <v>41.7</v>
      </c>
      <c r="E26" s="138">
        <v>41.674999999999997</v>
      </c>
      <c r="F26" s="136" t="s">
        <v>122</v>
      </c>
      <c r="G26" s="137">
        <v>42.195895813891902</v>
      </c>
      <c r="H26" s="137">
        <v>42.195895813891902</v>
      </c>
      <c r="I26" s="138">
        <v>42.195895813891902</v>
      </c>
      <c r="J26" s="139">
        <f t="shared" si="0"/>
        <v>0.52089581389190442</v>
      </c>
    </row>
    <row r="27" spans="1:12" ht="13.5" x14ac:dyDescent="0.25">
      <c r="A27" s="135">
        <v>44239</v>
      </c>
      <c r="B27" s="136" t="s">
        <v>122</v>
      </c>
      <c r="C27" s="137">
        <v>44.85</v>
      </c>
      <c r="D27" s="137">
        <v>44.9</v>
      </c>
      <c r="E27" s="138">
        <v>44.875</v>
      </c>
      <c r="F27" s="136" t="s">
        <v>122</v>
      </c>
      <c r="G27" s="137">
        <v>45.0266767594984</v>
      </c>
      <c r="H27" s="137">
        <v>45.077989211645999</v>
      </c>
      <c r="I27" s="138">
        <v>45.0523329855722</v>
      </c>
      <c r="J27" s="139">
        <f t="shared" si="0"/>
        <v>0.17733298557219968</v>
      </c>
    </row>
    <row r="28" spans="1:12" ht="13.5" x14ac:dyDescent="0.25">
      <c r="A28" s="135">
        <v>44238</v>
      </c>
      <c r="B28" s="136" t="s">
        <v>122</v>
      </c>
      <c r="C28" s="137">
        <v>44.875</v>
      </c>
      <c r="D28" s="137">
        <v>44.924999999999997</v>
      </c>
      <c r="E28" s="138">
        <v>44.9</v>
      </c>
      <c r="F28" s="136" t="s">
        <v>122</v>
      </c>
      <c r="G28" s="137">
        <v>44.895884287537598</v>
      </c>
      <c r="H28" s="137">
        <v>44.921612587988903</v>
      </c>
      <c r="I28" s="138">
        <v>44.9087484377633</v>
      </c>
      <c r="J28" s="139">
        <f t="shared" si="0"/>
        <v>8.7484377633018084E-3</v>
      </c>
    </row>
    <row r="29" spans="1:12" ht="13.5" x14ac:dyDescent="0.25">
      <c r="A29" s="135">
        <v>44237</v>
      </c>
      <c r="B29" s="136" t="s">
        <v>122</v>
      </c>
      <c r="C29" s="137">
        <v>47.575000000000003</v>
      </c>
      <c r="D29" s="137">
        <v>47.625</v>
      </c>
      <c r="E29" s="138">
        <v>47.6</v>
      </c>
      <c r="F29" s="136" t="s">
        <v>122</v>
      </c>
      <c r="G29" s="137">
        <v>47.389669146663401</v>
      </c>
      <c r="H29" s="137">
        <v>47.518096434323702</v>
      </c>
      <c r="I29" s="138">
        <v>47.453882790493601</v>
      </c>
      <c r="J29" s="139">
        <f t="shared" si="0"/>
        <v>-0.14611720950640006</v>
      </c>
      <c r="L29" s="78" t="s">
        <v>230</v>
      </c>
    </row>
    <row r="30" spans="1:12" ht="13.5" x14ac:dyDescent="0.25">
      <c r="A30" s="135">
        <v>44236</v>
      </c>
      <c r="B30" s="136" t="s">
        <v>122</v>
      </c>
      <c r="C30" s="137">
        <v>49.975000000000001</v>
      </c>
      <c r="D30" s="137">
        <v>50.024999999999999</v>
      </c>
      <c r="E30" s="138">
        <v>50</v>
      </c>
      <c r="F30" s="136" t="s">
        <v>122</v>
      </c>
      <c r="G30" s="137">
        <v>49.059449236813897</v>
      </c>
      <c r="H30" s="137">
        <v>49.290861733214001</v>
      </c>
      <c r="I30" s="138">
        <v>49.175155485014002</v>
      </c>
      <c r="J30" s="139">
        <f t="shared" si="0"/>
        <v>-0.82484451498599753</v>
      </c>
      <c r="L30" s="78" t="s">
        <v>231</v>
      </c>
    </row>
    <row r="31" spans="1:12" ht="13.5" x14ac:dyDescent="0.25">
      <c r="A31" s="135">
        <v>44235</v>
      </c>
      <c r="B31" s="136" t="s">
        <v>122</v>
      </c>
      <c r="C31" s="137">
        <v>51.85</v>
      </c>
      <c r="D31" s="137">
        <v>51.9</v>
      </c>
      <c r="E31" s="138">
        <v>51.875</v>
      </c>
      <c r="F31" s="136" t="s">
        <v>122</v>
      </c>
      <c r="G31" s="137">
        <v>50.558292949797298</v>
      </c>
      <c r="H31" s="137">
        <v>50.558292949797298</v>
      </c>
      <c r="I31" s="138">
        <v>50.558292949797298</v>
      </c>
      <c r="J31" s="139">
        <f t="shared" si="0"/>
        <v>-1.3167070502027016</v>
      </c>
      <c r="L31" s="78" t="s">
        <v>232</v>
      </c>
    </row>
    <row r="32" spans="1:12" ht="13.5" x14ac:dyDescent="0.25">
      <c r="A32" s="135">
        <v>44232</v>
      </c>
      <c r="B32" s="136" t="s">
        <v>122</v>
      </c>
      <c r="C32" s="137">
        <v>47.975000000000001</v>
      </c>
      <c r="D32" s="137">
        <v>48.024999999999999</v>
      </c>
      <c r="E32" s="138">
        <v>48</v>
      </c>
      <c r="F32" s="136" t="s">
        <v>122</v>
      </c>
      <c r="G32" s="137">
        <v>46.940674385869997</v>
      </c>
      <c r="H32" s="137">
        <v>47.043389209471499</v>
      </c>
      <c r="I32" s="138">
        <v>46.992031797670798</v>
      </c>
      <c r="J32" s="139">
        <f t="shared" si="0"/>
        <v>-1.0079682023292023</v>
      </c>
      <c r="L32" s="78" t="s">
        <v>233</v>
      </c>
    </row>
    <row r="33" spans="1:12" ht="13.5" x14ac:dyDescent="0.25">
      <c r="A33" s="135">
        <v>44231</v>
      </c>
      <c r="B33" s="136" t="s">
        <v>122</v>
      </c>
      <c r="C33" s="137">
        <v>47.284999999999997</v>
      </c>
      <c r="D33" s="137">
        <v>47.335000000000001</v>
      </c>
      <c r="E33" s="138">
        <v>47.31</v>
      </c>
      <c r="F33" s="136" t="s">
        <v>122</v>
      </c>
      <c r="G33" s="137">
        <v>46.053291291775501</v>
      </c>
      <c r="H33" s="137">
        <v>46.181752355350902</v>
      </c>
      <c r="I33" s="138">
        <v>46.117521823563202</v>
      </c>
      <c r="J33" s="139">
        <f t="shared" si="0"/>
        <v>-1.1924781764368007</v>
      </c>
      <c r="L33" s="78" t="s">
        <v>234</v>
      </c>
    </row>
    <row r="34" spans="1:12" ht="13.5" x14ac:dyDescent="0.25">
      <c r="A34" s="135">
        <v>44230</v>
      </c>
      <c r="B34" s="136" t="s">
        <v>122</v>
      </c>
      <c r="C34" s="137">
        <v>47.125</v>
      </c>
      <c r="D34" s="137">
        <v>47.174999999999997</v>
      </c>
      <c r="E34" s="138">
        <v>47.15</v>
      </c>
      <c r="F34" s="136" t="s">
        <v>122</v>
      </c>
      <c r="G34" s="137">
        <v>46.010144712072801</v>
      </c>
      <c r="H34" s="137">
        <v>46.010144712072801</v>
      </c>
      <c r="I34" s="138">
        <v>46.010144712072801</v>
      </c>
      <c r="J34" s="139">
        <f t="shared" si="0"/>
        <v>-1.1398552879271975</v>
      </c>
    </row>
    <row r="35" spans="1:12" ht="13.5" x14ac:dyDescent="0.25">
      <c r="A35" s="135">
        <v>44229</v>
      </c>
      <c r="B35" s="136" t="s">
        <v>122</v>
      </c>
      <c r="C35" s="137">
        <v>48.024999999999999</v>
      </c>
      <c r="D35" s="137">
        <v>48.075000000000003</v>
      </c>
      <c r="E35" s="138">
        <v>48.05</v>
      </c>
      <c r="F35" s="136" t="s">
        <v>122</v>
      </c>
      <c r="G35" s="137">
        <v>46.717730149631201</v>
      </c>
      <c r="H35" s="137">
        <v>46.821087959696698</v>
      </c>
      <c r="I35" s="138">
        <v>46.769409054664003</v>
      </c>
      <c r="J35" s="139">
        <f t="shared" si="0"/>
        <v>-1.2805909453359945</v>
      </c>
    </row>
    <row r="36" spans="1:12" ht="13.5" x14ac:dyDescent="0.25">
      <c r="A36" s="135">
        <v>44228</v>
      </c>
      <c r="B36" s="136" t="s">
        <v>122</v>
      </c>
      <c r="C36" s="137">
        <v>47.975000000000001</v>
      </c>
      <c r="D36" s="137">
        <v>48.024999999999999</v>
      </c>
      <c r="E36" s="138">
        <v>48</v>
      </c>
      <c r="F36" s="136" t="s">
        <v>122</v>
      </c>
      <c r="G36" s="137">
        <v>46.480170652181101</v>
      </c>
      <c r="H36" s="137">
        <v>46.635536125113198</v>
      </c>
      <c r="I36" s="138">
        <v>46.557853388647104</v>
      </c>
      <c r="J36" s="139">
        <f t="shared" si="0"/>
        <v>-1.4421466113528965</v>
      </c>
    </row>
    <row r="37" spans="1:12" ht="13.5" x14ac:dyDescent="0.25">
      <c r="A37" s="135">
        <v>44225</v>
      </c>
      <c r="B37" s="136" t="s">
        <v>121</v>
      </c>
      <c r="C37" s="137">
        <v>55.475000000000001</v>
      </c>
      <c r="D37" s="137">
        <v>55.524999999999999</v>
      </c>
      <c r="E37" s="138">
        <v>55.5</v>
      </c>
      <c r="F37" s="136" t="s">
        <v>121</v>
      </c>
      <c r="G37" s="137">
        <v>52.1303408483341</v>
      </c>
      <c r="H37" s="137">
        <v>52.2600183131309</v>
      </c>
      <c r="I37" s="138">
        <v>52.1951795807325</v>
      </c>
      <c r="J37" s="139">
        <f t="shared" si="0"/>
        <v>-3.3048204192675001</v>
      </c>
    </row>
    <row r="38" spans="1:12" ht="13.5" x14ac:dyDescent="0.25">
      <c r="A38" s="135">
        <v>44224</v>
      </c>
      <c r="B38" s="136" t="s">
        <v>121</v>
      </c>
      <c r="C38" s="137">
        <v>58.475000000000001</v>
      </c>
      <c r="D38" s="137">
        <v>58.524999999999999</v>
      </c>
      <c r="E38" s="138">
        <v>58.5</v>
      </c>
      <c r="F38" s="136" t="s">
        <v>121</v>
      </c>
      <c r="G38" s="137">
        <v>54.183708685063401</v>
      </c>
      <c r="H38" s="137">
        <v>54.313179912506797</v>
      </c>
      <c r="I38" s="138">
        <v>54.248444298785103</v>
      </c>
      <c r="J38" s="139">
        <f t="shared" si="0"/>
        <v>-4.2515557012148975</v>
      </c>
    </row>
    <row r="39" spans="1:12" ht="13.5" x14ac:dyDescent="0.25">
      <c r="A39" s="135">
        <v>44223</v>
      </c>
      <c r="B39" s="136" t="s">
        <v>121</v>
      </c>
      <c r="C39" s="137">
        <v>53.875</v>
      </c>
      <c r="D39" s="137">
        <v>53.924999999999997</v>
      </c>
      <c r="E39" s="138">
        <v>53.9</v>
      </c>
      <c r="F39" s="136" t="s">
        <v>121</v>
      </c>
      <c r="G39" s="137">
        <v>50.729810489082801</v>
      </c>
      <c r="H39" s="137">
        <v>50.833314310534597</v>
      </c>
      <c r="I39" s="138">
        <v>50.781562399808699</v>
      </c>
      <c r="J39" s="139">
        <f t="shared" si="0"/>
        <v>-3.1184376001912995</v>
      </c>
    </row>
    <row r="40" spans="1:12" ht="13.5" x14ac:dyDescent="0.25">
      <c r="A40" s="135">
        <v>44222</v>
      </c>
      <c r="B40" s="136" t="s">
        <v>121</v>
      </c>
      <c r="C40" s="137">
        <v>54.075000000000003</v>
      </c>
      <c r="D40" s="137">
        <v>54.125</v>
      </c>
      <c r="E40" s="138">
        <v>54.1</v>
      </c>
      <c r="F40" s="136" t="s">
        <v>121</v>
      </c>
      <c r="G40" s="137">
        <v>50.657462985974</v>
      </c>
      <c r="H40" s="137">
        <v>50.683414555126603</v>
      </c>
      <c r="I40" s="138">
        <v>50.670438770550298</v>
      </c>
      <c r="J40" s="139">
        <f t="shared" si="0"/>
        <v>-3.4295612294497033</v>
      </c>
    </row>
    <row r="41" spans="1:12" ht="13.5" x14ac:dyDescent="0.25">
      <c r="A41" s="135">
        <v>44221</v>
      </c>
      <c r="B41" s="136" t="s">
        <v>121</v>
      </c>
      <c r="C41" s="137">
        <v>56.295000000000002</v>
      </c>
      <c r="D41" s="137">
        <v>56.344999999999999</v>
      </c>
      <c r="E41" s="138">
        <v>56.32</v>
      </c>
      <c r="F41" s="136" t="s">
        <v>121</v>
      </c>
      <c r="G41" s="137">
        <v>52.299710793470801</v>
      </c>
      <c r="H41" s="137">
        <v>52.3778283600032</v>
      </c>
      <c r="I41" s="138">
        <v>52.338769576737</v>
      </c>
      <c r="J41" s="139">
        <f t="shared" si="0"/>
        <v>-3.9812304232629998</v>
      </c>
    </row>
    <row r="42" spans="1:12" ht="13.5" x14ac:dyDescent="0.25">
      <c r="A42" s="135">
        <v>44218</v>
      </c>
      <c r="B42" s="136" t="s">
        <v>121</v>
      </c>
      <c r="C42" s="137">
        <v>60.325000000000003</v>
      </c>
      <c r="D42" s="137">
        <v>60.375</v>
      </c>
      <c r="E42" s="138">
        <v>60.35</v>
      </c>
      <c r="F42" s="136" t="s">
        <v>121</v>
      </c>
      <c r="G42" s="137">
        <v>56.2744503965164</v>
      </c>
      <c r="H42" s="137">
        <v>56.326677264633801</v>
      </c>
      <c r="I42" s="138">
        <v>56.300563830575101</v>
      </c>
      <c r="J42" s="139">
        <f t="shared" si="0"/>
        <v>-4.0494361694249008</v>
      </c>
    </row>
    <row r="43" spans="1:12" ht="13.5" x14ac:dyDescent="0.25">
      <c r="A43" s="135">
        <v>44217</v>
      </c>
      <c r="B43" s="136" t="s">
        <v>121</v>
      </c>
      <c r="C43" s="137">
        <v>56.045000000000002</v>
      </c>
      <c r="D43" s="137">
        <v>56.094999999999999</v>
      </c>
      <c r="E43" s="138">
        <v>56.07</v>
      </c>
      <c r="F43" s="136" t="s">
        <v>121</v>
      </c>
      <c r="G43" s="137">
        <v>51.693255965661002</v>
      </c>
      <c r="H43" s="137">
        <v>51.771048675917797</v>
      </c>
      <c r="I43" s="138">
        <v>51.732152320789403</v>
      </c>
      <c r="J43" s="139">
        <f t="shared" si="0"/>
        <v>-4.3378476792105971</v>
      </c>
    </row>
    <row r="44" spans="1:12" ht="13.5" x14ac:dyDescent="0.25">
      <c r="A44" s="135">
        <v>44216</v>
      </c>
      <c r="B44" s="136" t="s">
        <v>121</v>
      </c>
      <c r="C44" s="137">
        <v>56.674999999999997</v>
      </c>
      <c r="D44" s="137">
        <v>56.725000000000001</v>
      </c>
      <c r="E44" s="138">
        <v>56.7</v>
      </c>
      <c r="F44" s="136" t="s">
        <v>121</v>
      </c>
      <c r="G44" s="137">
        <v>51.795645543148801</v>
      </c>
      <c r="H44" s="137">
        <v>51.795645543148801</v>
      </c>
      <c r="I44" s="138">
        <v>51.795645543148801</v>
      </c>
      <c r="J44" s="139">
        <f t="shared" si="0"/>
        <v>-4.9043544568512019</v>
      </c>
    </row>
    <row r="45" spans="1:12" ht="13.5" x14ac:dyDescent="0.25">
      <c r="A45" s="135">
        <v>44215</v>
      </c>
      <c r="B45" s="136" t="s">
        <v>121</v>
      </c>
      <c r="C45" s="137">
        <v>57.784999999999997</v>
      </c>
      <c r="D45" s="137">
        <v>57.835000000000001</v>
      </c>
      <c r="E45" s="138">
        <v>57.81</v>
      </c>
      <c r="F45" s="136" t="s">
        <v>121</v>
      </c>
      <c r="G45" s="137">
        <v>52.958365052073397</v>
      </c>
      <c r="H45" s="137">
        <v>53.088804374861802</v>
      </c>
      <c r="I45" s="138">
        <v>53.023584713467599</v>
      </c>
      <c r="J45" s="139">
        <f t="shared" si="0"/>
        <v>-4.786415286532403</v>
      </c>
    </row>
    <row r="46" spans="1:12" ht="13.5" x14ac:dyDescent="0.25">
      <c r="A46" s="135">
        <v>44214</v>
      </c>
      <c r="B46" s="136" t="s">
        <v>121</v>
      </c>
      <c r="C46" s="137">
        <v>54.594999999999999</v>
      </c>
      <c r="D46" s="137">
        <v>54.645000000000003</v>
      </c>
      <c r="E46" s="138">
        <v>54.62</v>
      </c>
      <c r="F46" s="136" t="s">
        <v>121</v>
      </c>
      <c r="G46" s="137">
        <v>49.279744051002602</v>
      </c>
      <c r="H46" s="137">
        <v>49.279744051002602</v>
      </c>
      <c r="I46" s="138">
        <v>49.279744051002602</v>
      </c>
      <c r="J46" s="139">
        <f t="shared" si="0"/>
        <v>-5.3402559489973953</v>
      </c>
    </row>
    <row r="47" spans="1:12" ht="13.5" x14ac:dyDescent="0.25">
      <c r="A47" s="135">
        <v>44211</v>
      </c>
      <c r="B47" s="136" t="s">
        <v>121</v>
      </c>
      <c r="C47" s="137">
        <v>58.674999999999997</v>
      </c>
      <c r="D47" s="137">
        <v>58.725000000000001</v>
      </c>
      <c r="E47" s="138">
        <v>58.7</v>
      </c>
      <c r="F47" s="136" t="s">
        <v>121</v>
      </c>
      <c r="G47" s="137">
        <v>52.000686461925703</v>
      </c>
      <c r="H47" s="137">
        <v>52.026765040893601</v>
      </c>
      <c r="I47" s="138">
        <v>52.013725751409602</v>
      </c>
      <c r="J47" s="139">
        <f t="shared" si="0"/>
        <v>-6.6862742485904008</v>
      </c>
    </row>
    <row r="48" spans="1:12" ht="13.5" x14ac:dyDescent="0.25">
      <c r="A48" s="135">
        <v>44210</v>
      </c>
      <c r="B48" s="136" t="s">
        <v>121</v>
      </c>
      <c r="C48" s="137">
        <v>62.674999999999997</v>
      </c>
      <c r="D48" s="137">
        <v>62.725000000000001</v>
      </c>
      <c r="E48" s="138">
        <v>62.7</v>
      </c>
      <c r="F48" s="136" t="s">
        <v>121</v>
      </c>
      <c r="G48" s="137">
        <v>54.651826656026998</v>
      </c>
      <c r="H48" s="137">
        <v>54.781826243696003</v>
      </c>
      <c r="I48" s="138">
        <v>54.7168264498615</v>
      </c>
      <c r="J48" s="139">
        <f t="shared" si="0"/>
        <v>-7.9831735501385026</v>
      </c>
    </row>
    <row r="49" spans="1:10" ht="13.5" x14ac:dyDescent="0.25">
      <c r="A49" s="135">
        <v>44209</v>
      </c>
      <c r="B49" s="136" t="s">
        <v>121</v>
      </c>
      <c r="C49" s="137">
        <v>65.474999999999994</v>
      </c>
      <c r="D49" s="137">
        <v>65.525000000000006</v>
      </c>
      <c r="E49" s="138">
        <v>65.5</v>
      </c>
      <c r="F49" s="136" t="s">
        <v>121</v>
      </c>
      <c r="G49" s="137">
        <v>56.3839560536858</v>
      </c>
      <c r="H49" s="137">
        <v>56.436248152970499</v>
      </c>
      <c r="I49" s="138">
        <v>56.4101021033282</v>
      </c>
      <c r="J49" s="139">
        <f t="shared" si="0"/>
        <v>-9.0898978966718005</v>
      </c>
    </row>
    <row r="50" spans="1:10" ht="13.5" x14ac:dyDescent="0.25">
      <c r="A50" s="135">
        <v>44208</v>
      </c>
      <c r="B50" s="136" t="s">
        <v>121</v>
      </c>
      <c r="C50" s="137">
        <v>78.674999999999997</v>
      </c>
      <c r="D50" s="137">
        <v>78.724999999999994</v>
      </c>
      <c r="E50" s="138">
        <v>78.7</v>
      </c>
      <c r="F50" s="136" t="s">
        <v>121</v>
      </c>
      <c r="G50" s="137">
        <v>68.984058979970399</v>
      </c>
      <c r="H50" s="137">
        <v>69.507260034046794</v>
      </c>
      <c r="I50" s="138">
        <v>69.245659507008597</v>
      </c>
      <c r="J50" s="139">
        <f t="shared" si="0"/>
        <v>-9.4543404929914061</v>
      </c>
    </row>
    <row r="51" spans="1:10" ht="13.5" x14ac:dyDescent="0.25">
      <c r="A51" s="135">
        <v>44207</v>
      </c>
      <c r="B51" s="136" t="s">
        <v>121</v>
      </c>
      <c r="C51" s="137">
        <v>67.055000000000007</v>
      </c>
      <c r="D51" s="137">
        <v>67.105000000000004</v>
      </c>
      <c r="E51" s="138">
        <v>67.08</v>
      </c>
      <c r="F51" s="136" t="s">
        <v>121</v>
      </c>
      <c r="G51" s="137">
        <v>58.954871576795099</v>
      </c>
      <c r="H51" s="137">
        <v>58.981279134052301</v>
      </c>
      <c r="I51" s="138">
        <v>58.9680753554237</v>
      </c>
      <c r="J51" s="139">
        <f t="shared" si="0"/>
        <v>-8.1119246445762982</v>
      </c>
    </row>
    <row r="52" spans="1:10" ht="13.5" x14ac:dyDescent="0.25">
      <c r="A52" s="135">
        <v>44204</v>
      </c>
      <c r="B52" s="136" t="s">
        <v>121</v>
      </c>
      <c r="C52" s="137">
        <v>60.975000000000001</v>
      </c>
      <c r="D52" s="137">
        <v>61.024999999999999</v>
      </c>
      <c r="E52" s="138">
        <v>61</v>
      </c>
      <c r="F52" s="136" t="s">
        <v>121</v>
      </c>
      <c r="G52" s="137">
        <v>53.8085996581515</v>
      </c>
      <c r="H52" s="137">
        <v>53.887943869984603</v>
      </c>
      <c r="I52" s="138">
        <v>53.848271764068102</v>
      </c>
      <c r="J52" s="139">
        <f t="shared" si="0"/>
        <v>-7.1517282359318983</v>
      </c>
    </row>
    <row r="53" spans="1:10" ht="13.5" x14ac:dyDescent="0.25">
      <c r="A53" s="135">
        <v>44203</v>
      </c>
      <c r="B53" s="136" t="s">
        <v>121</v>
      </c>
      <c r="C53" s="137">
        <v>58.085000000000001</v>
      </c>
      <c r="D53" s="137">
        <v>58.134999999999998</v>
      </c>
      <c r="E53" s="138">
        <v>58.11</v>
      </c>
      <c r="F53" s="136" t="s">
        <v>121</v>
      </c>
      <c r="G53" s="137">
        <v>51.4406450244295</v>
      </c>
      <c r="H53" s="137">
        <v>51.493703967208702</v>
      </c>
      <c r="I53" s="138">
        <v>51.467174495819101</v>
      </c>
      <c r="J53" s="139">
        <f t="shared" si="0"/>
        <v>-6.6428255041808981</v>
      </c>
    </row>
    <row r="54" spans="1:10" ht="13.5" x14ac:dyDescent="0.25">
      <c r="A54" s="135">
        <v>44202</v>
      </c>
      <c r="B54" s="136" t="s">
        <v>121</v>
      </c>
      <c r="C54" s="137">
        <v>53.005000000000003</v>
      </c>
      <c r="D54" s="137">
        <v>53.055</v>
      </c>
      <c r="E54" s="138">
        <v>53.03</v>
      </c>
      <c r="F54" s="136" t="s">
        <v>121</v>
      </c>
      <c r="G54" s="137">
        <v>46.548452412461501</v>
      </c>
      <c r="H54" s="137">
        <v>46.601453781561901</v>
      </c>
      <c r="I54" s="138">
        <v>46.574953097011701</v>
      </c>
      <c r="J54" s="139">
        <f t="shared" si="0"/>
        <v>-6.4550469029883004</v>
      </c>
    </row>
    <row r="55" spans="1:10" ht="13.5" x14ac:dyDescent="0.25">
      <c r="A55" s="135">
        <v>44201</v>
      </c>
      <c r="B55" s="136" t="s">
        <v>121</v>
      </c>
      <c r="C55" s="137">
        <v>53.744999999999997</v>
      </c>
      <c r="D55" s="137">
        <v>53.795000000000002</v>
      </c>
      <c r="E55" s="138">
        <v>53.77</v>
      </c>
      <c r="F55" s="136" t="s">
        <v>121</v>
      </c>
      <c r="G55" s="137">
        <v>47.329232775999699</v>
      </c>
      <c r="H55" s="137">
        <v>47.4349964246612</v>
      </c>
      <c r="I55" s="138">
        <v>47.382114600330503</v>
      </c>
      <c r="J55" s="139">
        <f t="shared" si="0"/>
        <v>-6.3878853996695</v>
      </c>
    </row>
    <row r="56" spans="1:10" ht="13.5" x14ac:dyDescent="0.25">
      <c r="A56" s="135">
        <v>44200</v>
      </c>
      <c r="B56" s="136" t="s">
        <v>121</v>
      </c>
      <c r="C56" s="137">
        <v>59.174999999999997</v>
      </c>
      <c r="D56" s="137">
        <v>59.225000000000001</v>
      </c>
      <c r="E56" s="138">
        <v>59.2</v>
      </c>
      <c r="F56" s="136" t="s">
        <v>121</v>
      </c>
      <c r="G56" s="137">
        <v>52.231142574738101</v>
      </c>
      <c r="H56" s="137">
        <v>52.257595419799998</v>
      </c>
      <c r="I56" s="138">
        <v>52.244368997269099</v>
      </c>
      <c r="J56" s="139">
        <f t="shared" si="0"/>
        <v>-6.9556310027309038</v>
      </c>
    </row>
    <row r="57" spans="1:10" ht="12.5" customHeight="1" x14ac:dyDescent="0.25">
      <c r="A57" s="135">
        <v>44196</v>
      </c>
      <c r="B57" s="136" t="s">
        <v>120</v>
      </c>
      <c r="C57" s="137">
        <v>56.674999999999997</v>
      </c>
      <c r="D57" s="137">
        <v>56.725000000000001</v>
      </c>
      <c r="E57" s="138">
        <v>56.7</v>
      </c>
      <c r="F57" s="136" t="s">
        <v>120</v>
      </c>
      <c r="G57" s="137">
        <v>50.328119073114202</v>
      </c>
      <c r="H57" s="137">
        <v>50.328119073114202</v>
      </c>
      <c r="I57" s="138">
        <v>50.328119073114202</v>
      </c>
      <c r="J57" s="139">
        <f t="shared" si="0"/>
        <v>-6.371880926885801</v>
      </c>
    </row>
    <row r="58" spans="1:10" ht="13.5" x14ac:dyDescent="0.25">
      <c r="A58" s="135">
        <v>44195</v>
      </c>
      <c r="B58" s="136" t="s">
        <v>120</v>
      </c>
      <c r="C58" s="137">
        <v>55.375</v>
      </c>
      <c r="D58" s="137">
        <v>55.424999999999997</v>
      </c>
      <c r="E58" s="138">
        <v>55.4</v>
      </c>
      <c r="F58" s="136" t="s">
        <v>120</v>
      </c>
      <c r="G58" s="137">
        <v>49.847243973767903</v>
      </c>
      <c r="H58" s="137">
        <v>49.847243973767903</v>
      </c>
      <c r="I58" s="138">
        <v>49.847243973767903</v>
      </c>
      <c r="J58" s="139">
        <f t="shared" si="0"/>
        <v>-5.5527560262320961</v>
      </c>
    </row>
    <row r="59" spans="1:10" ht="13.5" x14ac:dyDescent="0.25">
      <c r="A59" s="135">
        <v>44194</v>
      </c>
      <c r="B59" s="136" t="s">
        <v>120</v>
      </c>
      <c r="C59" s="137">
        <v>56.164999999999999</v>
      </c>
      <c r="D59" s="137">
        <v>56.215000000000003</v>
      </c>
      <c r="E59" s="138">
        <v>56.19</v>
      </c>
      <c r="F59" s="136" t="s">
        <v>120</v>
      </c>
      <c r="G59" s="137">
        <v>50.417258038220801</v>
      </c>
      <c r="H59" s="137">
        <v>50.550109838057999</v>
      </c>
      <c r="I59" s="138">
        <v>50.4836839381394</v>
      </c>
      <c r="J59" s="139">
        <f t="shared" si="0"/>
        <v>-5.7063160618605977</v>
      </c>
    </row>
    <row r="60" spans="1:10" ht="13.5" x14ac:dyDescent="0.25">
      <c r="A60" s="135">
        <v>44189</v>
      </c>
      <c r="B60" s="136" t="s">
        <v>120</v>
      </c>
      <c r="C60" s="137">
        <v>51.14</v>
      </c>
      <c r="D60" s="137">
        <v>51.19</v>
      </c>
      <c r="E60" s="138">
        <v>51.164999999999999</v>
      </c>
      <c r="F60" s="136" t="s">
        <v>120</v>
      </c>
      <c r="G60" s="137">
        <v>46.872390325077802</v>
      </c>
      <c r="H60" s="137">
        <v>46.9251151735875</v>
      </c>
      <c r="I60" s="138">
        <v>46.898752749332701</v>
      </c>
      <c r="J60" s="139">
        <f t="shared" si="0"/>
        <v>-4.2662472506672984</v>
      </c>
    </row>
    <row r="61" spans="1:10" ht="13.5" x14ac:dyDescent="0.25">
      <c r="A61" s="135">
        <v>44188</v>
      </c>
      <c r="B61" s="136" t="s">
        <v>120</v>
      </c>
      <c r="C61" s="137">
        <v>50.7</v>
      </c>
      <c r="D61" s="137">
        <v>50.75</v>
      </c>
      <c r="E61" s="138">
        <v>50.725000000000001</v>
      </c>
      <c r="F61" s="136" t="s">
        <v>120</v>
      </c>
      <c r="G61" s="137">
        <v>45.968558740908101</v>
      </c>
      <c r="H61" s="137">
        <v>46.0215026611395</v>
      </c>
      <c r="I61" s="138">
        <v>45.995030701023801</v>
      </c>
      <c r="J61" s="139">
        <f t="shared" si="0"/>
        <v>-4.7299692989762008</v>
      </c>
    </row>
    <row r="62" spans="1:10" ht="13.5" x14ac:dyDescent="0.25">
      <c r="A62" s="135">
        <v>44187</v>
      </c>
      <c r="B62" s="136" t="s">
        <v>120</v>
      </c>
      <c r="C62" s="137">
        <v>51.53</v>
      </c>
      <c r="D62" s="137">
        <v>51.57</v>
      </c>
      <c r="E62" s="138">
        <v>51.55</v>
      </c>
      <c r="F62" s="136" t="s">
        <v>120</v>
      </c>
      <c r="G62" s="137">
        <v>46.994644443072097</v>
      </c>
      <c r="H62" s="137">
        <v>47.048153858891098</v>
      </c>
      <c r="I62" s="138">
        <v>47.021399150981601</v>
      </c>
      <c r="J62" s="139">
        <f t="shared" si="0"/>
        <v>-4.528600849018396</v>
      </c>
    </row>
    <row r="63" spans="1:10" ht="13.5" x14ac:dyDescent="0.25">
      <c r="A63" s="135">
        <v>44186</v>
      </c>
      <c r="B63" s="136" t="s">
        <v>120</v>
      </c>
      <c r="C63" s="137">
        <v>49.075000000000003</v>
      </c>
      <c r="D63" s="137">
        <v>49.125</v>
      </c>
      <c r="E63" s="138">
        <v>49.1</v>
      </c>
      <c r="F63" s="136" t="s">
        <v>120</v>
      </c>
      <c r="G63" s="137">
        <v>45.0496399399415</v>
      </c>
      <c r="H63" s="137">
        <v>45.103350389944403</v>
      </c>
      <c r="I63" s="138">
        <v>45.076495164942997</v>
      </c>
      <c r="J63" s="139">
        <f t="shared" si="0"/>
        <v>-4.023504835057004</v>
      </c>
    </row>
    <row r="64" spans="1:10" ht="13.5" x14ac:dyDescent="0.25">
      <c r="A64" s="135">
        <v>44183</v>
      </c>
      <c r="B64" s="136" t="s">
        <v>120</v>
      </c>
      <c r="C64" s="137">
        <v>45.64</v>
      </c>
      <c r="D64" s="137">
        <v>45.69</v>
      </c>
      <c r="E64" s="138">
        <v>45.664999999999999</v>
      </c>
      <c r="F64" s="136" t="s">
        <v>120</v>
      </c>
      <c r="G64" s="137">
        <v>41.907144091777901</v>
      </c>
      <c r="H64" s="137">
        <v>41.960275177789597</v>
      </c>
      <c r="I64" s="138">
        <v>41.933709634783703</v>
      </c>
      <c r="J64" s="139">
        <f t="shared" si="0"/>
        <v>-3.7312903652162959</v>
      </c>
    </row>
    <row r="65" spans="1:10" ht="13.5" x14ac:dyDescent="0.25">
      <c r="A65" s="135">
        <v>44182</v>
      </c>
      <c r="B65" s="136" t="s">
        <v>120</v>
      </c>
      <c r="C65" s="137">
        <v>45.725000000000001</v>
      </c>
      <c r="D65" s="137">
        <v>45.774999999999999</v>
      </c>
      <c r="E65" s="138">
        <v>45.75</v>
      </c>
      <c r="F65" s="136" t="s">
        <v>120</v>
      </c>
      <c r="G65" s="137">
        <v>41.852216614374299</v>
      </c>
      <c r="H65" s="137">
        <v>41.931382219571702</v>
      </c>
      <c r="I65" s="138">
        <v>41.891799416973001</v>
      </c>
      <c r="J65" s="139">
        <f t="shared" si="0"/>
        <v>-3.8582005830269992</v>
      </c>
    </row>
    <row r="66" spans="1:10" ht="13.5" x14ac:dyDescent="0.25">
      <c r="A66" s="135">
        <v>44181</v>
      </c>
      <c r="B66" s="136" t="s">
        <v>120</v>
      </c>
      <c r="C66" s="137">
        <v>46.695</v>
      </c>
      <c r="D66" s="137">
        <v>46.744999999999997</v>
      </c>
      <c r="E66" s="138">
        <v>46.72</v>
      </c>
      <c r="F66" s="136" t="s">
        <v>120</v>
      </c>
      <c r="G66" s="137">
        <v>42.810065659618203</v>
      </c>
      <c r="H66" s="137">
        <v>42.942317947723303</v>
      </c>
      <c r="I66" s="138">
        <v>42.8761918036707</v>
      </c>
      <c r="J66" s="139">
        <f t="shared" si="0"/>
        <v>-3.8438081963292987</v>
      </c>
    </row>
    <row r="67" spans="1:10" ht="13.5" x14ac:dyDescent="0.25">
      <c r="A67" s="135">
        <v>44180</v>
      </c>
      <c r="B67" s="136" t="s">
        <v>120</v>
      </c>
      <c r="C67" s="137">
        <v>49.555</v>
      </c>
      <c r="D67" s="137">
        <v>49.604999999999997</v>
      </c>
      <c r="E67" s="138">
        <v>49.58</v>
      </c>
      <c r="F67" s="136" t="s">
        <v>120</v>
      </c>
      <c r="G67" s="137">
        <v>45.6506904838716</v>
      </c>
      <c r="H67" s="137">
        <v>45.6772007570911</v>
      </c>
      <c r="I67" s="138">
        <v>45.6639456204814</v>
      </c>
      <c r="J67" s="139">
        <f t="shared" si="0"/>
        <v>-3.9160543795185987</v>
      </c>
    </row>
    <row r="68" spans="1:10" ht="13.5" x14ac:dyDescent="0.25">
      <c r="A68" s="135">
        <v>44179</v>
      </c>
      <c r="B68" s="136" t="s">
        <v>120</v>
      </c>
      <c r="C68" s="137">
        <v>48.225000000000001</v>
      </c>
      <c r="D68" s="137">
        <v>48.274999999999999</v>
      </c>
      <c r="E68" s="138">
        <v>48.25</v>
      </c>
      <c r="F68" s="136" t="s">
        <v>120</v>
      </c>
      <c r="G68" s="137">
        <v>44.275675926963501</v>
      </c>
      <c r="H68" s="137">
        <v>44.4091570120613</v>
      </c>
      <c r="I68" s="138">
        <v>44.342416469512401</v>
      </c>
      <c r="J68" s="139">
        <f t="shared" ref="J68:J131" si="1">I68-E68</f>
        <v>-3.9075835304875994</v>
      </c>
    </row>
    <row r="69" spans="1:10" ht="13.5" x14ac:dyDescent="0.25">
      <c r="A69" s="135">
        <v>44176</v>
      </c>
      <c r="B69" s="136" t="s">
        <v>120</v>
      </c>
      <c r="C69" s="137">
        <v>46.094999999999999</v>
      </c>
      <c r="D69" s="137">
        <v>46.145000000000003</v>
      </c>
      <c r="E69" s="138">
        <v>46.12</v>
      </c>
      <c r="F69" s="136" t="s">
        <v>120</v>
      </c>
      <c r="G69" s="137">
        <v>42.624857931736301</v>
      </c>
      <c r="H69" s="137">
        <v>42.759109452781203</v>
      </c>
      <c r="I69" s="138">
        <v>42.691983692258802</v>
      </c>
      <c r="J69" s="139">
        <f t="shared" si="1"/>
        <v>-3.4280163077411956</v>
      </c>
    </row>
    <row r="70" spans="1:10" ht="13.5" x14ac:dyDescent="0.25">
      <c r="A70" s="135">
        <v>44175</v>
      </c>
      <c r="B70" s="136" t="s">
        <v>120</v>
      </c>
      <c r="C70" s="137">
        <v>45.195</v>
      </c>
      <c r="D70" s="137">
        <v>45.244999999999997</v>
      </c>
      <c r="E70" s="138">
        <v>45.22</v>
      </c>
      <c r="F70" s="136" t="s">
        <v>120</v>
      </c>
      <c r="G70" s="137">
        <v>41.515951144275398</v>
      </c>
      <c r="H70" s="137">
        <v>41.622882119534403</v>
      </c>
      <c r="I70" s="138">
        <v>41.5694166319049</v>
      </c>
      <c r="J70" s="139">
        <f t="shared" si="1"/>
        <v>-3.6505833680950985</v>
      </c>
    </row>
    <row r="71" spans="1:10" ht="13.5" x14ac:dyDescent="0.25">
      <c r="A71" s="135">
        <v>44174</v>
      </c>
      <c r="B71" s="136" t="s">
        <v>120</v>
      </c>
      <c r="C71" s="137">
        <v>42.225000000000001</v>
      </c>
      <c r="D71" s="137">
        <v>42.274999999999999</v>
      </c>
      <c r="E71" s="138">
        <v>42.25</v>
      </c>
      <c r="F71" s="136" t="s">
        <v>120</v>
      </c>
      <c r="G71" s="137">
        <v>38.826559165116599</v>
      </c>
      <c r="H71" s="137">
        <v>38.8530167863534</v>
      </c>
      <c r="I71" s="138">
        <v>38.839787975735</v>
      </c>
      <c r="J71" s="139">
        <f t="shared" si="1"/>
        <v>-3.4102120242650003</v>
      </c>
    </row>
    <row r="72" spans="1:10" ht="13.5" x14ac:dyDescent="0.25">
      <c r="A72" s="135">
        <v>44173</v>
      </c>
      <c r="B72" s="136" t="s">
        <v>120</v>
      </c>
      <c r="C72" s="137">
        <v>41.984999999999999</v>
      </c>
      <c r="D72" s="137">
        <v>42.034999999999997</v>
      </c>
      <c r="E72" s="138">
        <v>42.01</v>
      </c>
      <c r="F72" s="136" t="s">
        <v>120</v>
      </c>
      <c r="G72" s="137">
        <v>38.131923663311902</v>
      </c>
      <c r="H72" s="137">
        <v>38.185069201518601</v>
      </c>
      <c r="I72" s="138">
        <v>38.158496432415298</v>
      </c>
      <c r="J72" s="139">
        <f t="shared" si="1"/>
        <v>-3.8515035675847002</v>
      </c>
    </row>
    <row r="73" spans="1:10" ht="13.5" x14ac:dyDescent="0.25">
      <c r="A73" s="135">
        <v>44172</v>
      </c>
      <c r="B73" s="136" t="s">
        <v>120</v>
      </c>
      <c r="C73" s="137">
        <v>41.825000000000003</v>
      </c>
      <c r="D73" s="137">
        <v>41.875</v>
      </c>
      <c r="E73" s="138">
        <v>41.85</v>
      </c>
      <c r="F73" s="136" t="s">
        <v>120</v>
      </c>
      <c r="G73" s="137">
        <v>37.849131245705301</v>
      </c>
      <c r="H73" s="137">
        <v>37.955673487072502</v>
      </c>
      <c r="I73" s="138">
        <v>37.902402366388898</v>
      </c>
      <c r="J73" s="139">
        <f t="shared" si="1"/>
        <v>-3.9475976336111032</v>
      </c>
    </row>
    <row r="74" spans="1:10" ht="13.5" x14ac:dyDescent="0.25">
      <c r="A74" s="135">
        <v>44169</v>
      </c>
      <c r="B74" s="136" t="s">
        <v>120</v>
      </c>
      <c r="C74" s="137">
        <v>42.424999999999997</v>
      </c>
      <c r="D74" s="137">
        <v>42.475000000000001</v>
      </c>
      <c r="E74" s="138">
        <v>42.45</v>
      </c>
      <c r="F74" s="136" t="s">
        <v>120</v>
      </c>
      <c r="G74" s="137">
        <v>38.409152179020403</v>
      </c>
      <c r="H74" s="137">
        <v>38.4355502217552</v>
      </c>
      <c r="I74" s="138">
        <v>38.422351200387801</v>
      </c>
      <c r="J74" s="139">
        <f t="shared" si="1"/>
        <v>-4.0276487996122015</v>
      </c>
    </row>
    <row r="75" spans="1:10" ht="13.5" x14ac:dyDescent="0.25">
      <c r="A75" s="135">
        <v>44168</v>
      </c>
      <c r="B75" s="136" t="s">
        <v>120</v>
      </c>
      <c r="C75" s="137">
        <v>41.12</v>
      </c>
      <c r="D75" s="137">
        <v>41.14</v>
      </c>
      <c r="E75" s="138">
        <v>41.13</v>
      </c>
      <c r="F75" s="136" t="s">
        <v>120</v>
      </c>
      <c r="G75" s="137">
        <v>37.122159633924902</v>
      </c>
      <c r="H75" s="137">
        <v>37.1485529219689</v>
      </c>
      <c r="I75" s="138">
        <v>37.135356277946897</v>
      </c>
      <c r="J75" s="139">
        <f t="shared" si="1"/>
        <v>-3.9946437220531053</v>
      </c>
    </row>
    <row r="76" spans="1:10" ht="13.5" x14ac:dyDescent="0.25">
      <c r="A76" s="135">
        <v>44167</v>
      </c>
      <c r="B76" s="136" t="s">
        <v>120</v>
      </c>
      <c r="C76" s="137">
        <v>43.655000000000001</v>
      </c>
      <c r="D76" s="137">
        <v>43.704999999999998</v>
      </c>
      <c r="E76" s="138">
        <v>43.68</v>
      </c>
      <c r="F76" s="136" t="s">
        <v>120</v>
      </c>
      <c r="G76" s="137">
        <v>39.655166591285003</v>
      </c>
      <c r="H76" s="137">
        <v>39.708288046866102</v>
      </c>
      <c r="I76" s="138">
        <v>39.681727319075499</v>
      </c>
      <c r="J76" s="139">
        <f t="shared" si="1"/>
        <v>-3.9982726809245008</v>
      </c>
    </row>
    <row r="77" spans="1:10" ht="13.5" x14ac:dyDescent="0.25">
      <c r="A77" s="135">
        <v>44166</v>
      </c>
      <c r="B77" s="136" t="s">
        <v>120</v>
      </c>
      <c r="C77" s="137">
        <v>43.034999999999997</v>
      </c>
      <c r="D77" s="137">
        <v>43.085000000000001</v>
      </c>
      <c r="E77" s="138">
        <v>43.06</v>
      </c>
      <c r="F77" s="136" t="s">
        <v>120</v>
      </c>
      <c r="G77" s="137">
        <v>38.769491381193099</v>
      </c>
      <c r="H77" s="137">
        <v>38.9009133858751</v>
      </c>
      <c r="I77" s="138">
        <v>38.835202383534103</v>
      </c>
      <c r="J77" s="139">
        <f t="shared" si="1"/>
        <v>-4.2247976164658994</v>
      </c>
    </row>
    <row r="78" spans="1:10" ht="13.5" x14ac:dyDescent="0.25">
      <c r="A78" s="135">
        <v>44165</v>
      </c>
      <c r="B78" s="136" t="s">
        <v>119</v>
      </c>
      <c r="C78" s="137">
        <v>42.924999999999997</v>
      </c>
      <c r="D78" s="137">
        <v>42.975000000000001</v>
      </c>
      <c r="E78" s="138">
        <v>42.95</v>
      </c>
      <c r="F78" s="136" t="s">
        <v>119</v>
      </c>
      <c r="G78" s="137">
        <v>39.5705005543781</v>
      </c>
      <c r="H78" s="137">
        <v>39.5705005543781</v>
      </c>
      <c r="I78" s="138">
        <v>39.5705005543781</v>
      </c>
      <c r="J78" s="139">
        <f t="shared" si="1"/>
        <v>-3.379499445621903</v>
      </c>
    </row>
    <row r="79" spans="1:10" ht="13.5" x14ac:dyDescent="0.25">
      <c r="A79" s="135">
        <v>44162</v>
      </c>
      <c r="B79" s="136" t="s">
        <v>119</v>
      </c>
      <c r="C79" s="137">
        <v>41.475000000000001</v>
      </c>
      <c r="D79" s="137">
        <v>41.524999999999999</v>
      </c>
      <c r="E79" s="138">
        <v>41.5</v>
      </c>
      <c r="F79" s="136" t="s">
        <v>119</v>
      </c>
      <c r="G79" s="137">
        <v>37.991181195575201</v>
      </c>
      <c r="H79" s="137">
        <v>37.991181195575201</v>
      </c>
      <c r="I79" s="138">
        <v>37.991181195575201</v>
      </c>
      <c r="J79" s="139">
        <f t="shared" si="1"/>
        <v>-3.5088188044247985</v>
      </c>
    </row>
    <row r="80" spans="1:10" ht="13.5" x14ac:dyDescent="0.25">
      <c r="A80" s="135">
        <v>44161</v>
      </c>
      <c r="B80" s="136" t="s">
        <v>119</v>
      </c>
      <c r="C80" s="137">
        <v>39.975000000000001</v>
      </c>
      <c r="D80" s="137">
        <v>40.024999999999999</v>
      </c>
      <c r="E80" s="138">
        <v>40</v>
      </c>
      <c r="F80" s="136" t="s">
        <v>119</v>
      </c>
      <c r="G80" s="137">
        <v>36.738589439423002</v>
      </c>
      <c r="H80" s="137">
        <v>36.817118665157402</v>
      </c>
      <c r="I80" s="138">
        <v>36.777854052290202</v>
      </c>
      <c r="J80" s="139">
        <f t="shared" si="1"/>
        <v>-3.222145947709798</v>
      </c>
    </row>
    <row r="81" spans="1:10" ht="13.5" x14ac:dyDescent="0.25">
      <c r="A81" s="135">
        <v>44160</v>
      </c>
      <c r="B81" s="136" t="s">
        <v>119</v>
      </c>
      <c r="C81" s="137">
        <v>39.024999999999999</v>
      </c>
      <c r="D81" s="137">
        <v>39.075000000000003</v>
      </c>
      <c r="E81" s="138">
        <v>39.049999999999997</v>
      </c>
      <c r="F81" s="136" t="s">
        <v>119</v>
      </c>
      <c r="G81" s="137">
        <v>35.884124659784199</v>
      </c>
      <c r="H81" s="137">
        <v>35.936281817720001</v>
      </c>
      <c r="I81" s="138">
        <v>35.910203238752104</v>
      </c>
      <c r="J81" s="139">
        <f t="shared" si="1"/>
        <v>-3.1397967612478936</v>
      </c>
    </row>
    <row r="82" spans="1:10" ht="13.5" x14ac:dyDescent="0.25">
      <c r="A82" s="135">
        <v>44159</v>
      </c>
      <c r="B82" s="136" t="s">
        <v>119</v>
      </c>
      <c r="C82" s="137">
        <v>39.024999999999999</v>
      </c>
      <c r="D82" s="137">
        <v>39.075000000000003</v>
      </c>
      <c r="E82" s="138">
        <v>39.049999999999997</v>
      </c>
      <c r="F82" s="136" t="s">
        <v>119</v>
      </c>
      <c r="G82" s="137">
        <v>36.2101068968826</v>
      </c>
      <c r="H82" s="137">
        <v>36.2101068968826</v>
      </c>
      <c r="I82" s="138">
        <v>36.2101068968826</v>
      </c>
      <c r="J82" s="139">
        <f t="shared" si="1"/>
        <v>-2.8398931031173973</v>
      </c>
    </row>
    <row r="83" spans="1:10" ht="13.5" x14ac:dyDescent="0.25">
      <c r="A83" s="135">
        <v>44158</v>
      </c>
      <c r="B83" s="136" t="s">
        <v>119</v>
      </c>
      <c r="C83" s="137">
        <v>38.134999999999998</v>
      </c>
      <c r="D83" s="137">
        <v>38.185000000000002</v>
      </c>
      <c r="E83" s="138">
        <v>38.159999999999997</v>
      </c>
      <c r="F83" s="136" t="s">
        <v>119</v>
      </c>
      <c r="G83" s="137">
        <v>35.438061039258301</v>
      </c>
      <c r="H83" s="137">
        <v>35.464128020530197</v>
      </c>
      <c r="I83" s="138">
        <v>35.451094529894299</v>
      </c>
      <c r="J83" s="139">
        <f t="shared" si="1"/>
        <v>-2.708905470105698</v>
      </c>
    </row>
    <row r="84" spans="1:10" ht="13.5" x14ac:dyDescent="0.25">
      <c r="A84" s="135">
        <v>44155</v>
      </c>
      <c r="B84" s="136" t="s">
        <v>119</v>
      </c>
      <c r="C84" s="137">
        <v>36.274999999999999</v>
      </c>
      <c r="D84" s="137">
        <v>36.325000000000003</v>
      </c>
      <c r="E84" s="138">
        <v>36.299999999999997</v>
      </c>
      <c r="F84" s="136" t="s">
        <v>119</v>
      </c>
      <c r="G84" s="137">
        <v>33.728404038606399</v>
      </c>
      <c r="H84" s="137">
        <v>33.728404038606399</v>
      </c>
      <c r="I84" s="138">
        <v>33.728404038606399</v>
      </c>
      <c r="J84" s="139">
        <f t="shared" si="1"/>
        <v>-2.5715959613935979</v>
      </c>
    </row>
    <row r="85" spans="1:10" ht="13.5" x14ac:dyDescent="0.25">
      <c r="A85" s="135">
        <v>44154</v>
      </c>
      <c r="B85" s="136" t="s">
        <v>119</v>
      </c>
      <c r="C85" s="137">
        <v>36.76</v>
      </c>
      <c r="D85" s="137">
        <v>36.78</v>
      </c>
      <c r="E85" s="138">
        <v>36.770000000000003</v>
      </c>
      <c r="F85" s="136" t="s">
        <v>119</v>
      </c>
      <c r="G85" s="137">
        <v>34.039899194078103</v>
      </c>
      <c r="H85" s="137">
        <v>34.2760141017826</v>
      </c>
      <c r="I85" s="138">
        <v>34.157956647930398</v>
      </c>
      <c r="J85" s="139">
        <f t="shared" si="1"/>
        <v>-2.6120433520696054</v>
      </c>
    </row>
    <row r="86" spans="1:10" ht="13.5" x14ac:dyDescent="0.25">
      <c r="A86" s="135">
        <v>44153</v>
      </c>
      <c r="B86" s="136" t="s">
        <v>119</v>
      </c>
      <c r="C86" s="137">
        <v>38.11</v>
      </c>
      <c r="D86" s="137">
        <v>38.14</v>
      </c>
      <c r="E86" s="138">
        <v>38.125</v>
      </c>
      <c r="F86" s="136" t="s">
        <v>119</v>
      </c>
      <c r="G86" s="137">
        <v>35.5285229118657</v>
      </c>
      <c r="H86" s="137">
        <v>35.554685299871501</v>
      </c>
      <c r="I86" s="138">
        <v>35.541604105868601</v>
      </c>
      <c r="J86" s="139">
        <f t="shared" si="1"/>
        <v>-2.5833958941313995</v>
      </c>
    </row>
    <row r="87" spans="1:10" ht="13.5" x14ac:dyDescent="0.25">
      <c r="A87" s="135">
        <v>44152</v>
      </c>
      <c r="B87" s="136" t="s">
        <v>119</v>
      </c>
      <c r="C87" s="137">
        <v>39.284999999999997</v>
      </c>
      <c r="D87" s="137">
        <v>39.335000000000001</v>
      </c>
      <c r="E87" s="138">
        <v>39.31</v>
      </c>
      <c r="F87" s="136" t="s">
        <v>119</v>
      </c>
      <c r="G87" s="137">
        <v>36.473165718759802</v>
      </c>
      <c r="H87" s="137">
        <v>36.525645093894603</v>
      </c>
      <c r="I87" s="138">
        <v>36.499405406327199</v>
      </c>
      <c r="J87" s="139">
        <f t="shared" si="1"/>
        <v>-2.8105945936728034</v>
      </c>
    </row>
    <row r="88" spans="1:10" ht="13.5" x14ac:dyDescent="0.25">
      <c r="A88" s="135">
        <v>44151</v>
      </c>
      <c r="B88" s="136" t="s">
        <v>119</v>
      </c>
      <c r="C88" s="137">
        <v>40.774999999999999</v>
      </c>
      <c r="D88" s="137">
        <v>40.825000000000003</v>
      </c>
      <c r="E88" s="138">
        <v>40.799999999999997</v>
      </c>
      <c r="F88" s="136" t="s">
        <v>119</v>
      </c>
      <c r="G88" s="137">
        <v>37.823679780119399</v>
      </c>
      <c r="H88" s="137">
        <v>37.902561281224898</v>
      </c>
      <c r="I88" s="138">
        <v>37.863120530672198</v>
      </c>
      <c r="J88" s="139">
        <f t="shared" si="1"/>
        <v>-2.9368794693277991</v>
      </c>
    </row>
    <row r="89" spans="1:10" ht="13.5" x14ac:dyDescent="0.25">
      <c r="A89" s="135">
        <v>44148</v>
      </c>
      <c r="B89" s="136" t="s">
        <v>119</v>
      </c>
      <c r="C89" s="137">
        <v>40.395000000000003</v>
      </c>
      <c r="D89" s="137">
        <v>40.445</v>
      </c>
      <c r="E89" s="138">
        <v>40.42</v>
      </c>
      <c r="F89" s="136" t="s">
        <v>119</v>
      </c>
      <c r="G89" s="137">
        <v>37.554663649403999</v>
      </c>
      <c r="H89" s="137">
        <v>37.844051600467701</v>
      </c>
      <c r="I89" s="138">
        <v>37.699357624935899</v>
      </c>
      <c r="J89" s="139">
        <f t="shared" si="1"/>
        <v>-2.7206423750641022</v>
      </c>
    </row>
    <row r="90" spans="1:10" ht="13.5" x14ac:dyDescent="0.25">
      <c r="A90" s="135">
        <v>44147</v>
      </c>
      <c r="B90" s="136" t="s">
        <v>119</v>
      </c>
      <c r="C90" s="137">
        <v>39.685000000000002</v>
      </c>
      <c r="D90" s="137">
        <v>39.715000000000003</v>
      </c>
      <c r="E90" s="138">
        <v>39.700000000000003</v>
      </c>
      <c r="F90" s="136" t="s">
        <v>119</v>
      </c>
      <c r="G90" s="137">
        <v>36.834861133297402</v>
      </c>
      <c r="H90" s="137">
        <v>37.098437957149301</v>
      </c>
      <c r="I90" s="138">
        <v>36.966649545223397</v>
      </c>
      <c r="J90" s="139">
        <f t="shared" si="1"/>
        <v>-2.7333504547766054</v>
      </c>
    </row>
    <row r="91" spans="1:10" ht="13.5" x14ac:dyDescent="0.25">
      <c r="A91" s="135">
        <v>44146</v>
      </c>
      <c r="B91" s="136" t="s">
        <v>119</v>
      </c>
      <c r="C91" s="137">
        <v>39.825000000000003</v>
      </c>
      <c r="D91" s="137">
        <v>39.875</v>
      </c>
      <c r="E91" s="138">
        <v>39.85</v>
      </c>
      <c r="F91" s="136" t="s">
        <v>119</v>
      </c>
      <c r="G91" s="137">
        <v>36.833069731851801</v>
      </c>
      <c r="H91" s="137">
        <v>36.963683454305198</v>
      </c>
      <c r="I91" s="138">
        <v>36.898376593078503</v>
      </c>
      <c r="J91" s="139">
        <f t="shared" si="1"/>
        <v>-2.9516234069214988</v>
      </c>
    </row>
    <row r="92" spans="1:10" ht="13.5" x14ac:dyDescent="0.25">
      <c r="A92" s="135">
        <v>44145</v>
      </c>
      <c r="B92" s="136" t="s">
        <v>119</v>
      </c>
      <c r="C92" s="137">
        <v>39.6</v>
      </c>
      <c r="D92" s="137">
        <v>39.65</v>
      </c>
      <c r="E92" s="138">
        <v>39.625</v>
      </c>
      <c r="F92" s="136" t="s">
        <v>119</v>
      </c>
      <c r="G92" s="137">
        <v>36.817249687581501</v>
      </c>
      <c r="H92" s="137">
        <v>36.869639939716002</v>
      </c>
      <c r="I92" s="138">
        <v>36.843444813648802</v>
      </c>
      <c r="J92" s="139">
        <f t="shared" si="1"/>
        <v>-2.7815551863511985</v>
      </c>
    </row>
    <row r="93" spans="1:10" ht="13.5" x14ac:dyDescent="0.25">
      <c r="A93" s="135">
        <v>44144</v>
      </c>
      <c r="B93" s="136" t="s">
        <v>119</v>
      </c>
      <c r="C93" s="137">
        <v>39.65</v>
      </c>
      <c r="D93" s="137">
        <v>39.700000000000003</v>
      </c>
      <c r="E93" s="138">
        <v>39.674999999999997</v>
      </c>
      <c r="F93" s="136" t="s">
        <v>119</v>
      </c>
      <c r="G93" s="137">
        <v>36.465853579904802</v>
      </c>
      <c r="H93" s="137">
        <v>36.544926627060399</v>
      </c>
      <c r="I93" s="138">
        <v>36.505390103482597</v>
      </c>
      <c r="J93" s="139">
        <f t="shared" si="1"/>
        <v>-3.1696098965174002</v>
      </c>
    </row>
    <row r="94" spans="1:10" ht="13.5" x14ac:dyDescent="0.25">
      <c r="A94" s="135">
        <v>44141</v>
      </c>
      <c r="B94" s="136" t="s">
        <v>119</v>
      </c>
      <c r="C94" s="137">
        <v>39.85</v>
      </c>
      <c r="D94" s="137">
        <v>39.9</v>
      </c>
      <c r="E94" s="138">
        <v>39.875</v>
      </c>
      <c r="F94" s="136" t="s">
        <v>119</v>
      </c>
      <c r="G94" s="137">
        <v>36.633883805110401</v>
      </c>
      <c r="H94" s="137">
        <v>36.766136093215501</v>
      </c>
      <c r="I94" s="138">
        <v>36.700009949162997</v>
      </c>
      <c r="J94" s="139">
        <f t="shared" si="1"/>
        <v>-3.1749900508370033</v>
      </c>
    </row>
    <row r="95" spans="1:10" ht="13.5" x14ac:dyDescent="0.25">
      <c r="A95" s="135">
        <v>44140</v>
      </c>
      <c r="B95" s="136" t="s">
        <v>119</v>
      </c>
      <c r="C95" s="137">
        <v>41.325000000000003</v>
      </c>
      <c r="D95" s="137">
        <v>41.375</v>
      </c>
      <c r="E95" s="138">
        <v>41.35</v>
      </c>
      <c r="F95" s="136" t="s">
        <v>119</v>
      </c>
      <c r="G95" s="137">
        <v>38.019101503363402</v>
      </c>
      <c r="H95" s="137">
        <v>38.019101503363402</v>
      </c>
      <c r="I95" s="138">
        <v>38.019101503363402</v>
      </c>
      <c r="J95" s="139">
        <f t="shared" si="1"/>
        <v>-3.3308984966365998</v>
      </c>
    </row>
    <row r="96" spans="1:10" ht="13.5" x14ac:dyDescent="0.25">
      <c r="A96" s="135">
        <v>44139</v>
      </c>
      <c r="B96" s="136" t="s">
        <v>119</v>
      </c>
      <c r="C96" s="137">
        <v>39.94</v>
      </c>
      <c r="D96" s="137">
        <v>39.96</v>
      </c>
      <c r="E96" s="138">
        <v>39.950000000000003</v>
      </c>
      <c r="F96" s="136" t="s">
        <v>119</v>
      </c>
      <c r="G96" s="137">
        <v>36.921506573005402</v>
      </c>
      <c r="H96" s="137">
        <v>36.947954643616399</v>
      </c>
      <c r="I96" s="138">
        <v>36.9347306083109</v>
      </c>
      <c r="J96" s="139">
        <f t="shared" si="1"/>
        <v>-3.0152693916891025</v>
      </c>
    </row>
    <row r="97" spans="1:10" ht="13.5" x14ac:dyDescent="0.25">
      <c r="A97" s="135">
        <v>44138</v>
      </c>
      <c r="B97" s="136" t="s">
        <v>119</v>
      </c>
      <c r="C97" s="137">
        <v>39.725000000000001</v>
      </c>
      <c r="D97" s="137">
        <v>39.774999999999999</v>
      </c>
      <c r="E97" s="138">
        <v>39.75</v>
      </c>
      <c r="F97" s="136" t="s">
        <v>119</v>
      </c>
      <c r="G97" s="137">
        <v>36.098002708436901</v>
      </c>
      <c r="H97" s="137">
        <v>36.098002708436901</v>
      </c>
      <c r="I97" s="138">
        <v>36.098002708436901</v>
      </c>
      <c r="J97" s="139">
        <f t="shared" si="1"/>
        <v>-3.6519972915630987</v>
      </c>
    </row>
    <row r="98" spans="1:10" ht="13.5" x14ac:dyDescent="0.25">
      <c r="A98" s="135">
        <v>44137</v>
      </c>
      <c r="B98" s="136" t="s">
        <v>119</v>
      </c>
      <c r="C98" s="137">
        <v>39.875</v>
      </c>
      <c r="D98" s="137">
        <v>39.924999999999997</v>
      </c>
      <c r="E98" s="138">
        <v>39.9</v>
      </c>
      <c r="F98" s="136" t="s">
        <v>119</v>
      </c>
      <c r="G98" s="137">
        <v>35.9099985255544</v>
      </c>
      <c r="H98" s="137">
        <v>35.936441823437697</v>
      </c>
      <c r="I98" s="138">
        <v>35.923220174496102</v>
      </c>
      <c r="J98" s="139">
        <f t="shared" si="1"/>
        <v>-3.9767798255038969</v>
      </c>
    </row>
    <row r="99" spans="1:10" ht="13.5" x14ac:dyDescent="0.25">
      <c r="A99" s="135">
        <v>44134</v>
      </c>
      <c r="B99" s="136" t="s">
        <v>118</v>
      </c>
      <c r="C99" s="137">
        <v>39.575000000000003</v>
      </c>
      <c r="D99" s="137">
        <v>39.625</v>
      </c>
      <c r="E99" s="138">
        <v>39.6</v>
      </c>
      <c r="F99" s="136" t="s">
        <v>118</v>
      </c>
      <c r="G99" s="137">
        <v>36.307707485593703</v>
      </c>
      <c r="H99" s="137">
        <v>36.439495897519599</v>
      </c>
      <c r="I99" s="138">
        <v>36.373601691556701</v>
      </c>
      <c r="J99" s="139">
        <f t="shared" si="1"/>
        <v>-3.2263983084433008</v>
      </c>
    </row>
    <row r="100" spans="1:10" ht="13.5" x14ac:dyDescent="0.25">
      <c r="A100" s="135">
        <v>44133</v>
      </c>
      <c r="B100" s="136" t="s">
        <v>118</v>
      </c>
      <c r="C100" s="137">
        <v>40.825000000000003</v>
      </c>
      <c r="D100" s="137">
        <v>40.875</v>
      </c>
      <c r="E100" s="138">
        <v>40.85</v>
      </c>
      <c r="F100" s="136" t="s">
        <v>118</v>
      </c>
      <c r="G100" s="137">
        <v>37.580341869090702</v>
      </c>
      <c r="H100" s="137">
        <v>37.606816220530703</v>
      </c>
      <c r="I100" s="138">
        <v>37.593579044810703</v>
      </c>
      <c r="J100" s="139">
        <f t="shared" si="1"/>
        <v>-3.2564209551892986</v>
      </c>
    </row>
    <row r="101" spans="1:10" ht="13.5" x14ac:dyDescent="0.25">
      <c r="A101" s="135">
        <v>44132</v>
      </c>
      <c r="B101" s="136" t="s">
        <v>118</v>
      </c>
      <c r="C101" s="137">
        <v>41.274999999999999</v>
      </c>
      <c r="D101" s="137">
        <v>41.325000000000003</v>
      </c>
      <c r="E101" s="138">
        <v>41.3</v>
      </c>
      <c r="F101" s="136" t="s">
        <v>118</v>
      </c>
      <c r="G101" s="137">
        <v>38.1470224840171</v>
      </c>
      <c r="H101" s="137">
        <v>38.173568776629502</v>
      </c>
      <c r="I101" s="138">
        <v>38.160295630323297</v>
      </c>
      <c r="J101" s="139">
        <f t="shared" si="1"/>
        <v>-3.1397043696767</v>
      </c>
    </row>
    <row r="102" spans="1:10" ht="13.5" x14ac:dyDescent="0.25">
      <c r="A102" s="135">
        <v>44131</v>
      </c>
      <c r="B102" s="136" t="s">
        <v>118</v>
      </c>
      <c r="C102" s="137">
        <v>42.234999999999999</v>
      </c>
      <c r="D102" s="137">
        <v>42.284999999999997</v>
      </c>
      <c r="E102" s="138">
        <v>42.26</v>
      </c>
      <c r="F102" s="136" t="s">
        <v>118</v>
      </c>
      <c r="G102" s="137">
        <v>39.263617656604303</v>
      </c>
      <c r="H102" s="137">
        <v>39.316676599383399</v>
      </c>
      <c r="I102" s="138">
        <v>39.290147127993798</v>
      </c>
      <c r="J102" s="139">
        <f t="shared" si="1"/>
        <v>-2.9698528720062001</v>
      </c>
    </row>
    <row r="103" spans="1:10" ht="13.5" x14ac:dyDescent="0.25">
      <c r="A103" s="135">
        <v>44130</v>
      </c>
      <c r="B103" s="136" t="s">
        <v>118</v>
      </c>
      <c r="C103" s="137">
        <v>41.82</v>
      </c>
      <c r="D103" s="137">
        <v>41.86</v>
      </c>
      <c r="E103" s="138">
        <v>41.84</v>
      </c>
      <c r="F103" s="136" t="s">
        <v>118</v>
      </c>
      <c r="G103" s="137">
        <v>39.158637987265898</v>
      </c>
      <c r="H103" s="137">
        <v>39.211860736823901</v>
      </c>
      <c r="I103" s="138">
        <v>39.1852493620449</v>
      </c>
      <c r="J103" s="139">
        <f t="shared" si="1"/>
        <v>-2.6547506379551038</v>
      </c>
    </row>
    <row r="104" spans="1:10" ht="13.5" x14ac:dyDescent="0.25">
      <c r="A104" s="135">
        <v>44127</v>
      </c>
      <c r="B104" s="136" t="s">
        <v>118</v>
      </c>
      <c r="C104" s="137">
        <v>43.6</v>
      </c>
      <c r="D104" s="137">
        <v>43.6</v>
      </c>
      <c r="E104" s="138">
        <v>43.6</v>
      </c>
      <c r="F104" s="136" t="s">
        <v>118</v>
      </c>
      <c r="G104" s="137">
        <v>40.873531790180401</v>
      </c>
      <c r="H104" s="137">
        <v>40.900133503027902</v>
      </c>
      <c r="I104" s="138">
        <v>40.886832646604098</v>
      </c>
      <c r="J104" s="139">
        <f t="shared" si="1"/>
        <v>-2.7131673533959031</v>
      </c>
    </row>
    <row r="105" spans="1:10" ht="13.5" x14ac:dyDescent="0.25">
      <c r="A105" s="135">
        <v>44126</v>
      </c>
      <c r="B105" s="136" t="s">
        <v>118</v>
      </c>
      <c r="C105" s="137">
        <v>43.424999999999997</v>
      </c>
      <c r="D105" s="137">
        <v>43.475000000000001</v>
      </c>
      <c r="E105" s="138">
        <v>43.45</v>
      </c>
      <c r="F105" s="136" t="s">
        <v>118</v>
      </c>
      <c r="G105" s="137">
        <v>40.478405101118099</v>
      </c>
      <c r="H105" s="137">
        <v>40.504896203933001</v>
      </c>
      <c r="I105" s="138">
        <v>40.4916506525255</v>
      </c>
      <c r="J105" s="139">
        <f t="shared" si="1"/>
        <v>-2.9583493474745026</v>
      </c>
    </row>
    <row r="106" spans="1:10" ht="13.5" x14ac:dyDescent="0.25">
      <c r="A106" s="135">
        <v>44125</v>
      </c>
      <c r="B106" s="136" t="s">
        <v>118</v>
      </c>
      <c r="C106" s="137">
        <v>41.58</v>
      </c>
      <c r="D106" s="137">
        <v>41.62</v>
      </c>
      <c r="E106" s="138">
        <v>41.6</v>
      </c>
      <c r="F106" s="136" t="s">
        <v>118</v>
      </c>
      <c r="G106" s="137">
        <v>39.230506720416201</v>
      </c>
      <c r="H106" s="137">
        <v>39.230506720416201</v>
      </c>
      <c r="I106" s="138">
        <v>39.230506720416201</v>
      </c>
      <c r="J106" s="139">
        <f t="shared" si="1"/>
        <v>-2.3694932795838</v>
      </c>
    </row>
    <row r="107" spans="1:10" ht="13.5" x14ac:dyDescent="0.25">
      <c r="A107" s="135">
        <v>44124</v>
      </c>
      <c r="B107" s="136" t="s">
        <v>118</v>
      </c>
      <c r="C107" s="137">
        <v>41.975000000000001</v>
      </c>
      <c r="D107" s="137">
        <v>42.024999999999999</v>
      </c>
      <c r="E107" s="138">
        <v>42</v>
      </c>
      <c r="F107" s="136" t="s">
        <v>118</v>
      </c>
      <c r="G107" s="137">
        <v>39.642140686916903</v>
      </c>
      <c r="H107" s="137">
        <v>39.668880748088498</v>
      </c>
      <c r="I107" s="138">
        <v>39.6555107175027</v>
      </c>
      <c r="J107" s="139">
        <f t="shared" si="1"/>
        <v>-2.3444892824972996</v>
      </c>
    </row>
    <row r="108" spans="1:10" ht="13.5" x14ac:dyDescent="0.25">
      <c r="A108" s="135">
        <v>44123</v>
      </c>
      <c r="B108" s="136" t="s">
        <v>118</v>
      </c>
      <c r="C108" s="137">
        <v>41.575000000000003</v>
      </c>
      <c r="D108" s="137">
        <v>41.625</v>
      </c>
      <c r="E108" s="138">
        <v>41.6</v>
      </c>
      <c r="F108" s="136" t="s">
        <v>118</v>
      </c>
      <c r="G108" s="137">
        <v>39.398705224364001</v>
      </c>
      <c r="H108" s="137">
        <v>39.398705224364001</v>
      </c>
      <c r="I108" s="138">
        <v>39.398705224364001</v>
      </c>
      <c r="J108" s="139">
        <f t="shared" si="1"/>
        <v>-2.2012947756360006</v>
      </c>
    </row>
    <row r="109" spans="1:10" ht="13.5" x14ac:dyDescent="0.25">
      <c r="A109" s="135">
        <v>44120</v>
      </c>
      <c r="B109" s="136" t="s">
        <v>118</v>
      </c>
      <c r="C109" s="137">
        <v>40.75</v>
      </c>
      <c r="D109" s="137">
        <v>40.799999999999997</v>
      </c>
      <c r="E109" s="138">
        <v>40.774999999999999</v>
      </c>
      <c r="F109" s="136" t="s">
        <v>118</v>
      </c>
      <c r="G109" s="137">
        <v>38.4283592454914</v>
      </c>
      <c r="H109" s="137">
        <v>38.454944066830301</v>
      </c>
      <c r="I109" s="138">
        <v>38.441651656160801</v>
      </c>
      <c r="J109" s="139">
        <f t="shared" si="1"/>
        <v>-2.333348343839198</v>
      </c>
    </row>
    <row r="110" spans="1:10" ht="13.5" x14ac:dyDescent="0.25">
      <c r="A110" s="135">
        <v>44119</v>
      </c>
      <c r="B110" s="136" t="s">
        <v>118</v>
      </c>
      <c r="C110" s="137">
        <v>40.024999999999999</v>
      </c>
      <c r="D110" s="137">
        <v>40.075000000000003</v>
      </c>
      <c r="E110" s="138">
        <v>40.049999999999997</v>
      </c>
      <c r="F110" s="136" t="s">
        <v>118</v>
      </c>
      <c r="G110" s="137">
        <v>37.74842427582</v>
      </c>
      <c r="H110" s="137">
        <v>37.801497631568097</v>
      </c>
      <c r="I110" s="138">
        <v>37.774960953694098</v>
      </c>
      <c r="J110" s="139">
        <f t="shared" si="1"/>
        <v>-2.2750390463058991</v>
      </c>
    </row>
    <row r="111" spans="1:10" ht="13.5" x14ac:dyDescent="0.25">
      <c r="A111" s="135">
        <v>44118</v>
      </c>
      <c r="B111" s="136" t="s">
        <v>118</v>
      </c>
      <c r="C111" s="137">
        <v>39.155000000000001</v>
      </c>
      <c r="D111" s="137">
        <v>39.204999999999998</v>
      </c>
      <c r="E111" s="138">
        <v>39.18</v>
      </c>
      <c r="F111" s="136" t="s">
        <v>118</v>
      </c>
      <c r="G111" s="137">
        <v>36.931505175615897</v>
      </c>
      <c r="H111" s="137">
        <v>36.984415641483601</v>
      </c>
      <c r="I111" s="138">
        <v>36.957960408549702</v>
      </c>
      <c r="J111" s="139">
        <f t="shared" si="1"/>
        <v>-2.2220395914502973</v>
      </c>
    </row>
    <row r="112" spans="1:10" ht="13.5" x14ac:dyDescent="0.25">
      <c r="A112" s="135">
        <v>44117</v>
      </c>
      <c r="B112" s="136" t="s">
        <v>118</v>
      </c>
      <c r="C112" s="137">
        <v>37.494999999999997</v>
      </c>
      <c r="D112" s="137">
        <v>37.545000000000002</v>
      </c>
      <c r="E112" s="138">
        <v>37.520000000000003</v>
      </c>
      <c r="F112" s="136" t="s">
        <v>118</v>
      </c>
      <c r="G112" s="137">
        <v>35.699312135756202</v>
      </c>
      <c r="H112" s="137">
        <v>35.725824807227298</v>
      </c>
      <c r="I112" s="138">
        <v>35.7125684714917</v>
      </c>
      <c r="J112" s="139">
        <f t="shared" si="1"/>
        <v>-1.8074315285083031</v>
      </c>
    </row>
    <row r="113" spans="1:10" ht="13.5" x14ac:dyDescent="0.25">
      <c r="A113" s="135">
        <v>44116</v>
      </c>
      <c r="B113" s="136" t="s">
        <v>118</v>
      </c>
      <c r="C113" s="137">
        <v>38.634999999999998</v>
      </c>
      <c r="D113" s="137">
        <v>38.685000000000002</v>
      </c>
      <c r="E113" s="138">
        <v>38.659999999999997</v>
      </c>
      <c r="F113" s="136" t="s">
        <v>118</v>
      </c>
      <c r="G113" s="137">
        <v>36.580944666663697</v>
      </c>
      <c r="H113" s="137">
        <v>36.607414235887099</v>
      </c>
      <c r="I113" s="138">
        <v>36.594179451275402</v>
      </c>
      <c r="J113" s="139">
        <f t="shared" si="1"/>
        <v>-2.0658205487245951</v>
      </c>
    </row>
    <row r="114" spans="1:10" ht="13.5" x14ac:dyDescent="0.25">
      <c r="A114" s="135">
        <v>44113</v>
      </c>
      <c r="B114" s="136" t="s">
        <v>118</v>
      </c>
      <c r="C114" s="137">
        <v>38.475000000000001</v>
      </c>
      <c r="D114" s="137">
        <v>38.524999999999999</v>
      </c>
      <c r="E114" s="138">
        <v>38.5</v>
      </c>
      <c r="F114" s="136" t="s">
        <v>118</v>
      </c>
      <c r="G114" s="137">
        <v>36.687130729245702</v>
      </c>
      <c r="H114" s="137">
        <v>36.740377653381103</v>
      </c>
      <c r="I114" s="138">
        <v>36.713754191313399</v>
      </c>
      <c r="J114" s="139">
        <f t="shared" si="1"/>
        <v>-1.7862458086866013</v>
      </c>
    </row>
    <row r="115" spans="1:10" ht="13.5" x14ac:dyDescent="0.25">
      <c r="A115" s="135">
        <v>44112</v>
      </c>
      <c r="B115" s="136" t="s">
        <v>118</v>
      </c>
      <c r="C115" s="137">
        <v>38.875</v>
      </c>
      <c r="D115" s="137">
        <v>38.924999999999997</v>
      </c>
      <c r="E115" s="138">
        <v>38.9</v>
      </c>
      <c r="F115" s="136" t="s">
        <v>118</v>
      </c>
      <c r="G115" s="137">
        <v>37.156796775144201</v>
      </c>
      <c r="H115" s="137">
        <v>37.183442022024998</v>
      </c>
      <c r="I115" s="138">
        <v>37.170119398584603</v>
      </c>
      <c r="J115" s="139">
        <f t="shared" si="1"/>
        <v>-1.7298806014153953</v>
      </c>
    </row>
    <row r="116" spans="1:10" ht="13.5" x14ac:dyDescent="0.25">
      <c r="A116" s="135">
        <v>44111</v>
      </c>
      <c r="B116" s="136" t="s">
        <v>118</v>
      </c>
      <c r="C116" s="137">
        <v>38.524999999999999</v>
      </c>
      <c r="D116" s="137">
        <v>38.575000000000003</v>
      </c>
      <c r="E116" s="138">
        <v>38.549999999999997</v>
      </c>
      <c r="F116" s="136" t="s">
        <v>118</v>
      </c>
      <c r="G116" s="137">
        <v>36.580501096469099</v>
      </c>
      <c r="H116" s="137">
        <v>36.633883805110401</v>
      </c>
      <c r="I116" s="138">
        <v>36.607192450789697</v>
      </c>
      <c r="J116" s="139">
        <f t="shared" si="1"/>
        <v>-1.9428075492103005</v>
      </c>
    </row>
    <row r="117" spans="1:10" ht="13.5" x14ac:dyDescent="0.25">
      <c r="A117" s="135">
        <v>44110</v>
      </c>
      <c r="B117" s="136" t="s">
        <v>118</v>
      </c>
      <c r="C117" s="137">
        <v>36.924999999999997</v>
      </c>
      <c r="D117" s="137">
        <v>36.975000000000001</v>
      </c>
      <c r="E117" s="138">
        <v>36.950000000000003</v>
      </c>
      <c r="F117" s="136" t="s">
        <v>118</v>
      </c>
      <c r="G117" s="137">
        <v>35.1877217556818</v>
      </c>
      <c r="H117" s="137">
        <v>35.1877217556818</v>
      </c>
      <c r="I117" s="138">
        <v>35.1877217556818</v>
      </c>
      <c r="J117" s="139">
        <f t="shared" si="1"/>
        <v>-1.7622782443182032</v>
      </c>
    </row>
    <row r="118" spans="1:10" ht="13.5" x14ac:dyDescent="0.25">
      <c r="A118" s="135">
        <v>44109</v>
      </c>
      <c r="B118" s="136" t="s">
        <v>118</v>
      </c>
      <c r="C118" s="137">
        <v>37.524999999999999</v>
      </c>
      <c r="D118" s="137">
        <v>37.575000000000003</v>
      </c>
      <c r="E118" s="138">
        <v>37.549999999999997</v>
      </c>
      <c r="F118" s="136" t="s">
        <v>118</v>
      </c>
      <c r="G118" s="137">
        <v>35.865061495763598</v>
      </c>
      <c r="H118" s="137">
        <v>35.865061495763598</v>
      </c>
      <c r="I118" s="138">
        <v>35.865061495763598</v>
      </c>
      <c r="J118" s="139">
        <f t="shared" si="1"/>
        <v>-1.6849385042363991</v>
      </c>
    </row>
    <row r="119" spans="1:10" ht="13.5" x14ac:dyDescent="0.25">
      <c r="A119" s="135">
        <v>44106</v>
      </c>
      <c r="B119" s="136" t="s">
        <v>118</v>
      </c>
      <c r="C119" s="137">
        <v>36.075000000000003</v>
      </c>
      <c r="D119" s="137">
        <v>36.125</v>
      </c>
      <c r="E119" s="138">
        <v>36.1</v>
      </c>
      <c r="F119" s="136" t="s">
        <v>118</v>
      </c>
      <c r="G119" s="137">
        <v>34.315031610980903</v>
      </c>
      <c r="H119" s="137">
        <v>34.633500581848502</v>
      </c>
      <c r="I119" s="138">
        <v>34.474266096414702</v>
      </c>
      <c r="J119" s="139">
        <f t="shared" si="1"/>
        <v>-1.6257339035852993</v>
      </c>
    </row>
    <row r="120" spans="1:10" ht="13.5" x14ac:dyDescent="0.25">
      <c r="A120" s="135">
        <v>44105</v>
      </c>
      <c r="B120" s="136" t="s">
        <v>118</v>
      </c>
      <c r="C120" s="137">
        <v>36.51</v>
      </c>
      <c r="D120" s="137">
        <v>36.56</v>
      </c>
      <c r="E120" s="138">
        <v>36.534999999999997</v>
      </c>
      <c r="F120" s="136" t="s">
        <v>118</v>
      </c>
      <c r="G120" s="137">
        <v>34.998740512661499</v>
      </c>
      <c r="H120" s="137">
        <v>35.025436729681097</v>
      </c>
      <c r="I120" s="138">
        <v>35.012088621171301</v>
      </c>
      <c r="J120" s="139">
        <f t="shared" si="1"/>
        <v>-1.5229113788286952</v>
      </c>
    </row>
    <row r="121" spans="1:10" ht="13.5" x14ac:dyDescent="0.25">
      <c r="A121" s="135">
        <v>44104</v>
      </c>
      <c r="B121" s="136" t="s">
        <v>117</v>
      </c>
      <c r="C121" s="137">
        <v>33.875</v>
      </c>
      <c r="D121" s="137">
        <v>33.924999999999997</v>
      </c>
      <c r="E121" s="138">
        <v>33.9</v>
      </c>
      <c r="F121" s="136" t="s">
        <v>117</v>
      </c>
      <c r="G121" s="137">
        <v>32.405233699189502</v>
      </c>
      <c r="H121" s="137">
        <v>32.538314741075297</v>
      </c>
      <c r="I121" s="138">
        <v>32.471774220132403</v>
      </c>
      <c r="J121" s="139">
        <f t="shared" si="1"/>
        <v>-1.4282257798675957</v>
      </c>
    </row>
    <row r="122" spans="1:10" ht="13.5" x14ac:dyDescent="0.25">
      <c r="A122" s="135">
        <v>44103</v>
      </c>
      <c r="B122" s="136" t="s">
        <v>117</v>
      </c>
      <c r="C122" s="137">
        <v>33.725000000000001</v>
      </c>
      <c r="D122" s="137">
        <v>33.774999999999999</v>
      </c>
      <c r="E122" s="138">
        <v>33.75</v>
      </c>
      <c r="F122" s="136" t="s">
        <v>117</v>
      </c>
      <c r="G122" s="137">
        <v>32.367286896081502</v>
      </c>
      <c r="H122" s="137">
        <v>32.367286896081502</v>
      </c>
      <c r="I122" s="138">
        <v>32.367286896081502</v>
      </c>
      <c r="J122" s="139">
        <f t="shared" si="1"/>
        <v>-1.3827131039184977</v>
      </c>
    </row>
    <row r="123" spans="1:10" ht="13.5" x14ac:dyDescent="0.25">
      <c r="A123" s="135">
        <v>44102</v>
      </c>
      <c r="B123" s="136" t="s">
        <v>117</v>
      </c>
      <c r="C123" s="137">
        <v>34.024999999999999</v>
      </c>
      <c r="D123" s="137">
        <v>34.075000000000003</v>
      </c>
      <c r="E123" s="138">
        <v>34.049999999999997</v>
      </c>
      <c r="F123" s="136" t="s">
        <v>117</v>
      </c>
      <c r="G123" s="137">
        <v>32.8143945597906</v>
      </c>
      <c r="H123" s="137">
        <v>32.8143945597906</v>
      </c>
      <c r="I123" s="138">
        <v>32.8143945597906</v>
      </c>
      <c r="J123" s="139">
        <f t="shared" si="1"/>
        <v>-1.2356054402093974</v>
      </c>
    </row>
    <row r="124" spans="1:10" ht="13.5" x14ac:dyDescent="0.25">
      <c r="A124" s="135">
        <v>44099</v>
      </c>
      <c r="B124" s="136" t="s">
        <v>117</v>
      </c>
      <c r="C124" s="137">
        <v>31.975000000000001</v>
      </c>
      <c r="D124" s="137">
        <v>32.024999999999999</v>
      </c>
      <c r="E124" s="138">
        <v>32</v>
      </c>
      <c r="F124" s="136" t="s">
        <v>117</v>
      </c>
      <c r="G124" s="137">
        <v>31.253051777397999</v>
      </c>
      <c r="H124" s="137">
        <v>31.293257247094498</v>
      </c>
      <c r="I124" s="138">
        <v>31.273154512246201</v>
      </c>
      <c r="J124" s="139">
        <f t="shared" si="1"/>
        <v>-0.72684548775379909</v>
      </c>
    </row>
    <row r="125" spans="1:10" ht="13.5" x14ac:dyDescent="0.25">
      <c r="A125" s="135">
        <v>44098</v>
      </c>
      <c r="B125" s="136" t="s">
        <v>117</v>
      </c>
      <c r="C125" s="137">
        <v>31.324999999999999</v>
      </c>
      <c r="D125" s="137">
        <v>31.375</v>
      </c>
      <c r="E125" s="138">
        <v>31.35</v>
      </c>
      <c r="F125" s="136" t="s">
        <v>117</v>
      </c>
      <c r="G125" s="137">
        <v>31.187762668210102</v>
      </c>
      <c r="H125" s="137">
        <v>31.187762668210102</v>
      </c>
      <c r="I125" s="138">
        <v>31.187762668210102</v>
      </c>
      <c r="J125" s="139">
        <f t="shared" si="1"/>
        <v>-0.16223733178989974</v>
      </c>
    </row>
    <row r="126" spans="1:10" ht="13.5" x14ac:dyDescent="0.25">
      <c r="A126" s="135">
        <v>44097</v>
      </c>
      <c r="B126" s="136" t="s">
        <v>117</v>
      </c>
      <c r="C126" s="137">
        <v>32.06</v>
      </c>
      <c r="D126" s="137">
        <v>32.090000000000003</v>
      </c>
      <c r="E126" s="138">
        <v>32.075000000000003</v>
      </c>
      <c r="F126" s="136" t="s">
        <v>117</v>
      </c>
      <c r="G126" s="137">
        <v>32.011883083315702</v>
      </c>
      <c r="H126" s="137">
        <v>32.011883083315702</v>
      </c>
      <c r="I126" s="138">
        <v>32.011883083315702</v>
      </c>
      <c r="J126" s="139">
        <f t="shared" si="1"/>
        <v>-6.3116916684300861E-2</v>
      </c>
    </row>
    <row r="127" spans="1:10" ht="13.5" x14ac:dyDescent="0.25">
      <c r="A127" s="135">
        <v>44096</v>
      </c>
      <c r="B127" s="136" t="s">
        <v>117</v>
      </c>
      <c r="C127" s="137">
        <v>31.175000000000001</v>
      </c>
      <c r="D127" s="137">
        <v>31.225000000000001</v>
      </c>
      <c r="E127" s="138">
        <v>31.2</v>
      </c>
      <c r="F127" s="136" t="s">
        <v>117</v>
      </c>
      <c r="G127" s="137">
        <v>31.470718973517702</v>
      </c>
      <c r="H127" s="137">
        <v>31.497663082227898</v>
      </c>
      <c r="I127" s="138">
        <v>31.4841910278728</v>
      </c>
      <c r="J127" s="139">
        <f t="shared" si="1"/>
        <v>0.28419102787280082</v>
      </c>
    </row>
    <row r="128" spans="1:10" ht="13.5" x14ac:dyDescent="0.25">
      <c r="A128" s="135">
        <v>44095</v>
      </c>
      <c r="B128" s="136" t="s">
        <v>117</v>
      </c>
      <c r="C128" s="137">
        <v>30.324999999999999</v>
      </c>
      <c r="D128" s="137">
        <v>30.375</v>
      </c>
      <c r="E128" s="138">
        <v>30.35</v>
      </c>
      <c r="F128" s="136" t="s">
        <v>117</v>
      </c>
      <c r="G128" s="137">
        <v>30.783759188655601</v>
      </c>
      <c r="H128" s="137">
        <v>30.810656313328899</v>
      </c>
      <c r="I128" s="138">
        <v>30.7972077509922</v>
      </c>
      <c r="J128" s="139">
        <f t="shared" si="1"/>
        <v>0.44720775099219878</v>
      </c>
    </row>
    <row r="129" spans="1:10" ht="13.5" x14ac:dyDescent="0.25">
      <c r="A129" s="135">
        <v>44092</v>
      </c>
      <c r="B129" s="136" t="s">
        <v>117</v>
      </c>
      <c r="C129" s="137">
        <v>30.215</v>
      </c>
      <c r="D129" s="137">
        <v>30.265000000000001</v>
      </c>
      <c r="E129" s="138">
        <v>30.24</v>
      </c>
      <c r="F129" s="136" t="s">
        <v>117</v>
      </c>
      <c r="G129" s="137">
        <v>30.550048379749501</v>
      </c>
      <c r="H129" s="137">
        <v>30.6037391501884</v>
      </c>
      <c r="I129" s="138">
        <v>30.576893764969</v>
      </c>
      <c r="J129" s="139">
        <f t="shared" si="1"/>
        <v>0.33689376496900181</v>
      </c>
    </row>
    <row r="130" spans="1:10" ht="13.5" x14ac:dyDescent="0.25">
      <c r="A130" s="135">
        <v>44091</v>
      </c>
      <c r="B130" s="136" t="s">
        <v>117</v>
      </c>
      <c r="C130" s="137">
        <v>29.324999999999999</v>
      </c>
      <c r="D130" s="137">
        <v>29.375</v>
      </c>
      <c r="E130" s="138">
        <v>29.35</v>
      </c>
      <c r="F130" s="136" t="s">
        <v>117</v>
      </c>
      <c r="G130" s="137">
        <v>29.769836761951499</v>
      </c>
      <c r="H130" s="137">
        <v>29.796584144486999</v>
      </c>
      <c r="I130" s="138">
        <v>29.783210453219301</v>
      </c>
      <c r="J130" s="139">
        <f t="shared" si="1"/>
        <v>0.4332104532192993</v>
      </c>
    </row>
    <row r="131" spans="1:10" ht="13.5" x14ac:dyDescent="0.25">
      <c r="A131" s="135">
        <v>44090</v>
      </c>
      <c r="B131" s="136" t="s">
        <v>117</v>
      </c>
      <c r="C131" s="137">
        <v>30.024999999999999</v>
      </c>
      <c r="D131" s="137">
        <v>30.074999999999999</v>
      </c>
      <c r="E131" s="138">
        <v>30.05</v>
      </c>
      <c r="F131" s="136" t="s">
        <v>117</v>
      </c>
      <c r="G131" s="137">
        <v>30.514325888882599</v>
      </c>
      <c r="H131" s="137">
        <v>30.514325888882599</v>
      </c>
      <c r="I131" s="138">
        <v>30.514325888882599</v>
      </c>
      <c r="J131" s="139">
        <f t="shared" si="1"/>
        <v>0.46432588888259829</v>
      </c>
    </row>
    <row r="132" spans="1:10" ht="13.5" x14ac:dyDescent="0.25">
      <c r="A132" s="135">
        <v>44089</v>
      </c>
      <c r="B132" s="136" t="s">
        <v>117</v>
      </c>
      <c r="C132" s="137">
        <v>28.925000000000001</v>
      </c>
      <c r="D132" s="137">
        <v>28.975000000000001</v>
      </c>
      <c r="E132" s="138">
        <v>28.95</v>
      </c>
      <c r="F132" s="136" t="s">
        <v>117</v>
      </c>
      <c r="G132" s="137">
        <v>29.4637428908039</v>
      </c>
      <c r="H132" s="137">
        <v>29.544761432208499</v>
      </c>
      <c r="I132" s="138">
        <v>29.504252161506201</v>
      </c>
      <c r="J132" s="139">
        <f t="shared" ref="J132:J195" si="2">I132-E132</f>
        <v>0.55425216150620216</v>
      </c>
    </row>
    <row r="133" spans="1:10" ht="13.5" x14ac:dyDescent="0.25">
      <c r="A133" s="135">
        <v>44088</v>
      </c>
      <c r="B133" s="136" t="s">
        <v>117</v>
      </c>
      <c r="C133" s="137">
        <v>28.425000000000001</v>
      </c>
      <c r="D133" s="137">
        <v>28.475000000000001</v>
      </c>
      <c r="E133" s="138">
        <v>28.45</v>
      </c>
      <c r="F133" s="136" t="s">
        <v>117</v>
      </c>
      <c r="G133" s="137">
        <v>28.915264672360099</v>
      </c>
      <c r="H133" s="137">
        <v>28.969311896046701</v>
      </c>
      <c r="I133" s="138">
        <v>28.9422882842034</v>
      </c>
      <c r="J133" s="139">
        <f t="shared" si="2"/>
        <v>0.49228828420340065</v>
      </c>
    </row>
    <row r="134" spans="1:10" ht="13.5" x14ac:dyDescent="0.25">
      <c r="A134" s="135">
        <v>44085</v>
      </c>
      <c r="B134" s="136" t="s">
        <v>117</v>
      </c>
      <c r="C134" s="137">
        <v>27.77</v>
      </c>
      <c r="D134" s="137">
        <v>27.87</v>
      </c>
      <c r="E134" s="138">
        <v>27.82</v>
      </c>
      <c r="F134" s="136" t="s">
        <v>117</v>
      </c>
      <c r="G134" s="137">
        <v>28.341147400750199</v>
      </c>
      <c r="H134" s="137">
        <v>28.422548494289899</v>
      </c>
      <c r="I134" s="138">
        <v>28.381847947520001</v>
      </c>
      <c r="J134" s="139">
        <f t="shared" si="2"/>
        <v>0.56184794752000045</v>
      </c>
    </row>
    <row r="135" spans="1:10" ht="13.5" x14ac:dyDescent="0.25">
      <c r="A135" s="135">
        <v>44084</v>
      </c>
      <c r="B135" s="136" t="s">
        <v>117</v>
      </c>
      <c r="C135" s="137">
        <v>27.73</v>
      </c>
      <c r="D135" s="137">
        <v>27.83</v>
      </c>
      <c r="E135" s="138">
        <v>27.78</v>
      </c>
      <c r="F135" s="136" t="s">
        <v>117</v>
      </c>
      <c r="G135" s="137">
        <v>28.355173697265499</v>
      </c>
      <c r="H135" s="137">
        <v>28.382217258254801</v>
      </c>
      <c r="I135" s="138">
        <v>28.368695477760099</v>
      </c>
      <c r="J135" s="139">
        <f t="shared" si="2"/>
        <v>0.58869547776009767</v>
      </c>
    </row>
    <row r="136" spans="1:10" ht="13.5" x14ac:dyDescent="0.25">
      <c r="A136" s="135">
        <v>44083</v>
      </c>
      <c r="B136" s="136" t="s">
        <v>117</v>
      </c>
      <c r="C136" s="137">
        <v>28.04</v>
      </c>
      <c r="D136" s="137">
        <v>28.08</v>
      </c>
      <c r="E136" s="138">
        <v>28.06</v>
      </c>
      <c r="F136" s="136" t="s">
        <v>117</v>
      </c>
      <c r="G136" s="137">
        <v>28.6046305360404</v>
      </c>
      <c r="H136" s="137">
        <v>28.6046305360404</v>
      </c>
      <c r="I136" s="138">
        <v>28.6046305360404</v>
      </c>
      <c r="J136" s="139">
        <f t="shared" si="2"/>
        <v>0.54463053604040113</v>
      </c>
    </row>
    <row r="137" spans="1:10" ht="13.5" x14ac:dyDescent="0.25">
      <c r="A137" s="135">
        <v>44082</v>
      </c>
      <c r="B137" s="136" t="s">
        <v>117</v>
      </c>
      <c r="C137" s="137">
        <v>28.24</v>
      </c>
      <c r="D137" s="137">
        <v>28.26</v>
      </c>
      <c r="E137" s="138">
        <v>28.25</v>
      </c>
      <c r="F137" s="136" t="s">
        <v>117</v>
      </c>
      <c r="G137" s="137">
        <v>28.734277877359201</v>
      </c>
      <c r="H137" s="137">
        <v>28.760797746189301</v>
      </c>
      <c r="I137" s="138">
        <v>28.747537811774301</v>
      </c>
      <c r="J137" s="139">
        <f t="shared" si="2"/>
        <v>0.49753781177430056</v>
      </c>
    </row>
    <row r="138" spans="1:10" ht="13.5" x14ac:dyDescent="0.25">
      <c r="A138" s="135">
        <v>44081</v>
      </c>
      <c r="B138" s="136" t="s">
        <v>117</v>
      </c>
      <c r="C138" s="137">
        <v>29.05</v>
      </c>
      <c r="D138" s="137">
        <v>29.25</v>
      </c>
      <c r="E138" s="138">
        <v>29.15</v>
      </c>
      <c r="F138" s="136" t="s">
        <v>117</v>
      </c>
      <c r="G138" s="137">
        <v>29.541332306922701</v>
      </c>
      <c r="H138" s="137">
        <v>29.541332306922701</v>
      </c>
      <c r="I138" s="138">
        <v>29.541332306922701</v>
      </c>
      <c r="J138" s="139">
        <f t="shared" si="2"/>
        <v>0.3913323069227026</v>
      </c>
    </row>
    <row r="139" spans="1:10" ht="13.5" x14ac:dyDescent="0.25">
      <c r="A139" s="135">
        <v>44078</v>
      </c>
      <c r="B139" s="136" t="s">
        <v>117</v>
      </c>
      <c r="C139" s="137">
        <v>30.61</v>
      </c>
      <c r="D139" s="137">
        <v>30.71</v>
      </c>
      <c r="E139" s="138">
        <v>30.66</v>
      </c>
      <c r="F139" s="136" t="s">
        <v>117</v>
      </c>
      <c r="G139" s="137">
        <v>30.781365556045198</v>
      </c>
      <c r="H139" s="137">
        <v>30.807551320023201</v>
      </c>
      <c r="I139" s="138">
        <v>30.794458438034201</v>
      </c>
      <c r="J139" s="139">
        <f t="shared" si="2"/>
        <v>0.13445843803420132</v>
      </c>
    </row>
    <row r="140" spans="1:10" ht="13.5" x14ac:dyDescent="0.25">
      <c r="A140" s="135">
        <v>44077</v>
      </c>
      <c r="B140" s="136" t="s">
        <v>117</v>
      </c>
      <c r="C140" s="137">
        <v>30.35</v>
      </c>
      <c r="D140" s="137">
        <v>30.45</v>
      </c>
      <c r="E140" s="138">
        <v>30.4</v>
      </c>
      <c r="F140" s="136" t="s">
        <v>117</v>
      </c>
      <c r="G140" s="137">
        <v>30.713388134858899</v>
      </c>
      <c r="H140" s="137">
        <v>30.713388134858899</v>
      </c>
      <c r="I140" s="138">
        <v>30.713388134858899</v>
      </c>
      <c r="J140" s="139">
        <f t="shared" si="2"/>
        <v>0.31338813485890071</v>
      </c>
    </row>
    <row r="141" spans="1:10" ht="13.5" x14ac:dyDescent="0.25">
      <c r="A141" s="135">
        <v>44076</v>
      </c>
      <c r="B141" s="136" t="s">
        <v>117</v>
      </c>
      <c r="C141" s="137">
        <v>28.3</v>
      </c>
      <c r="D141" s="137">
        <v>28.5</v>
      </c>
      <c r="E141" s="138">
        <v>28.4</v>
      </c>
      <c r="F141" s="136" t="s">
        <v>117</v>
      </c>
      <c r="G141" s="137">
        <v>28.754191969482399</v>
      </c>
      <c r="H141" s="137">
        <v>28.754191969482399</v>
      </c>
      <c r="I141" s="138">
        <v>28.754191969482399</v>
      </c>
      <c r="J141" s="139">
        <f t="shared" si="2"/>
        <v>0.35419196948240028</v>
      </c>
    </row>
    <row r="142" spans="1:10" ht="13.5" x14ac:dyDescent="0.25">
      <c r="A142" s="135">
        <v>44075</v>
      </c>
      <c r="B142" s="136" t="s">
        <v>117</v>
      </c>
      <c r="C142" s="137">
        <v>29.15</v>
      </c>
      <c r="D142" s="137">
        <v>29.25</v>
      </c>
      <c r="E142" s="138">
        <v>29.2</v>
      </c>
      <c r="F142" s="136" t="s">
        <v>117</v>
      </c>
      <c r="G142" s="137">
        <v>29.434914826676501</v>
      </c>
      <c r="H142" s="137">
        <v>29.460998047612801</v>
      </c>
      <c r="I142" s="138">
        <v>29.447956437144601</v>
      </c>
      <c r="J142" s="139">
        <f t="shared" si="2"/>
        <v>0.24795643714460169</v>
      </c>
    </row>
    <row r="143" spans="1:10" ht="13.5" x14ac:dyDescent="0.25">
      <c r="A143" s="135">
        <v>44071</v>
      </c>
      <c r="B143" s="136" t="s">
        <v>116</v>
      </c>
      <c r="C143" s="137">
        <v>27.074999999999999</v>
      </c>
      <c r="D143" s="137">
        <v>27.125</v>
      </c>
      <c r="E143" s="138">
        <v>27.1</v>
      </c>
      <c r="F143" s="136" t="s">
        <v>116</v>
      </c>
      <c r="G143" s="137">
        <v>25.7331970390685</v>
      </c>
      <c r="H143" s="137">
        <v>25.994447770429598</v>
      </c>
      <c r="I143" s="138">
        <v>25.863822404749001</v>
      </c>
      <c r="J143" s="139">
        <f t="shared" si="2"/>
        <v>-1.2361775952510001</v>
      </c>
    </row>
    <row r="144" spans="1:10" ht="13.5" x14ac:dyDescent="0.25">
      <c r="A144" s="135">
        <v>44070</v>
      </c>
      <c r="B144" s="136" t="s">
        <v>116</v>
      </c>
      <c r="C144" s="137">
        <v>24.75</v>
      </c>
      <c r="D144" s="137">
        <v>24.8</v>
      </c>
      <c r="E144" s="138">
        <v>24.774999999999999</v>
      </c>
      <c r="F144" s="136" t="s">
        <v>116</v>
      </c>
      <c r="G144" s="137">
        <v>23.588263584045301</v>
      </c>
      <c r="H144" s="137">
        <v>23.7193094928456</v>
      </c>
      <c r="I144" s="138">
        <v>23.653786538445502</v>
      </c>
      <c r="J144" s="139">
        <f t="shared" si="2"/>
        <v>-1.1212134615544969</v>
      </c>
    </row>
    <row r="145" spans="1:10" ht="13.5" x14ac:dyDescent="0.25">
      <c r="A145" s="135">
        <v>44069</v>
      </c>
      <c r="B145" s="136" t="s">
        <v>116</v>
      </c>
      <c r="C145" s="137">
        <v>25.21</v>
      </c>
      <c r="D145" s="137">
        <v>25.31</v>
      </c>
      <c r="E145" s="138">
        <v>25.26</v>
      </c>
      <c r="F145" s="136" t="s">
        <v>116</v>
      </c>
      <c r="G145" s="137">
        <v>24.225526891383801</v>
      </c>
      <c r="H145" s="137">
        <v>24.2518018663202</v>
      </c>
      <c r="I145" s="138">
        <v>24.238664378852</v>
      </c>
      <c r="J145" s="139">
        <f t="shared" si="2"/>
        <v>-1.0213356211480011</v>
      </c>
    </row>
    <row r="146" spans="1:10" ht="13.5" x14ac:dyDescent="0.25">
      <c r="A146" s="135">
        <v>44068</v>
      </c>
      <c r="B146" s="136" t="s">
        <v>116</v>
      </c>
      <c r="C146" s="137">
        <v>24.725000000000001</v>
      </c>
      <c r="D146" s="137">
        <v>24.774999999999999</v>
      </c>
      <c r="E146" s="138">
        <v>24.75</v>
      </c>
      <c r="F146" s="136" t="s">
        <v>116</v>
      </c>
      <c r="G146" s="137">
        <v>23.5955995113607</v>
      </c>
      <c r="H146" s="137">
        <v>23.648386087448799</v>
      </c>
      <c r="I146" s="138">
        <v>23.621992799404801</v>
      </c>
      <c r="J146" s="139">
        <f t="shared" si="2"/>
        <v>-1.1280072005951993</v>
      </c>
    </row>
    <row r="147" spans="1:10" ht="13.5" x14ac:dyDescent="0.25">
      <c r="A147" s="135">
        <v>44067</v>
      </c>
      <c r="B147" s="136" t="s">
        <v>116</v>
      </c>
      <c r="C147" s="137">
        <v>23.3</v>
      </c>
      <c r="D147" s="137">
        <v>23.35</v>
      </c>
      <c r="E147" s="138">
        <v>23.324999999999999</v>
      </c>
      <c r="F147" s="136" t="s">
        <v>116</v>
      </c>
      <c r="G147" s="137">
        <v>22.173488355855898</v>
      </c>
      <c r="H147" s="137">
        <v>22.199948365827101</v>
      </c>
      <c r="I147" s="138">
        <v>22.1867183608415</v>
      </c>
      <c r="J147" s="139">
        <f t="shared" si="2"/>
        <v>-1.1382816391584996</v>
      </c>
    </row>
    <row r="148" spans="1:10" ht="13.5" x14ac:dyDescent="0.25">
      <c r="A148" s="135">
        <v>44064</v>
      </c>
      <c r="B148" s="136" t="s">
        <v>116</v>
      </c>
      <c r="C148" s="137">
        <v>20.945</v>
      </c>
      <c r="D148" s="137">
        <v>20.995000000000001</v>
      </c>
      <c r="E148" s="138">
        <v>20.97</v>
      </c>
      <c r="F148" s="136" t="s">
        <v>116</v>
      </c>
      <c r="G148" s="137">
        <v>19.9179636495514</v>
      </c>
      <c r="H148" s="137">
        <v>19.9179636495514</v>
      </c>
      <c r="I148" s="138">
        <v>19.9179636495514</v>
      </c>
      <c r="J148" s="139">
        <f t="shared" si="2"/>
        <v>-1.0520363504485992</v>
      </c>
    </row>
    <row r="149" spans="1:10" ht="13.5" x14ac:dyDescent="0.25">
      <c r="A149" s="135">
        <v>44063</v>
      </c>
      <c r="B149" s="136" t="s">
        <v>116</v>
      </c>
      <c r="C149" s="137">
        <v>22.445</v>
      </c>
      <c r="D149" s="137">
        <v>22.495000000000001</v>
      </c>
      <c r="E149" s="138">
        <v>22.47</v>
      </c>
      <c r="F149" s="136" t="s">
        <v>116</v>
      </c>
      <c r="G149" s="137">
        <v>21.323856363460902</v>
      </c>
      <c r="H149" s="137">
        <v>21.376638186142799</v>
      </c>
      <c r="I149" s="138">
        <v>21.350247274801799</v>
      </c>
      <c r="J149" s="139">
        <f t="shared" si="2"/>
        <v>-1.1197527251982002</v>
      </c>
    </row>
    <row r="150" spans="1:10" ht="13.5" x14ac:dyDescent="0.25">
      <c r="A150" s="135">
        <v>44062</v>
      </c>
      <c r="B150" s="136" t="s">
        <v>116</v>
      </c>
      <c r="C150" s="137">
        <v>22.965</v>
      </c>
      <c r="D150" s="137">
        <v>23.015000000000001</v>
      </c>
      <c r="E150" s="138">
        <v>22.99</v>
      </c>
      <c r="F150" s="136" t="s">
        <v>116</v>
      </c>
      <c r="G150" s="137">
        <v>22.049731416120601</v>
      </c>
      <c r="H150" s="137">
        <v>22.076169942998401</v>
      </c>
      <c r="I150" s="138">
        <v>22.062950679559499</v>
      </c>
      <c r="J150" s="139">
        <f t="shared" si="2"/>
        <v>-0.92704932044049926</v>
      </c>
    </row>
    <row r="151" spans="1:10" ht="13.5" x14ac:dyDescent="0.25">
      <c r="A151" s="135">
        <v>44061</v>
      </c>
      <c r="B151" s="136" t="s">
        <v>116</v>
      </c>
      <c r="C151" s="137">
        <v>23.975000000000001</v>
      </c>
      <c r="D151" s="137">
        <v>24.024999999999999</v>
      </c>
      <c r="E151" s="138">
        <v>24</v>
      </c>
      <c r="F151" s="136" t="s">
        <v>116</v>
      </c>
      <c r="G151" s="137">
        <v>22.960580617844201</v>
      </c>
      <c r="H151" s="137">
        <v>23.0134243016597</v>
      </c>
      <c r="I151" s="138">
        <v>22.987002459751899</v>
      </c>
      <c r="J151" s="139">
        <f t="shared" si="2"/>
        <v>-1.0129975402481008</v>
      </c>
    </row>
    <row r="152" spans="1:10" ht="13.5" x14ac:dyDescent="0.25">
      <c r="A152" s="135">
        <v>44060</v>
      </c>
      <c r="B152" s="136" t="s">
        <v>116</v>
      </c>
      <c r="C152" s="137">
        <v>22.335000000000001</v>
      </c>
      <c r="D152" s="137">
        <v>22.385000000000002</v>
      </c>
      <c r="E152" s="138">
        <v>22.36</v>
      </c>
      <c r="F152" s="136" t="s">
        <v>116</v>
      </c>
      <c r="G152" s="137">
        <v>21.481788165866998</v>
      </c>
      <c r="H152" s="137">
        <v>21.5348951823463</v>
      </c>
      <c r="I152" s="138">
        <v>21.508341674106699</v>
      </c>
      <c r="J152" s="139">
        <f t="shared" si="2"/>
        <v>-0.85165832589330037</v>
      </c>
    </row>
    <row r="153" spans="1:10" ht="13.5" x14ac:dyDescent="0.25">
      <c r="A153" s="135">
        <v>44057</v>
      </c>
      <c r="B153" s="136" t="s">
        <v>116</v>
      </c>
      <c r="C153" s="137">
        <v>22.475000000000001</v>
      </c>
      <c r="D153" s="137">
        <v>22.524999999999999</v>
      </c>
      <c r="E153" s="138">
        <v>22.5</v>
      </c>
      <c r="F153" s="136" t="s">
        <v>116</v>
      </c>
      <c r="G153" s="137">
        <v>21.7520920905107</v>
      </c>
      <c r="H153" s="137">
        <v>21.7785544896476</v>
      </c>
      <c r="I153" s="138">
        <v>21.765323290079099</v>
      </c>
      <c r="J153" s="139">
        <f t="shared" si="2"/>
        <v>-0.73467670992090106</v>
      </c>
    </row>
    <row r="154" spans="1:10" ht="13.5" x14ac:dyDescent="0.25">
      <c r="A154" s="135">
        <v>44056</v>
      </c>
      <c r="B154" s="136" t="s">
        <v>116</v>
      </c>
      <c r="C154" s="137">
        <v>20.574999999999999</v>
      </c>
      <c r="D154" s="137">
        <v>20.625</v>
      </c>
      <c r="E154" s="138">
        <v>20.6</v>
      </c>
      <c r="F154" s="136" t="s">
        <v>116</v>
      </c>
      <c r="G154" s="137">
        <v>19.659952469680398</v>
      </c>
      <c r="H154" s="137">
        <v>19.726192201721101</v>
      </c>
      <c r="I154" s="138">
        <v>19.693072335700801</v>
      </c>
      <c r="J154" s="139">
        <f t="shared" si="2"/>
        <v>-0.90692766429920013</v>
      </c>
    </row>
    <row r="155" spans="1:10" ht="13.5" x14ac:dyDescent="0.25">
      <c r="A155" s="135">
        <v>44055</v>
      </c>
      <c r="B155" s="136" t="s">
        <v>116</v>
      </c>
      <c r="C155" s="137">
        <v>20.215</v>
      </c>
      <c r="D155" s="137">
        <v>20.265000000000001</v>
      </c>
      <c r="E155" s="138">
        <v>20.239999999999998</v>
      </c>
      <c r="F155" s="136" t="s">
        <v>116</v>
      </c>
      <c r="G155" s="137">
        <v>19.010803095681599</v>
      </c>
      <c r="H155" s="137">
        <v>19.010803095681599</v>
      </c>
      <c r="I155" s="138">
        <v>19.010803095681599</v>
      </c>
      <c r="J155" s="139">
        <f t="shared" si="2"/>
        <v>-1.2291969043183997</v>
      </c>
    </row>
    <row r="156" spans="1:10" ht="13.5" x14ac:dyDescent="0.25">
      <c r="A156" s="135">
        <v>44054</v>
      </c>
      <c r="B156" s="136" t="s">
        <v>116</v>
      </c>
      <c r="C156" s="137">
        <v>20.524999999999999</v>
      </c>
      <c r="D156" s="137">
        <v>20.574999999999999</v>
      </c>
      <c r="E156" s="138">
        <v>20.55</v>
      </c>
      <c r="F156" s="136" t="s">
        <v>116</v>
      </c>
      <c r="G156" s="137">
        <v>19.5530141022058</v>
      </c>
      <c r="H156" s="137">
        <v>19.6057531827242</v>
      </c>
      <c r="I156" s="138">
        <v>19.579383642465</v>
      </c>
      <c r="J156" s="139">
        <f t="shared" si="2"/>
        <v>-0.97061635753500042</v>
      </c>
    </row>
    <row r="157" spans="1:10" ht="13.5" x14ac:dyDescent="0.25">
      <c r="A157" s="135">
        <v>44053</v>
      </c>
      <c r="B157" s="136" t="s">
        <v>116</v>
      </c>
      <c r="C157" s="137">
        <v>20.815000000000001</v>
      </c>
      <c r="D157" s="137">
        <v>20.864999999999998</v>
      </c>
      <c r="E157" s="138">
        <v>20.84</v>
      </c>
      <c r="F157" s="136" t="s">
        <v>116</v>
      </c>
      <c r="G157" s="137">
        <v>19.791059608048101</v>
      </c>
      <c r="H157" s="137">
        <v>19.922824319153602</v>
      </c>
      <c r="I157" s="138">
        <v>19.856941963600899</v>
      </c>
      <c r="J157" s="139">
        <f t="shared" si="2"/>
        <v>-0.98305803639910039</v>
      </c>
    </row>
    <row r="158" spans="1:10" ht="13.5" x14ac:dyDescent="0.25">
      <c r="A158" s="135">
        <v>44050</v>
      </c>
      <c r="B158" s="136" t="s">
        <v>116</v>
      </c>
      <c r="C158" s="137">
        <v>21.56</v>
      </c>
      <c r="D158" s="137">
        <v>21.66</v>
      </c>
      <c r="E158" s="138">
        <v>21.61</v>
      </c>
      <c r="F158" s="136" t="s">
        <v>116</v>
      </c>
      <c r="G158" s="137">
        <v>20.905295318130701</v>
      </c>
      <c r="H158" s="137">
        <v>20.905295318130701</v>
      </c>
      <c r="I158" s="138">
        <v>20.905295318130701</v>
      </c>
      <c r="J158" s="139">
        <f t="shared" si="2"/>
        <v>-0.70470468186929835</v>
      </c>
    </row>
    <row r="159" spans="1:10" ht="13.5" x14ac:dyDescent="0.25">
      <c r="A159" s="135">
        <v>44049</v>
      </c>
      <c r="B159" s="136" t="s">
        <v>116</v>
      </c>
      <c r="C159" s="137">
        <v>21.254999999999999</v>
      </c>
      <c r="D159" s="137">
        <v>21.305</v>
      </c>
      <c r="E159" s="138">
        <v>21.28</v>
      </c>
      <c r="F159" s="136" t="s">
        <v>116</v>
      </c>
      <c r="G159" s="137">
        <v>20.7503840036889</v>
      </c>
      <c r="H159" s="137">
        <v>20.7768344613099</v>
      </c>
      <c r="I159" s="138">
        <v>20.763609232499402</v>
      </c>
      <c r="J159" s="139">
        <f t="shared" si="2"/>
        <v>-0.51639076750059942</v>
      </c>
    </row>
    <row r="160" spans="1:10" ht="13.5" x14ac:dyDescent="0.25">
      <c r="A160" s="135">
        <v>44048</v>
      </c>
      <c r="B160" s="136" t="s">
        <v>116</v>
      </c>
      <c r="C160" s="137">
        <v>19.754999999999999</v>
      </c>
      <c r="D160" s="137">
        <v>19.805</v>
      </c>
      <c r="E160" s="138">
        <v>19.78</v>
      </c>
      <c r="F160" s="136" t="s">
        <v>116</v>
      </c>
      <c r="G160" s="137">
        <v>19.180807814679</v>
      </c>
      <c r="H160" s="137">
        <v>19.207337286068601</v>
      </c>
      <c r="I160" s="138">
        <v>19.1940725503738</v>
      </c>
      <c r="J160" s="139">
        <f t="shared" si="2"/>
        <v>-0.58592744962620102</v>
      </c>
    </row>
    <row r="161" spans="1:10" ht="13.5" x14ac:dyDescent="0.25">
      <c r="A161" s="135">
        <v>44047</v>
      </c>
      <c r="B161" s="136" t="s">
        <v>116</v>
      </c>
      <c r="C161" s="137">
        <v>19.225000000000001</v>
      </c>
      <c r="D161" s="137">
        <v>19.274999999999999</v>
      </c>
      <c r="E161" s="138">
        <v>19.25</v>
      </c>
      <c r="F161" s="136" t="s">
        <v>116</v>
      </c>
      <c r="G161" s="137">
        <v>18.713126658918998</v>
      </c>
      <c r="H161" s="137">
        <v>18.713126658918998</v>
      </c>
      <c r="I161" s="138">
        <v>18.713126658918998</v>
      </c>
      <c r="J161" s="139">
        <f t="shared" si="2"/>
        <v>-0.5368733410810016</v>
      </c>
    </row>
    <row r="162" spans="1:10" ht="13.5" x14ac:dyDescent="0.25">
      <c r="A162" s="135">
        <v>44046</v>
      </c>
      <c r="B162" s="136" t="s">
        <v>116</v>
      </c>
      <c r="C162" s="137">
        <v>18.600000000000001</v>
      </c>
      <c r="D162" s="137">
        <v>18.64</v>
      </c>
      <c r="E162" s="138">
        <v>18.62</v>
      </c>
      <c r="F162" s="136" t="s">
        <v>116</v>
      </c>
      <c r="G162" s="137">
        <v>18.389497308002799</v>
      </c>
      <c r="H162" s="137">
        <v>18.415881091802</v>
      </c>
      <c r="I162" s="138">
        <v>18.402689199902401</v>
      </c>
      <c r="J162" s="139">
        <f t="shared" si="2"/>
        <v>-0.21731080009760007</v>
      </c>
    </row>
    <row r="163" spans="1:10" ht="13.5" x14ac:dyDescent="0.25">
      <c r="A163" s="135">
        <v>44043</v>
      </c>
      <c r="B163" s="136" t="s">
        <v>115</v>
      </c>
      <c r="C163" s="137">
        <v>13.6</v>
      </c>
      <c r="D163" s="137">
        <v>13.8</v>
      </c>
      <c r="E163" s="138">
        <v>13.7</v>
      </c>
      <c r="F163" s="136" t="s">
        <v>115</v>
      </c>
      <c r="G163" s="137">
        <v>13.712160934790299</v>
      </c>
      <c r="H163" s="137">
        <v>13.9758563373824</v>
      </c>
      <c r="I163" s="138">
        <v>13.844008636086301</v>
      </c>
      <c r="J163" s="139">
        <f t="shared" si="2"/>
        <v>0.14400863608630132</v>
      </c>
    </row>
    <row r="164" spans="1:10" ht="13.5" x14ac:dyDescent="0.25">
      <c r="A164" s="135">
        <v>44042</v>
      </c>
      <c r="B164" s="136" t="s">
        <v>115</v>
      </c>
      <c r="C164" s="137">
        <v>13.35</v>
      </c>
      <c r="D164" s="137">
        <v>13.35</v>
      </c>
      <c r="E164" s="138">
        <v>13.35</v>
      </c>
      <c r="F164" s="136" t="s">
        <v>115</v>
      </c>
      <c r="G164" s="137">
        <v>13.423810560527</v>
      </c>
      <c r="H164" s="137">
        <v>13.476816722661299</v>
      </c>
      <c r="I164" s="138">
        <v>13.4503136415942</v>
      </c>
      <c r="J164" s="139">
        <f t="shared" si="2"/>
        <v>0.10031364159419986</v>
      </c>
    </row>
    <row r="165" spans="1:10" ht="13.5" x14ac:dyDescent="0.25">
      <c r="A165" s="135">
        <v>44041</v>
      </c>
      <c r="B165" s="136" t="s">
        <v>115</v>
      </c>
      <c r="C165" s="137">
        <v>13.654999999999999</v>
      </c>
      <c r="D165" s="137">
        <v>13.705</v>
      </c>
      <c r="E165" s="138">
        <v>13.68</v>
      </c>
      <c r="F165" s="136" t="s">
        <v>115</v>
      </c>
      <c r="G165" s="137">
        <v>13.720256972191599</v>
      </c>
      <c r="H165" s="137">
        <v>13.746846617486501</v>
      </c>
      <c r="I165" s="138">
        <v>13.7335517948391</v>
      </c>
      <c r="J165" s="139">
        <f t="shared" si="2"/>
        <v>5.3551794839099998E-2</v>
      </c>
    </row>
    <row r="166" spans="1:10" ht="13.5" x14ac:dyDescent="0.25">
      <c r="A166" s="135">
        <v>44040</v>
      </c>
      <c r="B166" s="136" t="s">
        <v>115</v>
      </c>
      <c r="C166" s="137">
        <v>13.19</v>
      </c>
      <c r="D166" s="137">
        <v>13.21</v>
      </c>
      <c r="E166" s="138">
        <v>13.2</v>
      </c>
      <c r="F166" s="136" t="s">
        <v>115</v>
      </c>
      <c r="G166" s="137">
        <v>13.1994854561956</v>
      </c>
      <c r="H166" s="137">
        <v>13.2260437770331</v>
      </c>
      <c r="I166" s="138">
        <v>13.2127646166144</v>
      </c>
      <c r="J166" s="139">
        <f t="shared" si="2"/>
        <v>1.2764616614401092E-2</v>
      </c>
    </row>
    <row r="167" spans="1:10" ht="13.5" x14ac:dyDescent="0.25">
      <c r="A167" s="135">
        <v>44039</v>
      </c>
      <c r="B167" s="136" t="s">
        <v>115</v>
      </c>
      <c r="C167" s="137">
        <v>12.78</v>
      </c>
      <c r="D167" s="137">
        <v>12.85</v>
      </c>
      <c r="E167" s="138">
        <v>12.815</v>
      </c>
      <c r="F167" s="136" t="s">
        <v>115</v>
      </c>
      <c r="G167" s="137">
        <v>12.7096465314909</v>
      </c>
      <c r="H167" s="137">
        <v>12.7096465314909</v>
      </c>
      <c r="I167" s="138">
        <v>12.7096465314909</v>
      </c>
      <c r="J167" s="139">
        <f t="shared" si="2"/>
        <v>-0.1053534685090991</v>
      </c>
    </row>
    <row r="168" spans="1:10" ht="13.5" x14ac:dyDescent="0.25">
      <c r="A168" s="135">
        <v>44036</v>
      </c>
      <c r="B168" s="136" t="s">
        <v>115</v>
      </c>
      <c r="C168" s="137">
        <v>13.355</v>
      </c>
      <c r="D168" s="137">
        <v>13.404999999999999</v>
      </c>
      <c r="E168" s="138">
        <v>13.38</v>
      </c>
      <c r="F168" s="136" t="s">
        <v>115</v>
      </c>
      <c r="G168" s="137">
        <v>13.0001953448526</v>
      </c>
      <c r="H168" s="137">
        <v>13.053529479600799</v>
      </c>
      <c r="I168" s="138">
        <v>13.0268624122267</v>
      </c>
      <c r="J168" s="139">
        <f t="shared" si="2"/>
        <v>-0.35313758777330051</v>
      </c>
    </row>
    <row r="169" spans="1:10" ht="13.5" x14ac:dyDescent="0.25">
      <c r="A169" s="135">
        <v>44035</v>
      </c>
      <c r="B169" s="136" t="s">
        <v>115</v>
      </c>
      <c r="C169" s="137">
        <v>13.664999999999999</v>
      </c>
      <c r="D169" s="137">
        <v>13.715</v>
      </c>
      <c r="E169" s="138">
        <v>13.69</v>
      </c>
      <c r="F169" s="136" t="s">
        <v>115</v>
      </c>
      <c r="G169" s="137">
        <v>13.2741603528476</v>
      </c>
      <c r="H169" s="137">
        <v>13.327470233782799</v>
      </c>
      <c r="I169" s="138">
        <v>13.3008152933152</v>
      </c>
      <c r="J169" s="139">
        <f t="shared" si="2"/>
        <v>-0.38918470668479976</v>
      </c>
    </row>
    <row r="170" spans="1:10" ht="13.5" x14ac:dyDescent="0.25">
      <c r="A170" s="135">
        <v>44034</v>
      </c>
      <c r="B170" s="136" t="s">
        <v>115</v>
      </c>
      <c r="C170" s="137">
        <v>13.225</v>
      </c>
      <c r="D170" s="137">
        <v>13.275</v>
      </c>
      <c r="E170" s="138">
        <v>13.25</v>
      </c>
      <c r="F170" s="136" t="s">
        <v>115</v>
      </c>
      <c r="G170" s="137">
        <v>13.060659958194901</v>
      </c>
      <c r="H170" s="137">
        <v>13.087341592430199</v>
      </c>
      <c r="I170" s="138">
        <v>13.0740007753125</v>
      </c>
      <c r="J170" s="139">
        <f t="shared" si="2"/>
        <v>-0.17599922468749973</v>
      </c>
    </row>
    <row r="171" spans="1:10" ht="13.5" x14ac:dyDescent="0.25">
      <c r="A171" s="135">
        <v>44033</v>
      </c>
      <c r="B171" s="136" t="s">
        <v>115</v>
      </c>
      <c r="C171" s="137">
        <v>12.725</v>
      </c>
      <c r="D171" s="137">
        <v>12.775</v>
      </c>
      <c r="E171" s="138">
        <v>12.75</v>
      </c>
      <c r="F171" s="136" t="s">
        <v>115</v>
      </c>
      <c r="G171" s="137">
        <v>12.649693956879201</v>
      </c>
      <c r="H171" s="137">
        <v>12.649693956879201</v>
      </c>
      <c r="I171" s="138">
        <v>12.649693956879201</v>
      </c>
      <c r="J171" s="139">
        <f t="shared" si="2"/>
        <v>-0.10030604312079916</v>
      </c>
    </row>
    <row r="172" spans="1:10" ht="13.5" x14ac:dyDescent="0.25">
      <c r="A172" s="135">
        <v>44032</v>
      </c>
      <c r="B172" s="136" t="s">
        <v>115</v>
      </c>
      <c r="C172" s="137">
        <v>12.2</v>
      </c>
      <c r="D172" s="137">
        <v>12.25</v>
      </c>
      <c r="E172" s="138">
        <v>12.225</v>
      </c>
      <c r="F172" s="136" t="s">
        <v>115</v>
      </c>
      <c r="G172" s="137">
        <v>12.486338686355101</v>
      </c>
      <c r="H172" s="137">
        <v>12.486338686355101</v>
      </c>
      <c r="I172" s="138">
        <v>12.486338686355101</v>
      </c>
      <c r="J172" s="139">
        <f t="shared" si="2"/>
        <v>0.26133868635510105</v>
      </c>
    </row>
    <row r="173" spans="1:10" ht="13.5" x14ac:dyDescent="0.25">
      <c r="A173" s="135">
        <v>44029</v>
      </c>
      <c r="B173" s="136" t="s">
        <v>115</v>
      </c>
      <c r="C173" s="137">
        <v>13.475</v>
      </c>
      <c r="D173" s="137">
        <v>13.525</v>
      </c>
      <c r="E173" s="138">
        <v>13.5</v>
      </c>
      <c r="F173" s="136" t="s">
        <v>115</v>
      </c>
      <c r="G173" s="137">
        <v>13.643332250599199</v>
      </c>
      <c r="H173" s="137">
        <v>13.670057681060699</v>
      </c>
      <c r="I173" s="138">
        <v>13.656694965830001</v>
      </c>
      <c r="J173" s="139">
        <f t="shared" si="2"/>
        <v>0.15669496583000075</v>
      </c>
    </row>
    <row r="174" spans="1:10" ht="13.5" x14ac:dyDescent="0.25">
      <c r="A174" s="135">
        <v>44028</v>
      </c>
      <c r="B174" s="136" t="s">
        <v>115</v>
      </c>
      <c r="C174" s="137">
        <v>12.775</v>
      </c>
      <c r="D174" s="137">
        <v>12.824999999999999</v>
      </c>
      <c r="E174" s="138">
        <v>12.8</v>
      </c>
      <c r="F174" s="136" t="s">
        <v>115</v>
      </c>
      <c r="G174" s="137">
        <v>13.1523281838837</v>
      </c>
      <c r="H174" s="137">
        <v>13.2851799837209</v>
      </c>
      <c r="I174" s="138">
        <v>13.218754083802301</v>
      </c>
      <c r="J174" s="139">
        <f t="shared" si="2"/>
        <v>0.41875408380230006</v>
      </c>
    </row>
    <row r="175" spans="1:10" ht="13.5" x14ac:dyDescent="0.25">
      <c r="A175" s="135">
        <v>44027</v>
      </c>
      <c r="B175" s="136" t="s">
        <v>115</v>
      </c>
      <c r="C175" s="137">
        <v>13.55</v>
      </c>
      <c r="D175" s="137">
        <v>13.6</v>
      </c>
      <c r="E175" s="138">
        <v>13.574999999999999</v>
      </c>
      <c r="F175" s="136" t="s">
        <v>115</v>
      </c>
      <c r="G175" s="137">
        <v>13.876722637549699</v>
      </c>
      <c r="H175" s="137">
        <v>14.009514241736801</v>
      </c>
      <c r="I175" s="138">
        <v>13.9431184396433</v>
      </c>
      <c r="J175" s="139">
        <f t="shared" si="2"/>
        <v>0.36811843964330038</v>
      </c>
    </row>
    <row r="176" spans="1:10" ht="13.5" x14ac:dyDescent="0.25">
      <c r="A176" s="135">
        <v>44026</v>
      </c>
      <c r="B176" s="136" t="s">
        <v>115</v>
      </c>
      <c r="C176" s="137">
        <v>13.074999999999999</v>
      </c>
      <c r="D176" s="137">
        <v>13.125</v>
      </c>
      <c r="E176" s="138">
        <v>13.1</v>
      </c>
      <c r="F176" s="136" t="s">
        <v>115</v>
      </c>
      <c r="G176" s="137">
        <v>13.6532063995048</v>
      </c>
      <c r="H176" s="137">
        <v>13.786408413158499</v>
      </c>
      <c r="I176" s="138">
        <v>13.7198074063317</v>
      </c>
      <c r="J176" s="139">
        <f t="shared" si="2"/>
        <v>0.61980740633170051</v>
      </c>
    </row>
    <row r="177" spans="1:10" ht="13.5" x14ac:dyDescent="0.25">
      <c r="A177" s="135">
        <v>44025</v>
      </c>
      <c r="B177" s="136" t="s">
        <v>115</v>
      </c>
      <c r="C177" s="137">
        <v>12.475</v>
      </c>
      <c r="D177" s="137">
        <v>12.525</v>
      </c>
      <c r="E177" s="138">
        <v>12.5</v>
      </c>
      <c r="F177" s="136" t="s">
        <v>115</v>
      </c>
      <c r="G177" s="137">
        <v>13.464214568493899</v>
      </c>
      <c r="H177" s="137">
        <v>13.5962166721066</v>
      </c>
      <c r="I177" s="138">
        <v>13.530215620300201</v>
      </c>
      <c r="J177" s="139">
        <f t="shared" si="2"/>
        <v>1.0302156203002006</v>
      </c>
    </row>
    <row r="178" spans="1:10" ht="13.5" x14ac:dyDescent="0.25">
      <c r="A178" s="135">
        <v>44022</v>
      </c>
      <c r="B178" s="136" t="s">
        <v>115</v>
      </c>
      <c r="C178" s="137">
        <v>13.574999999999999</v>
      </c>
      <c r="D178" s="137">
        <v>13.625</v>
      </c>
      <c r="E178" s="138">
        <v>13.6</v>
      </c>
      <c r="F178" s="136" t="s">
        <v>115</v>
      </c>
      <c r="G178" s="137">
        <v>14.2210246613756</v>
      </c>
      <c r="H178" s="137">
        <v>14.3520940130933</v>
      </c>
      <c r="I178" s="138">
        <v>14.2865593372345</v>
      </c>
      <c r="J178" s="139">
        <f t="shared" si="2"/>
        <v>0.68655933723450069</v>
      </c>
    </row>
    <row r="179" spans="1:10" ht="13.5" x14ac:dyDescent="0.25">
      <c r="A179" s="135">
        <v>44021</v>
      </c>
      <c r="B179" s="136" t="s">
        <v>115</v>
      </c>
      <c r="C179" s="137">
        <v>14.45</v>
      </c>
      <c r="D179" s="137">
        <v>14.5</v>
      </c>
      <c r="E179" s="138">
        <v>14.475</v>
      </c>
      <c r="F179" s="136" t="s">
        <v>115</v>
      </c>
      <c r="G179" s="137">
        <v>14.9686837053139</v>
      </c>
      <c r="H179" s="137">
        <v>15.099987948342999</v>
      </c>
      <c r="I179" s="138">
        <v>15.034335826828499</v>
      </c>
      <c r="J179" s="139">
        <f t="shared" si="2"/>
        <v>0.5593358268284998</v>
      </c>
    </row>
    <row r="180" spans="1:10" ht="13.5" x14ac:dyDescent="0.25">
      <c r="A180" s="135">
        <v>44020</v>
      </c>
      <c r="B180" s="136" t="s">
        <v>115</v>
      </c>
      <c r="C180" s="137">
        <v>14.875</v>
      </c>
      <c r="D180" s="137">
        <v>14.925000000000001</v>
      </c>
      <c r="E180" s="138">
        <v>14.9</v>
      </c>
      <c r="F180" s="136" t="s">
        <v>115</v>
      </c>
      <c r="G180" s="137">
        <v>15.428957542109099</v>
      </c>
      <c r="H180" s="137">
        <v>15.428957542109099</v>
      </c>
      <c r="I180" s="138">
        <v>15.428957542109099</v>
      </c>
      <c r="J180" s="139">
        <f t="shared" si="2"/>
        <v>0.52895754210909907</v>
      </c>
    </row>
    <row r="181" spans="1:10" ht="13.5" x14ac:dyDescent="0.25">
      <c r="A181" s="135">
        <v>44019</v>
      </c>
      <c r="B181" s="136" t="s">
        <v>115</v>
      </c>
      <c r="C181" s="137">
        <v>15.55</v>
      </c>
      <c r="D181" s="137">
        <v>15.6</v>
      </c>
      <c r="E181" s="138">
        <v>15.574999999999999</v>
      </c>
      <c r="F181" s="136" t="s">
        <v>115</v>
      </c>
      <c r="G181" s="137">
        <v>16.243729108450399</v>
      </c>
      <c r="H181" s="137">
        <v>16.243729108450399</v>
      </c>
      <c r="I181" s="138">
        <v>16.243729108450399</v>
      </c>
      <c r="J181" s="139">
        <f t="shared" si="2"/>
        <v>0.66872910845039968</v>
      </c>
    </row>
    <row r="182" spans="1:10" ht="13.5" x14ac:dyDescent="0.25">
      <c r="A182" s="135">
        <v>44018</v>
      </c>
      <c r="B182" s="136" t="s">
        <v>115</v>
      </c>
      <c r="C182" s="137">
        <v>15.275</v>
      </c>
      <c r="D182" s="137">
        <v>15.324999999999999</v>
      </c>
      <c r="E182" s="138">
        <v>15.3</v>
      </c>
      <c r="F182" s="136" t="s">
        <v>115</v>
      </c>
      <c r="G182" s="137">
        <v>16.051783235264701</v>
      </c>
      <c r="H182" s="137">
        <v>16.184442600845401</v>
      </c>
      <c r="I182" s="138">
        <v>16.1181129180551</v>
      </c>
      <c r="J182" s="139">
        <f t="shared" si="2"/>
        <v>0.81811291805509967</v>
      </c>
    </row>
    <row r="183" spans="1:10" ht="13.5" x14ac:dyDescent="0.25">
      <c r="A183" s="135">
        <v>44015</v>
      </c>
      <c r="B183" s="136" t="s">
        <v>115</v>
      </c>
      <c r="C183" s="137">
        <v>15</v>
      </c>
      <c r="D183" s="137">
        <v>15.05</v>
      </c>
      <c r="E183" s="138">
        <v>15.025</v>
      </c>
      <c r="F183" s="136" t="s">
        <v>115</v>
      </c>
      <c r="G183" s="137">
        <v>15.725249067754101</v>
      </c>
      <c r="H183" s="137">
        <v>15.857394017903299</v>
      </c>
      <c r="I183" s="138">
        <v>15.791321542828699</v>
      </c>
      <c r="J183" s="139">
        <f t="shared" si="2"/>
        <v>0.76632154282869891</v>
      </c>
    </row>
    <row r="184" spans="1:10" ht="13.5" x14ac:dyDescent="0.25">
      <c r="A184" s="135">
        <v>44014</v>
      </c>
      <c r="B184" s="136" t="s">
        <v>115</v>
      </c>
      <c r="C184" s="137">
        <v>15.025</v>
      </c>
      <c r="D184" s="137">
        <v>15.074999999999999</v>
      </c>
      <c r="E184" s="138">
        <v>15.05</v>
      </c>
      <c r="F184" s="136" t="s">
        <v>115</v>
      </c>
      <c r="G184" s="137">
        <v>15.448420995487201</v>
      </c>
      <c r="H184" s="137">
        <v>15.5804587817734</v>
      </c>
      <c r="I184" s="138">
        <v>15.514439888630299</v>
      </c>
      <c r="J184" s="139">
        <f t="shared" si="2"/>
        <v>0.46443988863029873</v>
      </c>
    </row>
    <row r="185" spans="1:10" ht="13.5" x14ac:dyDescent="0.25">
      <c r="A185" s="135">
        <v>44013</v>
      </c>
      <c r="B185" s="136" t="s">
        <v>115</v>
      </c>
      <c r="C185" s="137">
        <v>15.425000000000001</v>
      </c>
      <c r="D185" s="137">
        <v>15.475</v>
      </c>
      <c r="E185" s="138">
        <v>15.45</v>
      </c>
      <c r="F185" s="136" t="s">
        <v>115</v>
      </c>
      <c r="G185" s="137">
        <v>15.293082423385799</v>
      </c>
      <c r="H185" s="137">
        <v>15.425490063415101</v>
      </c>
      <c r="I185" s="138">
        <v>15.359286243400399</v>
      </c>
      <c r="J185" s="139">
        <f t="shared" si="2"/>
        <v>-9.0713756599599904E-2</v>
      </c>
    </row>
    <row r="186" spans="1:10" ht="13.5" x14ac:dyDescent="0.25">
      <c r="A186" s="135">
        <v>44012</v>
      </c>
      <c r="B186" s="136" t="s">
        <v>114</v>
      </c>
      <c r="C186" s="137">
        <v>15.8</v>
      </c>
      <c r="D186" s="137">
        <v>15.9</v>
      </c>
      <c r="E186" s="138">
        <v>15.85</v>
      </c>
      <c r="F186" s="136" t="s">
        <v>114</v>
      </c>
      <c r="G186" s="137">
        <v>15.309881484828599</v>
      </c>
      <c r="H186" s="137">
        <v>15.309881484828599</v>
      </c>
      <c r="I186" s="138">
        <v>15.309881484828599</v>
      </c>
      <c r="J186" s="139">
        <f t="shared" si="2"/>
        <v>-0.5401185151714003</v>
      </c>
    </row>
    <row r="187" spans="1:10" ht="13.5" x14ac:dyDescent="0.25">
      <c r="A187" s="135">
        <v>44011</v>
      </c>
      <c r="B187" s="136" t="s">
        <v>114</v>
      </c>
      <c r="C187" s="137">
        <v>15.85</v>
      </c>
      <c r="D187" s="137">
        <v>15.85</v>
      </c>
      <c r="E187" s="138">
        <v>15.85</v>
      </c>
      <c r="F187" s="136" t="s">
        <v>114</v>
      </c>
      <c r="G187" s="137">
        <v>15.5131570283786</v>
      </c>
      <c r="H187" s="137">
        <v>15.6474700762433</v>
      </c>
      <c r="I187" s="138">
        <v>15.5803135523109</v>
      </c>
      <c r="J187" s="139">
        <f t="shared" si="2"/>
        <v>-0.26968644768910011</v>
      </c>
    </row>
    <row r="188" spans="1:10" ht="13.5" x14ac:dyDescent="0.25">
      <c r="A188" s="135">
        <v>44008</v>
      </c>
      <c r="B188" s="136" t="s">
        <v>114</v>
      </c>
      <c r="C188" s="137">
        <v>14.074999999999999</v>
      </c>
      <c r="D188" s="137">
        <v>14.125</v>
      </c>
      <c r="E188" s="138">
        <v>14.1</v>
      </c>
      <c r="F188" s="136" t="s">
        <v>114</v>
      </c>
      <c r="G188" s="137">
        <v>13.8593085330356</v>
      </c>
      <c r="H188" s="137">
        <v>13.992571115084001</v>
      </c>
      <c r="I188" s="138">
        <v>13.9259398240598</v>
      </c>
      <c r="J188" s="139">
        <f t="shared" si="2"/>
        <v>-0.17406017594020007</v>
      </c>
    </row>
    <row r="189" spans="1:10" ht="13.5" x14ac:dyDescent="0.25">
      <c r="A189" s="135">
        <v>44007</v>
      </c>
      <c r="B189" s="136" t="s">
        <v>114</v>
      </c>
      <c r="C189" s="137">
        <v>13.65</v>
      </c>
      <c r="D189" s="137">
        <v>13.75</v>
      </c>
      <c r="E189" s="138">
        <v>13.7</v>
      </c>
      <c r="F189" s="136" t="s">
        <v>114</v>
      </c>
      <c r="G189" s="137">
        <v>13.9078289778056</v>
      </c>
      <c r="H189" s="137">
        <v>14.04028449188</v>
      </c>
      <c r="I189" s="138">
        <v>13.974056734842801</v>
      </c>
      <c r="J189" s="139">
        <f t="shared" si="2"/>
        <v>0.27405673484280157</v>
      </c>
    </row>
    <row r="190" spans="1:10" ht="13.5" x14ac:dyDescent="0.25">
      <c r="A190" s="135">
        <v>44006</v>
      </c>
      <c r="B190" s="136" t="s">
        <v>114</v>
      </c>
      <c r="C190" s="137">
        <v>14.625</v>
      </c>
      <c r="D190" s="137">
        <v>14.675000000000001</v>
      </c>
      <c r="E190" s="138">
        <v>14.65</v>
      </c>
      <c r="F190" s="136" t="s">
        <v>114</v>
      </c>
      <c r="G190" s="137">
        <v>15.077312344773899</v>
      </c>
      <c r="H190" s="137">
        <v>15.2101521011156</v>
      </c>
      <c r="I190" s="138">
        <v>15.143732222944699</v>
      </c>
      <c r="J190" s="139">
        <f t="shared" si="2"/>
        <v>0.49373222294469876</v>
      </c>
    </row>
    <row r="191" spans="1:10" ht="13.5" x14ac:dyDescent="0.25">
      <c r="A191" s="135">
        <v>44005</v>
      </c>
      <c r="B191" s="136" t="s">
        <v>114</v>
      </c>
      <c r="C191" s="137">
        <v>15.1</v>
      </c>
      <c r="D191" s="137">
        <v>15.15</v>
      </c>
      <c r="E191" s="138">
        <v>15.125</v>
      </c>
      <c r="F191" s="136" t="s">
        <v>114</v>
      </c>
      <c r="G191" s="137">
        <v>15.311067774526</v>
      </c>
      <c r="H191" s="137">
        <v>15.443631131881199</v>
      </c>
      <c r="I191" s="138">
        <v>15.3773494532036</v>
      </c>
      <c r="J191" s="139">
        <f t="shared" si="2"/>
        <v>0.25234945320359969</v>
      </c>
    </row>
    <row r="192" spans="1:10" ht="13.5" x14ac:dyDescent="0.25">
      <c r="A192" s="135">
        <v>44004</v>
      </c>
      <c r="B192" s="136" t="s">
        <v>114</v>
      </c>
      <c r="C192" s="137">
        <v>13.725</v>
      </c>
      <c r="D192" s="137">
        <v>13.775</v>
      </c>
      <c r="E192" s="138">
        <v>13.75</v>
      </c>
      <c r="F192" s="136" t="s">
        <v>114</v>
      </c>
      <c r="G192" s="137">
        <v>14.4494059517172</v>
      </c>
      <c r="H192" s="137">
        <v>14.581969309072401</v>
      </c>
      <c r="I192" s="138">
        <v>14.515687630394799</v>
      </c>
      <c r="J192" s="139">
        <f t="shared" si="2"/>
        <v>0.76568763039479926</v>
      </c>
    </row>
    <row r="193" spans="1:10" ht="13.5" x14ac:dyDescent="0.25">
      <c r="A193" s="135">
        <v>44001</v>
      </c>
      <c r="B193" s="136" t="s">
        <v>114</v>
      </c>
      <c r="C193" s="137">
        <v>14.5</v>
      </c>
      <c r="D193" s="137">
        <v>14.55</v>
      </c>
      <c r="E193" s="138">
        <v>14.525</v>
      </c>
      <c r="F193" s="136" t="s">
        <v>114</v>
      </c>
      <c r="G193" s="137">
        <v>15.0513875543169</v>
      </c>
      <c r="H193" s="137">
        <v>15.1839988984078</v>
      </c>
      <c r="I193" s="138">
        <v>15.117693226362301</v>
      </c>
      <c r="J193" s="139">
        <f t="shared" si="2"/>
        <v>0.59269322636230015</v>
      </c>
    </row>
    <row r="194" spans="1:10" ht="13.5" x14ac:dyDescent="0.25">
      <c r="A194" s="135">
        <v>44000</v>
      </c>
      <c r="B194" s="136" t="s">
        <v>114</v>
      </c>
      <c r="C194" s="137">
        <v>13.925000000000001</v>
      </c>
      <c r="D194" s="137">
        <v>13.975</v>
      </c>
      <c r="E194" s="138">
        <v>13.95</v>
      </c>
      <c r="F194" s="136" t="s">
        <v>114</v>
      </c>
      <c r="G194" s="137">
        <v>14.355851531754301</v>
      </c>
      <c r="H194" s="137">
        <v>14.488163527438701</v>
      </c>
      <c r="I194" s="138">
        <v>14.422007529596501</v>
      </c>
      <c r="J194" s="139">
        <f t="shared" si="2"/>
        <v>0.47200752959650139</v>
      </c>
    </row>
    <row r="195" spans="1:10" ht="13.5" x14ac:dyDescent="0.25">
      <c r="A195" s="135">
        <v>43999</v>
      </c>
      <c r="B195" s="136" t="s">
        <v>114</v>
      </c>
      <c r="C195" s="137">
        <v>13.425000000000001</v>
      </c>
      <c r="D195" s="137">
        <v>13.475</v>
      </c>
      <c r="E195" s="138">
        <v>13.45</v>
      </c>
      <c r="F195" s="136" t="s">
        <v>114</v>
      </c>
      <c r="G195" s="137">
        <v>13.7237528504536</v>
      </c>
      <c r="H195" s="137">
        <v>13.855080628926901</v>
      </c>
      <c r="I195" s="138">
        <v>13.7894167396902</v>
      </c>
      <c r="J195" s="139">
        <f t="shared" si="2"/>
        <v>0.33941673969020059</v>
      </c>
    </row>
    <row r="196" spans="1:10" ht="13.5" x14ac:dyDescent="0.25">
      <c r="A196" s="135">
        <v>43998</v>
      </c>
      <c r="B196" s="136" t="s">
        <v>114</v>
      </c>
      <c r="C196" s="137">
        <v>13.175000000000001</v>
      </c>
      <c r="D196" s="137">
        <v>13.225</v>
      </c>
      <c r="E196" s="138">
        <v>13.2</v>
      </c>
      <c r="F196" s="136" t="s">
        <v>114</v>
      </c>
      <c r="G196" s="137">
        <v>13.500143226928</v>
      </c>
      <c r="H196" s="137">
        <v>13.6312125786457</v>
      </c>
      <c r="I196" s="138">
        <v>13.5656779027869</v>
      </c>
      <c r="J196" s="139">
        <f t="shared" ref="J196:J259" si="3">I196-E196</f>
        <v>0.36567790278690104</v>
      </c>
    </row>
    <row r="197" spans="1:10" ht="13.5" x14ac:dyDescent="0.25">
      <c r="A197" s="135">
        <v>43997</v>
      </c>
      <c r="B197" s="136" t="s">
        <v>114</v>
      </c>
      <c r="C197" s="137">
        <v>14</v>
      </c>
      <c r="D197" s="137">
        <v>14.1</v>
      </c>
      <c r="E197" s="138">
        <v>14.05</v>
      </c>
      <c r="F197" s="136" t="s">
        <v>114</v>
      </c>
      <c r="G197" s="137">
        <v>14.134203711258399</v>
      </c>
      <c r="H197" s="137">
        <v>14.265684676014301</v>
      </c>
      <c r="I197" s="138">
        <v>14.1999441936363</v>
      </c>
      <c r="J197" s="139">
        <f t="shared" si="3"/>
        <v>0.14994419363629952</v>
      </c>
    </row>
    <row r="198" spans="1:10" ht="13.5" x14ac:dyDescent="0.25">
      <c r="A198" s="135">
        <v>43994</v>
      </c>
      <c r="B198" s="136" t="s">
        <v>114</v>
      </c>
      <c r="C198" s="137">
        <v>13.65</v>
      </c>
      <c r="D198" s="137">
        <v>13.75</v>
      </c>
      <c r="E198" s="138">
        <v>13.7</v>
      </c>
      <c r="F198" s="136" t="s">
        <v>114</v>
      </c>
      <c r="G198" s="137">
        <v>13.6740203346128</v>
      </c>
      <c r="H198" s="137">
        <v>13.8055012993687</v>
      </c>
      <c r="I198" s="138">
        <v>13.7397608169907</v>
      </c>
      <c r="J198" s="139">
        <f t="shared" si="3"/>
        <v>3.9760816990700221E-2</v>
      </c>
    </row>
    <row r="199" spans="1:10" ht="13.5" x14ac:dyDescent="0.25">
      <c r="A199" s="135">
        <v>43993</v>
      </c>
      <c r="B199" s="136" t="s">
        <v>114</v>
      </c>
      <c r="C199" s="137">
        <v>12.9</v>
      </c>
      <c r="D199" s="137">
        <v>12.95</v>
      </c>
      <c r="E199" s="138">
        <v>12.925000000000001</v>
      </c>
      <c r="F199" s="136" t="s">
        <v>114</v>
      </c>
      <c r="G199" s="137">
        <v>13.254271703405999</v>
      </c>
      <c r="H199" s="137">
        <v>13.3861550039374</v>
      </c>
      <c r="I199" s="138">
        <v>13.320213353671701</v>
      </c>
      <c r="J199" s="139">
        <f t="shared" si="3"/>
        <v>0.39521335367169996</v>
      </c>
    </row>
    <row r="200" spans="1:10" ht="13.5" x14ac:dyDescent="0.25">
      <c r="A200" s="135">
        <v>43992</v>
      </c>
      <c r="B200" s="136" t="s">
        <v>114</v>
      </c>
      <c r="C200" s="137">
        <v>12.025</v>
      </c>
      <c r="D200" s="137">
        <v>12.125</v>
      </c>
      <c r="E200" s="138">
        <v>12.074999999999999</v>
      </c>
      <c r="F200" s="136" t="s">
        <v>114</v>
      </c>
      <c r="G200" s="137">
        <v>12.5121510105509</v>
      </c>
      <c r="H200" s="137">
        <v>12.6424859169108</v>
      </c>
      <c r="I200" s="138">
        <v>12.577318463730901</v>
      </c>
      <c r="J200" s="139">
        <f t="shared" si="3"/>
        <v>0.5023184637309015</v>
      </c>
    </row>
    <row r="201" spans="1:10" ht="13.5" x14ac:dyDescent="0.25">
      <c r="A201" s="135">
        <v>43991</v>
      </c>
      <c r="B201" s="136" t="s">
        <v>114</v>
      </c>
      <c r="C201" s="137">
        <v>12</v>
      </c>
      <c r="D201" s="137">
        <v>12.1</v>
      </c>
      <c r="E201" s="138">
        <v>12.05</v>
      </c>
      <c r="F201" s="136" t="s">
        <v>114</v>
      </c>
      <c r="G201" s="137">
        <v>12.870040320297401</v>
      </c>
      <c r="H201" s="137">
        <v>13.1313609359379</v>
      </c>
      <c r="I201" s="138">
        <v>13.000700628117601</v>
      </c>
      <c r="J201" s="139">
        <f t="shared" si="3"/>
        <v>0.95070062811760003</v>
      </c>
    </row>
    <row r="202" spans="1:10" ht="13.5" x14ac:dyDescent="0.25">
      <c r="A202" s="135">
        <v>43990</v>
      </c>
      <c r="B202" s="136" t="s">
        <v>114</v>
      </c>
      <c r="C202" s="137">
        <v>12.45</v>
      </c>
      <c r="D202" s="137">
        <v>12.55</v>
      </c>
      <c r="E202" s="138">
        <v>12.5</v>
      </c>
      <c r="F202" s="136" t="s">
        <v>114</v>
      </c>
      <c r="G202" s="137">
        <v>13.694909833686101</v>
      </c>
      <c r="H202" s="137">
        <v>13.8253375463879</v>
      </c>
      <c r="I202" s="138">
        <v>13.760123690037</v>
      </c>
      <c r="J202" s="139">
        <f t="shared" si="3"/>
        <v>1.2601236900370001</v>
      </c>
    </row>
    <row r="203" spans="1:10" ht="13.5" x14ac:dyDescent="0.25">
      <c r="A203" s="135">
        <v>43987</v>
      </c>
      <c r="B203" s="136" t="s">
        <v>114</v>
      </c>
      <c r="C203" s="137">
        <v>13.6</v>
      </c>
      <c r="D203" s="137">
        <v>13.65</v>
      </c>
      <c r="E203" s="138">
        <v>13.625</v>
      </c>
      <c r="F203" s="136" t="s">
        <v>114</v>
      </c>
      <c r="G203" s="137">
        <v>14.402007152769499</v>
      </c>
      <c r="H203" s="137">
        <v>14.5323420591294</v>
      </c>
      <c r="I203" s="138">
        <v>14.4671746059495</v>
      </c>
      <c r="J203" s="139">
        <f t="shared" si="3"/>
        <v>0.84217460594950033</v>
      </c>
    </row>
    <row r="204" spans="1:10" ht="13.5" x14ac:dyDescent="0.25">
      <c r="A204" s="135">
        <v>43986</v>
      </c>
      <c r="B204" s="136" t="s">
        <v>114</v>
      </c>
      <c r="C204" s="137">
        <v>12.5</v>
      </c>
      <c r="D204" s="137">
        <v>12.55</v>
      </c>
      <c r="E204" s="138">
        <v>12.525</v>
      </c>
      <c r="F204" s="136" t="s">
        <v>114</v>
      </c>
      <c r="G204" s="137">
        <v>13.6401006343338</v>
      </c>
      <c r="H204" s="137">
        <v>13.7718890462597</v>
      </c>
      <c r="I204" s="138">
        <v>13.7059948402967</v>
      </c>
      <c r="J204" s="139">
        <f t="shared" si="3"/>
        <v>1.1809948402966999</v>
      </c>
    </row>
    <row r="205" spans="1:10" ht="13.5" x14ac:dyDescent="0.25">
      <c r="A205" s="135">
        <v>43985</v>
      </c>
      <c r="B205" s="136" t="s">
        <v>114</v>
      </c>
      <c r="C205" s="137">
        <v>12.175000000000001</v>
      </c>
      <c r="D205" s="137">
        <v>12.225</v>
      </c>
      <c r="E205" s="138">
        <v>12.2</v>
      </c>
      <c r="F205" s="136" t="s">
        <v>114</v>
      </c>
      <c r="G205" s="137">
        <v>14.110055103252201</v>
      </c>
      <c r="H205" s="137">
        <v>14.2407037616157</v>
      </c>
      <c r="I205" s="138">
        <v>14.1753794324339</v>
      </c>
      <c r="J205" s="139">
        <f t="shared" si="3"/>
        <v>1.9753794324339005</v>
      </c>
    </row>
    <row r="206" spans="1:10" ht="13.5" x14ac:dyDescent="0.25">
      <c r="A206" s="135">
        <v>43984</v>
      </c>
      <c r="B206" s="136" t="s">
        <v>114</v>
      </c>
      <c r="C206" s="137">
        <v>10.875</v>
      </c>
      <c r="D206" s="137">
        <v>10.925000000000001</v>
      </c>
      <c r="E206" s="138">
        <v>10.9</v>
      </c>
      <c r="F206" s="136" t="s">
        <v>114</v>
      </c>
      <c r="G206" s="137">
        <v>12.674049858566899</v>
      </c>
      <c r="H206" s="137">
        <v>12.804710166387199</v>
      </c>
      <c r="I206" s="138">
        <v>12.739380012477101</v>
      </c>
      <c r="J206" s="139">
        <f t="shared" si="3"/>
        <v>1.8393800124771005</v>
      </c>
    </row>
    <row r="207" spans="1:10" ht="13.5" x14ac:dyDescent="0.25">
      <c r="A207" s="135">
        <v>43983</v>
      </c>
      <c r="B207" s="136" t="s">
        <v>114</v>
      </c>
      <c r="C207" s="137">
        <v>9.125</v>
      </c>
      <c r="D207" s="137">
        <v>9.1750000000000007</v>
      </c>
      <c r="E207" s="138">
        <v>9.15</v>
      </c>
      <c r="F207" s="136" t="s">
        <v>114</v>
      </c>
      <c r="G207" s="137">
        <v>10.7217934220364</v>
      </c>
      <c r="H207" s="137">
        <v>10.8525470003539</v>
      </c>
      <c r="I207" s="138">
        <v>10.7871702111952</v>
      </c>
      <c r="J207" s="139">
        <f t="shared" si="3"/>
        <v>1.6371702111951993</v>
      </c>
    </row>
    <row r="208" spans="1:10" ht="13.5" x14ac:dyDescent="0.25">
      <c r="A208" s="135">
        <v>43980</v>
      </c>
      <c r="B208" s="136" t="s">
        <v>113</v>
      </c>
      <c r="C208" s="137">
        <v>9.4</v>
      </c>
      <c r="D208" s="137">
        <v>9.6</v>
      </c>
      <c r="E208" s="138">
        <v>9.5</v>
      </c>
      <c r="F208" s="136" t="s">
        <v>113</v>
      </c>
      <c r="G208" s="137">
        <v>9.8394748750994996</v>
      </c>
      <c r="H208" s="137">
        <v>9.9715483633558701</v>
      </c>
      <c r="I208" s="138">
        <v>9.9055116192276902</v>
      </c>
      <c r="J208" s="139">
        <f t="shared" si="3"/>
        <v>0.40551161922769019</v>
      </c>
    </row>
    <row r="209" spans="1:10" ht="13.5" x14ac:dyDescent="0.25">
      <c r="A209" s="135">
        <v>43979</v>
      </c>
      <c r="B209" s="136" t="s">
        <v>113</v>
      </c>
      <c r="C209" s="137">
        <v>8.5500000000000007</v>
      </c>
      <c r="D209" s="137">
        <v>8.65</v>
      </c>
      <c r="E209" s="138">
        <v>8.6</v>
      </c>
      <c r="F209" s="136" t="s">
        <v>113</v>
      </c>
      <c r="G209" s="137">
        <v>9.2061456340252299</v>
      </c>
      <c r="H209" s="137">
        <v>9.3376620002255901</v>
      </c>
      <c r="I209" s="138">
        <v>9.2719038171254091</v>
      </c>
      <c r="J209" s="139">
        <f t="shared" si="3"/>
        <v>0.67190381712540947</v>
      </c>
    </row>
    <row r="210" spans="1:10" ht="13.5" x14ac:dyDescent="0.25">
      <c r="A210" s="135">
        <v>43978</v>
      </c>
      <c r="B210" s="136" t="s">
        <v>113</v>
      </c>
      <c r="C210" s="137">
        <v>8.7249999999999996</v>
      </c>
      <c r="D210" s="137">
        <v>8.7750000000000004</v>
      </c>
      <c r="E210" s="138">
        <v>8.75</v>
      </c>
      <c r="F210" s="136" t="s">
        <v>113</v>
      </c>
      <c r="G210" s="137">
        <v>9.4742802944250997</v>
      </c>
      <c r="H210" s="137">
        <v>9.4742802944250997</v>
      </c>
      <c r="I210" s="138">
        <v>9.4742802944250997</v>
      </c>
      <c r="J210" s="139">
        <f t="shared" si="3"/>
        <v>0.72428029442509967</v>
      </c>
    </row>
    <row r="211" spans="1:10" ht="13.5" x14ac:dyDescent="0.25">
      <c r="A211" s="135">
        <v>43977</v>
      </c>
      <c r="B211" s="136" t="s">
        <v>113</v>
      </c>
      <c r="C211" s="137">
        <v>9.7249999999999996</v>
      </c>
      <c r="D211" s="137">
        <v>9.7750000000000004</v>
      </c>
      <c r="E211" s="138">
        <v>9.75</v>
      </c>
      <c r="F211" s="136" t="s">
        <v>113</v>
      </c>
      <c r="G211" s="137">
        <v>10.6222948683323</v>
      </c>
      <c r="H211" s="137">
        <v>10.6222948683323</v>
      </c>
      <c r="I211" s="138">
        <v>10.6222948683323</v>
      </c>
      <c r="J211" s="139">
        <f t="shared" si="3"/>
        <v>0.87229486833230041</v>
      </c>
    </row>
    <row r="212" spans="1:10" ht="13.5" x14ac:dyDescent="0.25">
      <c r="A212" s="135">
        <v>43973</v>
      </c>
      <c r="B212" s="136" t="s">
        <v>113</v>
      </c>
      <c r="C212" s="137">
        <v>10.1</v>
      </c>
      <c r="D212" s="137">
        <v>10.199999999999999</v>
      </c>
      <c r="E212" s="138">
        <v>10.15</v>
      </c>
      <c r="F212" s="136" t="s">
        <v>113</v>
      </c>
      <c r="G212" s="137">
        <v>10.614718612820401</v>
      </c>
      <c r="H212" s="137">
        <v>10.7457645216206</v>
      </c>
      <c r="I212" s="138">
        <v>10.6802415672205</v>
      </c>
      <c r="J212" s="139">
        <f t="shared" si="3"/>
        <v>0.53024156722050009</v>
      </c>
    </row>
    <row r="213" spans="1:10" ht="13.5" x14ac:dyDescent="0.25">
      <c r="A213" s="135">
        <v>43972</v>
      </c>
      <c r="B213" s="136" t="s">
        <v>113</v>
      </c>
      <c r="C213" s="137">
        <v>9.5250000000000004</v>
      </c>
      <c r="D213" s="137">
        <v>9.5749999999999993</v>
      </c>
      <c r="E213" s="138">
        <v>9.5500000000000007</v>
      </c>
      <c r="F213" s="136" t="s">
        <v>113</v>
      </c>
      <c r="G213" s="137">
        <v>10.1751670814302</v>
      </c>
      <c r="H213" s="137">
        <v>10.306459559900199</v>
      </c>
      <c r="I213" s="138">
        <v>10.2408133206652</v>
      </c>
      <c r="J213" s="139">
        <f t="shared" si="3"/>
        <v>0.69081332066519963</v>
      </c>
    </row>
    <row r="214" spans="1:10" ht="13.5" x14ac:dyDescent="0.25">
      <c r="A214" s="135">
        <v>43971</v>
      </c>
      <c r="B214" s="136" t="s">
        <v>113</v>
      </c>
      <c r="C214" s="137">
        <v>10.6</v>
      </c>
      <c r="D214" s="137">
        <v>10.65</v>
      </c>
      <c r="E214" s="138">
        <v>10.625</v>
      </c>
      <c r="F214" s="136" t="s">
        <v>113</v>
      </c>
      <c r="G214" s="137">
        <v>11.4850047758766</v>
      </c>
      <c r="H214" s="137">
        <v>11.616261973315201</v>
      </c>
      <c r="I214" s="138">
        <v>11.5506333745959</v>
      </c>
      <c r="J214" s="139">
        <f t="shared" si="3"/>
        <v>0.92563337459590045</v>
      </c>
    </row>
    <row r="215" spans="1:10" ht="13.5" x14ac:dyDescent="0.25">
      <c r="A215" s="135">
        <v>43970</v>
      </c>
      <c r="B215" s="136" t="s">
        <v>113</v>
      </c>
      <c r="C215" s="137">
        <v>11.275</v>
      </c>
      <c r="D215" s="137">
        <v>11.324999999999999</v>
      </c>
      <c r="E215" s="138">
        <v>11.3</v>
      </c>
      <c r="F215" s="136" t="s">
        <v>113</v>
      </c>
      <c r="G215" s="137">
        <v>12.0336242437567</v>
      </c>
      <c r="H215" s="137">
        <v>12.1644245072758</v>
      </c>
      <c r="I215" s="138">
        <v>12.099024375516199</v>
      </c>
      <c r="J215" s="139">
        <f t="shared" si="3"/>
        <v>0.79902437551619876</v>
      </c>
    </row>
    <row r="216" spans="1:10" ht="13.5" x14ac:dyDescent="0.25">
      <c r="A216" s="135">
        <v>43969</v>
      </c>
      <c r="B216" s="136" t="s">
        <v>113</v>
      </c>
      <c r="C216" s="137">
        <v>11.275</v>
      </c>
      <c r="D216" s="137">
        <v>11.324999999999999</v>
      </c>
      <c r="E216" s="138">
        <v>11.3</v>
      </c>
      <c r="F216" s="136" t="s">
        <v>113</v>
      </c>
      <c r="G216" s="137">
        <v>12.6661441065611</v>
      </c>
      <c r="H216" s="137">
        <v>12.7967229117834</v>
      </c>
      <c r="I216" s="138">
        <v>12.7314335091722</v>
      </c>
      <c r="J216" s="139">
        <f t="shared" si="3"/>
        <v>1.4314335091721997</v>
      </c>
    </row>
    <row r="217" spans="1:10" ht="13.5" x14ac:dyDescent="0.25">
      <c r="A217" s="135">
        <v>43966</v>
      </c>
      <c r="B217" s="136" t="s">
        <v>113</v>
      </c>
      <c r="C217" s="137">
        <v>12.25</v>
      </c>
      <c r="D217" s="137">
        <v>12.3</v>
      </c>
      <c r="E217" s="138">
        <v>12.275</v>
      </c>
      <c r="F217" s="136" t="s">
        <v>113</v>
      </c>
      <c r="G217" s="137">
        <v>13.4640143868916</v>
      </c>
      <c r="H217" s="137">
        <v>13.5947329731721</v>
      </c>
      <c r="I217" s="138">
        <v>13.529373680031901</v>
      </c>
      <c r="J217" s="139">
        <f t="shared" si="3"/>
        <v>1.2543736800319003</v>
      </c>
    </row>
    <row r="218" spans="1:10" ht="13.5" x14ac:dyDescent="0.25">
      <c r="A218" s="135">
        <v>43965</v>
      </c>
      <c r="B218" s="136" t="s">
        <v>113</v>
      </c>
      <c r="C218" s="137">
        <v>12.425000000000001</v>
      </c>
      <c r="D218" s="137">
        <v>12.475</v>
      </c>
      <c r="E218" s="138">
        <v>12.45</v>
      </c>
      <c r="F218" s="136" t="s">
        <v>113</v>
      </c>
      <c r="G218" s="137">
        <v>13.626987156271699</v>
      </c>
      <c r="H218" s="137">
        <v>13.626987156271699</v>
      </c>
      <c r="I218" s="138">
        <v>13.626987156271699</v>
      </c>
      <c r="J218" s="139">
        <f t="shared" si="3"/>
        <v>1.1769871562717</v>
      </c>
    </row>
    <row r="219" spans="1:10" ht="13.5" x14ac:dyDescent="0.25">
      <c r="A219" s="135">
        <v>43964</v>
      </c>
      <c r="B219" s="136" t="s">
        <v>113</v>
      </c>
      <c r="C219" s="137">
        <v>12.025</v>
      </c>
      <c r="D219" s="137">
        <v>12.074999999999999</v>
      </c>
      <c r="E219" s="138">
        <v>12.05</v>
      </c>
      <c r="F219" s="136" t="s">
        <v>113</v>
      </c>
      <c r="G219" s="137">
        <v>13.320230897565899</v>
      </c>
      <c r="H219" s="137">
        <v>13.450184369737199</v>
      </c>
      <c r="I219" s="138">
        <v>13.3852076336515</v>
      </c>
      <c r="J219" s="139">
        <f t="shared" si="3"/>
        <v>1.3352076336514997</v>
      </c>
    </row>
    <row r="220" spans="1:10" ht="13.5" x14ac:dyDescent="0.25">
      <c r="A220" s="135">
        <v>43963</v>
      </c>
      <c r="B220" s="136" t="s">
        <v>113</v>
      </c>
      <c r="C220" s="137">
        <v>12.125</v>
      </c>
      <c r="D220" s="137">
        <v>12.175000000000001</v>
      </c>
      <c r="E220" s="138">
        <v>12.15</v>
      </c>
      <c r="F220" s="136" t="s">
        <v>113</v>
      </c>
      <c r="G220" s="137">
        <v>13.6435433463565</v>
      </c>
      <c r="H220" s="137">
        <v>13.6435433463565</v>
      </c>
      <c r="I220" s="138">
        <v>13.6435433463565</v>
      </c>
      <c r="J220" s="139">
        <f t="shared" si="3"/>
        <v>1.4935433463564998</v>
      </c>
    </row>
    <row r="221" spans="1:10" ht="13.5" x14ac:dyDescent="0.25">
      <c r="A221" s="135">
        <v>43962</v>
      </c>
      <c r="B221" s="136" t="s">
        <v>113</v>
      </c>
      <c r="C221" s="137">
        <v>13.074999999999999</v>
      </c>
      <c r="D221" s="137">
        <v>13.125</v>
      </c>
      <c r="E221" s="138">
        <v>13.1</v>
      </c>
      <c r="F221" s="136" t="s">
        <v>113</v>
      </c>
      <c r="G221" s="137">
        <v>14.444272068956201</v>
      </c>
      <c r="H221" s="137">
        <v>14.572665598458</v>
      </c>
      <c r="I221" s="138">
        <v>14.5084688337071</v>
      </c>
      <c r="J221" s="139">
        <f t="shared" si="3"/>
        <v>1.4084688337071007</v>
      </c>
    </row>
    <row r="222" spans="1:10" ht="13.5" x14ac:dyDescent="0.25">
      <c r="A222" s="135">
        <v>43958</v>
      </c>
      <c r="B222" s="136" t="s">
        <v>113</v>
      </c>
      <c r="C222" s="137">
        <v>13.75</v>
      </c>
      <c r="D222" s="137">
        <v>13.8</v>
      </c>
      <c r="E222" s="138">
        <v>13.775</v>
      </c>
      <c r="F222" s="136" t="s">
        <v>113</v>
      </c>
      <c r="G222" s="137">
        <v>14.6445612475939</v>
      </c>
      <c r="H222" s="137">
        <v>14.773022311169299</v>
      </c>
      <c r="I222" s="138">
        <v>14.708791779381601</v>
      </c>
      <c r="J222" s="139">
        <f t="shared" si="3"/>
        <v>0.93379177938160041</v>
      </c>
    </row>
    <row r="223" spans="1:10" ht="13.5" x14ac:dyDescent="0.25">
      <c r="A223" s="135">
        <v>43957</v>
      </c>
      <c r="B223" s="136" t="s">
        <v>113</v>
      </c>
      <c r="C223" s="137">
        <v>13.725</v>
      </c>
      <c r="D223" s="137">
        <v>13.725</v>
      </c>
      <c r="E223" s="138">
        <v>13.725</v>
      </c>
      <c r="F223" s="136" t="s">
        <v>113</v>
      </c>
      <c r="G223" s="137">
        <v>14.738137616189199</v>
      </c>
      <c r="H223" s="137">
        <v>14.8662953345909</v>
      </c>
      <c r="I223" s="138">
        <v>14.8022164753901</v>
      </c>
      <c r="J223" s="139">
        <f t="shared" si="3"/>
        <v>1.0772164753901006</v>
      </c>
    </row>
    <row r="224" spans="1:10" ht="13.5" x14ac:dyDescent="0.25">
      <c r="A224" s="135">
        <v>43956</v>
      </c>
      <c r="B224" s="136" t="s">
        <v>113</v>
      </c>
      <c r="C224" s="137">
        <v>13.475</v>
      </c>
      <c r="D224" s="137">
        <v>13.525</v>
      </c>
      <c r="E224" s="138">
        <v>13.5</v>
      </c>
      <c r="F224" s="136" t="s">
        <v>113</v>
      </c>
      <c r="G224" s="137">
        <v>14.415004335257199</v>
      </c>
      <c r="H224" s="137">
        <v>14.415004335257199</v>
      </c>
      <c r="I224" s="138">
        <v>14.415004335257199</v>
      </c>
      <c r="J224" s="139">
        <f t="shared" si="3"/>
        <v>0.91500433525719949</v>
      </c>
    </row>
    <row r="225" spans="1:10" ht="13.5" x14ac:dyDescent="0.25">
      <c r="A225" s="135">
        <v>43955</v>
      </c>
      <c r="B225" s="136" t="s">
        <v>113</v>
      </c>
      <c r="C225" s="137">
        <v>14.025</v>
      </c>
      <c r="D225" s="137">
        <v>14.175000000000001</v>
      </c>
      <c r="E225" s="138">
        <v>14.1</v>
      </c>
      <c r="F225" s="136" t="s">
        <v>113</v>
      </c>
      <c r="G225" s="137">
        <v>14.8028694223039</v>
      </c>
      <c r="H225" s="137">
        <v>14.931590025976099</v>
      </c>
      <c r="I225" s="138">
        <v>14.86722972414</v>
      </c>
      <c r="J225" s="139">
        <f t="shared" si="3"/>
        <v>0.7672297241399999</v>
      </c>
    </row>
    <row r="226" spans="1:10" ht="13.5" x14ac:dyDescent="0.25">
      <c r="A226" s="135">
        <v>43952</v>
      </c>
      <c r="B226" s="136" t="s">
        <v>113</v>
      </c>
      <c r="C226" s="137">
        <v>13.175000000000001</v>
      </c>
      <c r="D226" s="137">
        <v>13.275</v>
      </c>
      <c r="E226" s="138">
        <v>13.225</v>
      </c>
      <c r="F226" s="136" t="s">
        <v>113</v>
      </c>
      <c r="G226" s="137">
        <v>14.743689615765</v>
      </c>
      <c r="H226" s="137">
        <v>14.8724554639376</v>
      </c>
      <c r="I226" s="138">
        <v>14.808072539851301</v>
      </c>
      <c r="J226" s="139">
        <f t="shared" si="3"/>
        <v>1.583072539851301</v>
      </c>
    </row>
    <row r="227" spans="1:10" ht="13.5" x14ac:dyDescent="0.25">
      <c r="A227" s="135">
        <v>43951</v>
      </c>
      <c r="B227" s="136" t="s">
        <v>112</v>
      </c>
      <c r="C227" s="137">
        <v>13.2</v>
      </c>
      <c r="D227" s="137">
        <v>13.3</v>
      </c>
      <c r="E227" s="138">
        <v>13.25</v>
      </c>
      <c r="F227" s="136" t="s">
        <v>112</v>
      </c>
      <c r="G227" s="137">
        <v>14.700646502181</v>
      </c>
      <c r="H227" s="137">
        <v>14.827924826875201</v>
      </c>
      <c r="I227" s="138">
        <v>14.764285664528099</v>
      </c>
      <c r="J227" s="139">
        <f t="shared" si="3"/>
        <v>1.5142856645280993</v>
      </c>
    </row>
    <row r="228" spans="1:10" ht="13.5" x14ac:dyDescent="0.25">
      <c r="A228" s="135">
        <v>43950</v>
      </c>
      <c r="B228" s="136" t="s">
        <v>112</v>
      </c>
      <c r="C228" s="137">
        <v>13.15</v>
      </c>
      <c r="D228" s="137">
        <v>13.2</v>
      </c>
      <c r="E228" s="138">
        <v>13.175000000000001</v>
      </c>
      <c r="F228" s="136" t="s">
        <v>112</v>
      </c>
      <c r="G228" s="137">
        <v>15.0322379853343</v>
      </c>
      <c r="H228" s="137">
        <v>15.160171925635</v>
      </c>
      <c r="I228" s="138">
        <v>15.0962049554846</v>
      </c>
      <c r="J228" s="139">
        <f t="shared" si="3"/>
        <v>1.9212049554845994</v>
      </c>
    </row>
    <row r="229" spans="1:10" ht="13.5" x14ac:dyDescent="0.25">
      <c r="A229" s="135">
        <v>43949</v>
      </c>
      <c r="B229" s="136" t="s">
        <v>112</v>
      </c>
      <c r="C229" s="137">
        <v>13.625</v>
      </c>
      <c r="D229" s="137">
        <v>13.725</v>
      </c>
      <c r="E229" s="138">
        <v>13.675000000000001</v>
      </c>
      <c r="F229" s="136" t="s">
        <v>112</v>
      </c>
      <c r="G229" s="137">
        <v>15.5766622783775</v>
      </c>
      <c r="H229" s="137">
        <v>15.7043398380364</v>
      </c>
      <c r="I229" s="138">
        <v>15.640501058206899</v>
      </c>
      <c r="J229" s="139">
        <f t="shared" si="3"/>
        <v>1.9655010582068986</v>
      </c>
    </row>
    <row r="230" spans="1:10" ht="13.5" x14ac:dyDescent="0.25">
      <c r="A230" s="135">
        <v>43948</v>
      </c>
      <c r="B230" s="136" t="s">
        <v>112</v>
      </c>
      <c r="C230" s="137">
        <v>13.324999999999999</v>
      </c>
      <c r="D230" s="137">
        <v>13.375</v>
      </c>
      <c r="E230" s="138">
        <v>13.35</v>
      </c>
      <c r="F230" s="136" t="s">
        <v>112</v>
      </c>
      <c r="G230" s="137">
        <v>15.2801016220268</v>
      </c>
      <c r="H230" s="137">
        <v>15.2801016220268</v>
      </c>
      <c r="I230" s="138">
        <v>15.2801016220268</v>
      </c>
      <c r="J230" s="139">
        <f t="shared" si="3"/>
        <v>1.9301016220268004</v>
      </c>
    </row>
    <row r="231" spans="1:10" ht="13.5" x14ac:dyDescent="0.25">
      <c r="A231" s="135">
        <v>43945</v>
      </c>
      <c r="B231" s="136" t="s">
        <v>112</v>
      </c>
      <c r="C231" s="137">
        <v>12.8</v>
      </c>
      <c r="D231" s="137">
        <v>12.85</v>
      </c>
      <c r="E231" s="138">
        <v>12.824999999999999</v>
      </c>
      <c r="F231" s="136" t="s">
        <v>112</v>
      </c>
      <c r="G231" s="137">
        <v>14.824257088517999</v>
      </c>
      <c r="H231" s="137">
        <v>14.824257088517999</v>
      </c>
      <c r="I231" s="138">
        <v>14.824257088517999</v>
      </c>
      <c r="J231" s="139">
        <f t="shared" si="3"/>
        <v>1.9992570885180001</v>
      </c>
    </row>
    <row r="232" spans="1:10" ht="13.5" x14ac:dyDescent="0.25">
      <c r="A232" s="135">
        <v>43944</v>
      </c>
      <c r="B232" s="136" t="s">
        <v>112</v>
      </c>
      <c r="C232" s="137">
        <v>13.725</v>
      </c>
      <c r="D232" s="137">
        <v>13.775</v>
      </c>
      <c r="E232" s="138">
        <v>13.75</v>
      </c>
      <c r="F232" s="136" t="s">
        <v>112</v>
      </c>
      <c r="G232" s="137">
        <v>15.314847348996601</v>
      </c>
      <c r="H232" s="137">
        <v>15.4430050673983</v>
      </c>
      <c r="I232" s="138">
        <v>15.3789262081975</v>
      </c>
      <c r="J232" s="139">
        <f t="shared" si="3"/>
        <v>1.6289262081975</v>
      </c>
    </row>
    <row r="233" spans="1:10" ht="13.5" x14ac:dyDescent="0.25">
      <c r="A233" s="135">
        <v>43943</v>
      </c>
      <c r="B233" s="136" t="s">
        <v>112</v>
      </c>
      <c r="C233" s="137">
        <v>14.05</v>
      </c>
      <c r="D233" s="137">
        <v>14.1</v>
      </c>
      <c r="E233" s="138">
        <v>14.074999999999999</v>
      </c>
      <c r="F233" s="136" t="s">
        <v>112</v>
      </c>
      <c r="G233" s="137">
        <v>15.773816401146</v>
      </c>
      <c r="H233" s="137">
        <v>15.9025822493186</v>
      </c>
      <c r="I233" s="138">
        <v>15.838199325232299</v>
      </c>
      <c r="J233" s="139">
        <f t="shared" si="3"/>
        <v>1.7631993252322999</v>
      </c>
    </row>
    <row r="234" spans="1:10" ht="13.5" x14ac:dyDescent="0.25">
      <c r="A234" s="135">
        <v>43942</v>
      </c>
      <c r="B234" s="136" t="s">
        <v>112</v>
      </c>
      <c r="C234" s="137">
        <v>14.3</v>
      </c>
      <c r="D234" s="137">
        <v>14.3</v>
      </c>
      <c r="E234" s="138">
        <v>14.3</v>
      </c>
      <c r="F234" s="136" t="s">
        <v>112</v>
      </c>
      <c r="G234" s="137">
        <v>16.385348895417501</v>
      </c>
      <c r="H234" s="137">
        <v>16.514877345183699</v>
      </c>
      <c r="I234" s="138">
        <v>16.4501131203006</v>
      </c>
      <c r="J234" s="139">
        <f t="shared" si="3"/>
        <v>2.150113120300599</v>
      </c>
    </row>
    <row r="235" spans="1:10" ht="13.5" x14ac:dyDescent="0.25">
      <c r="A235" s="135">
        <v>43941</v>
      </c>
      <c r="B235" s="136" t="s">
        <v>112</v>
      </c>
      <c r="C235" s="137">
        <v>13.85</v>
      </c>
      <c r="D235" s="137">
        <v>13.9</v>
      </c>
      <c r="E235" s="138">
        <v>13.875</v>
      </c>
      <c r="F235" s="136" t="s">
        <v>112</v>
      </c>
      <c r="G235" s="137">
        <v>16.8858058918361</v>
      </c>
      <c r="H235" s="137">
        <v>17.013728663744001</v>
      </c>
      <c r="I235" s="138">
        <v>16.949767277790102</v>
      </c>
      <c r="J235" s="139">
        <f t="shared" si="3"/>
        <v>3.0747672777901016</v>
      </c>
    </row>
    <row r="236" spans="1:10" ht="13.5" x14ac:dyDescent="0.25">
      <c r="A236" s="135">
        <v>43938</v>
      </c>
      <c r="B236" s="136" t="s">
        <v>112</v>
      </c>
      <c r="C236" s="137">
        <v>15.15</v>
      </c>
      <c r="D236" s="137">
        <v>15.25</v>
      </c>
      <c r="E236" s="138">
        <v>15.2</v>
      </c>
      <c r="F236" s="136" t="s">
        <v>112</v>
      </c>
      <c r="G236" s="137">
        <v>17.602632190477799</v>
      </c>
      <c r="H236" s="137">
        <v>17.7301874962059</v>
      </c>
      <c r="I236" s="138">
        <v>17.666409843341899</v>
      </c>
      <c r="J236" s="139">
        <f t="shared" si="3"/>
        <v>2.4664098433418999</v>
      </c>
    </row>
    <row r="237" spans="1:10" ht="13.5" x14ac:dyDescent="0.25">
      <c r="A237" s="135">
        <v>43937</v>
      </c>
      <c r="B237" s="136" t="s">
        <v>112</v>
      </c>
      <c r="C237" s="137">
        <v>15.4</v>
      </c>
      <c r="D237" s="137">
        <v>15.45</v>
      </c>
      <c r="E237" s="138">
        <v>15.425000000000001</v>
      </c>
      <c r="F237" s="136" t="s">
        <v>112</v>
      </c>
      <c r="G237" s="137">
        <v>17.747180792577701</v>
      </c>
      <c r="H237" s="137">
        <v>17.874858352236501</v>
      </c>
      <c r="I237" s="138">
        <v>17.811019572407101</v>
      </c>
      <c r="J237" s="139">
        <f t="shared" si="3"/>
        <v>2.3860195724071005</v>
      </c>
    </row>
    <row r="238" spans="1:10" ht="13.5" x14ac:dyDescent="0.25">
      <c r="A238" s="135">
        <v>43936</v>
      </c>
      <c r="B238" s="136" t="s">
        <v>112</v>
      </c>
      <c r="C238" s="137">
        <v>14.725</v>
      </c>
      <c r="D238" s="137">
        <v>14.775</v>
      </c>
      <c r="E238" s="138">
        <v>14.75</v>
      </c>
      <c r="F238" s="136" t="s">
        <v>112</v>
      </c>
      <c r="G238" s="137">
        <v>16.9246499448296</v>
      </c>
      <c r="H238" s="137">
        <v>17.052383151960399</v>
      </c>
      <c r="I238" s="138">
        <v>16.988516548395001</v>
      </c>
      <c r="J238" s="139">
        <f t="shared" si="3"/>
        <v>2.2385165483950011</v>
      </c>
    </row>
    <row r="239" spans="1:10" ht="13.5" x14ac:dyDescent="0.25">
      <c r="A239" s="135">
        <v>43935</v>
      </c>
      <c r="B239" s="136" t="s">
        <v>112</v>
      </c>
      <c r="C239" s="137">
        <v>15.375</v>
      </c>
      <c r="D239" s="137">
        <v>15.475</v>
      </c>
      <c r="E239" s="138">
        <v>15.425000000000001</v>
      </c>
      <c r="F239" s="136" t="s">
        <v>112</v>
      </c>
      <c r="G239" s="137">
        <v>17.289764038984501</v>
      </c>
      <c r="H239" s="137">
        <v>17.417363773589599</v>
      </c>
      <c r="I239" s="138">
        <v>17.3535639062871</v>
      </c>
      <c r="J239" s="139">
        <f t="shared" si="3"/>
        <v>1.9285639062870992</v>
      </c>
    </row>
    <row r="240" spans="1:10" ht="13.5" x14ac:dyDescent="0.25">
      <c r="A240" s="135">
        <v>43930</v>
      </c>
      <c r="B240" s="136" t="s">
        <v>112</v>
      </c>
      <c r="C240" s="137">
        <v>16.774999999999999</v>
      </c>
      <c r="D240" s="137">
        <v>16.875</v>
      </c>
      <c r="E240" s="138">
        <v>16.824999999999999</v>
      </c>
      <c r="F240" s="136" t="s">
        <v>112</v>
      </c>
      <c r="G240" s="137">
        <v>18.715695553523801</v>
      </c>
      <c r="H240" s="137">
        <v>18.715695553523801</v>
      </c>
      <c r="I240" s="138">
        <v>18.715695553523801</v>
      </c>
      <c r="J240" s="139">
        <f t="shared" si="3"/>
        <v>1.8906955535238019</v>
      </c>
    </row>
    <row r="241" spans="1:10" ht="13.5" x14ac:dyDescent="0.25">
      <c r="A241" s="135">
        <v>43929</v>
      </c>
      <c r="B241" s="136" t="s">
        <v>112</v>
      </c>
      <c r="C241" s="137">
        <v>16.824999999999999</v>
      </c>
      <c r="D241" s="137">
        <v>16.875</v>
      </c>
      <c r="E241" s="138">
        <v>16.850000000000001</v>
      </c>
      <c r="F241" s="136" t="s">
        <v>112</v>
      </c>
      <c r="G241" s="137">
        <v>18.5431165945826</v>
      </c>
      <c r="H241" s="137">
        <v>18.671442660981</v>
      </c>
      <c r="I241" s="138">
        <v>18.6072796277818</v>
      </c>
      <c r="J241" s="139">
        <f t="shared" si="3"/>
        <v>1.7572796277817986</v>
      </c>
    </row>
    <row r="242" spans="1:10" ht="13.5" x14ac:dyDescent="0.25">
      <c r="A242" s="135">
        <v>43928</v>
      </c>
      <c r="B242" s="136" t="s">
        <v>112</v>
      </c>
      <c r="C242" s="137">
        <v>17.100000000000001</v>
      </c>
      <c r="D242" s="137">
        <v>17.149999999999999</v>
      </c>
      <c r="E242" s="138">
        <v>17.125</v>
      </c>
      <c r="F242" s="136" t="s">
        <v>112</v>
      </c>
      <c r="G242" s="137">
        <v>18.7402122128806</v>
      </c>
      <c r="H242" s="137">
        <v>18.8694550557281</v>
      </c>
      <c r="I242" s="138">
        <v>18.804833634304298</v>
      </c>
      <c r="J242" s="139">
        <f t="shared" si="3"/>
        <v>1.6798336343042983</v>
      </c>
    </row>
    <row r="243" spans="1:10" ht="13.5" x14ac:dyDescent="0.25">
      <c r="A243" s="135">
        <v>43927</v>
      </c>
      <c r="B243" s="136" t="s">
        <v>112</v>
      </c>
      <c r="C243" s="137">
        <v>16.850000000000001</v>
      </c>
      <c r="D243" s="137">
        <v>16.850000000000001</v>
      </c>
      <c r="E243" s="138">
        <v>16.850000000000001</v>
      </c>
      <c r="F243" s="136" t="s">
        <v>112</v>
      </c>
      <c r="G243" s="137">
        <v>18.4443108322535</v>
      </c>
      <c r="H243" s="137">
        <v>18.4443108322535</v>
      </c>
      <c r="I243" s="138">
        <v>18.4443108322535</v>
      </c>
      <c r="J243" s="139">
        <f t="shared" si="3"/>
        <v>1.5943108322534982</v>
      </c>
    </row>
    <row r="244" spans="1:10" ht="13.5" x14ac:dyDescent="0.25">
      <c r="A244" s="135">
        <v>43924</v>
      </c>
      <c r="B244" s="136" t="s">
        <v>112</v>
      </c>
      <c r="C244" s="137">
        <v>15.975</v>
      </c>
      <c r="D244" s="137">
        <v>16.024999999999999</v>
      </c>
      <c r="E244" s="138">
        <v>16</v>
      </c>
      <c r="F244" s="136" t="s">
        <v>112</v>
      </c>
      <c r="G244" s="137">
        <v>17.7000249737264</v>
      </c>
      <c r="H244" s="137">
        <v>17.8292222363084</v>
      </c>
      <c r="I244" s="138">
        <v>17.764623605017398</v>
      </c>
      <c r="J244" s="139">
        <f t="shared" si="3"/>
        <v>1.7646236050173982</v>
      </c>
    </row>
    <row r="245" spans="1:10" ht="13.5" x14ac:dyDescent="0.25">
      <c r="A245" s="135">
        <v>43923</v>
      </c>
      <c r="B245" s="136" t="s">
        <v>112</v>
      </c>
      <c r="C245" s="137">
        <v>15.95</v>
      </c>
      <c r="D245" s="137">
        <v>16.149999999999999</v>
      </c>
      <c r="E245" s="138">
        <v>16.05</v>
      </c>
      <c r="F245" s="136" t="s">
        <v>112</v>
      </c>
      <c r="G245" s="137">
        <v>17.479898947443299</v>
      </c>
      <c r="H245" s="137">
        <v>17.608427616174499</v>
      </c>
      <c r="I245" s="138">
        <v>17.544163281808899</v>
      </c>
      <c r="J245" s="139">
        <f t="shared" si="3"/>
        <v>1.4941632818088983</v>
      </c>
    </row>
    <row r="246" spans="1:10" ht="13.5" x14ac:dyDescent="0.25">
      <c r="A246" s="135">
        <v>43922</v>
      </c>
      <c r="B246" s="136" t="s">
        <v>112</v>
      </c>
      <c r="C246" s="137">
        <v>16.074999999999999</v>
      </c>
      <c r="D246" s="137">
        <v>16.125</v>
      </c>
      <c r="E246" s="138">
        <v>16.100000000000001</v>
      </c>
      <c r="F246" s="136" t="s">
        <v>112</v>
      </c>
      <c r="G246" s="137">
        <v>17.583229918810702</v>
      </c>
      <c r="H246" s="137">
        <v>17.712518374096099</v>
      </c>
      <c r="I246" s="138">
        <v>17.6478741464534</v>
      </c>
      <c r="J246" s="139">
        <f t="shared" si="3"/>
        <v>1.5478741464533989</v>
      </c>
    </row>
    <row r="247" spans="1:10" ht="13.5" x14ac:dyDescent="0.25">
      <c r="A247" s="135">
        <v>43921</v>
      </c>
      <c r="B247" s="136" t="s">
        <v>111</v>
      </c>
      <c r="C247" s="137">
        <v>16.649999999999999</v>
      </c>
      <c r="D247" s="137">
        <v>16.850000000000001</v>
      </c>
      <c r="E247" s="138">
        <v>16.75</v>
      </c>
      <c r="F247" s="136" t="s">
        <v>111</v>
      </c>
      <c r="G247" s="137">
        <v>17.680633393078999</v>
      </c>
      <c r="H247" s="137">
        <v>17.810161842845201</v>
      </c>
      <c r="I247" s="138">
        <v>17.745397617962102</v>
      </c>
      <c r="J247" s="139">
        <f t="shared" si="3"/>
        <v>0.99539761796210158</v>
      </c>
    </row>
    <row r="248" spans="1:10" ht="13.5" x14ac:dyDescent="0.25">
      <c r="A248" s="135">
        <v>43920</v>
      </c>
      <c r="B248" s="136" t="s">
        <v>111</v>
      </c>
      <c r="C248" s="137">
        <v>16.8</v>
      </c>
      <c r="D248" s="137">
        <v>16.8</v>
      </c>
      <c r="E248" s="138">
        <v>16.8</v>
      </c>
      <c r="F248" s="136" t="s">
        <v>111</v>
      </c>
      <c r="G248" s="137">
        <v>17.5873908737194</v>
      </c>
      <c r="H248" s="137">
        <v>17.5873908737194</v>
      </c>
      <c r="I248" s="138">
        <v>17.5873908737194</v>
      </c>
      <c r="J248" s="139">
        <f t="shared" si="3"/>
        <v>0.78739087371939931</v>
      </c>
    </row>
    <row r="249" spans="1:10" ht="13.5" x14ac:dyDescent="0.25">
      <c r="A249" s="135">
        <v>43917</v>
      </c>
      <c r="B249" s="136" t="s">
        <v>111</v>
      </c>
      <c r="C249" s="137">
        <v>18.25</v>
      </c>
      <c r="D249" s="137">
        <v>18.350000000000001</v>
      </c>
      <c r="E249" s="138">
        <v>18.3</v>
      </c>
      <c r="F249" s="136" t="s">
        <v>111</v>
      </c>
      <c r="G249" s="137">
        <v>18.634047625301601</v>
      </c>
      <c r="H249" s="137">
        <v>18.764812871794899</v>
      </c>
      <c r="I249" s="138">
        <v>18.6994302485482</v>
      </c>
      <c r="J249" s="139">
        <f t="shared" si="3"/>
        <v>0.39943024854819953</v>
      </c>
    </row>
    <row r="250" spans="1:10" ht="13.5" x14ac:dyDescent="0.25">
      <c r="A250" s="135">
        <v>43916</v>
      </c>
      <c r="B250" s="136" t="s">
        <v>111</v>
      </c>
      <c r="C250" s="137">
        <v>19.45</v>
      </c>
      <c r="D250" s="137">
        <v>19.649999999999999</v>
      </c>
      <c r="E250" s="138">
        <v>19.55</v>
      </c>
      <c r="F250" s="136" t="s">
        <v>111</v>
      </c>
      <c r="G250" s="137">
        <v>19.829075240982501</v>
      </c>
      <c r="H250" s="137">
        <v>19.9621562828683</v>
      </c>
      <c r="I250" s="138">
        <v>19.895615761925399</v>
      </c>
      <c r="J250" s="139">
        <f t="shared" si="3"/>
        <v>0.34561576192539789</v>
      </c>
    </row>
    <row r="251" spans="1:10" ht="13.5" x14ac:dyDescent="0.25">
      <c r="A251" s="135">
        <v>43915</v>
      </c>
      <c r="B251" s="136" t="s">
        <v>111</v>
      </c>
      <c r="C251" s="137">
        <v>20.675000000000001</v>
      </c>
      <c r="D251" s="137">
        <v>20.725000000000001</v>
      </c>
      <c r="E251" s="138">
        <v>20.7</v>
      </c>
      <c r="F251" s="136" t="s">
        <v>111</v>
      </c>
      <c r="G251" s="137">
        <v>20.8720896518732</v>
      </c>
      <c r="H251" s="137">
        <v>21.006748294788501</v>
      </c>
      <c r="I251" s="138">
        <v>20.939418973330898</v>
      </c>
      <c r="J251" s="139">
        <f t="shared" si="3"/>
        <v>0.23941897333089912</v>
      </c>
    </row>
    <row r="252" spans="1:10" ht="13.5" x14ac:dyDescent="0.25">
      <c r="A252" s="135">
        <v>43914</v>
      </c>
      <c r="B252" s="136" t="s">
        <v>111</v>
      </c>
      <c r="C252" s="137">
        <v>21.324999999999999</v>
      </c>
      <c r="D252" s="137">
        <v>21.524999999999999</v>
      </c>
      <c r="E252" s="138">
        <v>21.425000000000001</v>
      </c>
      <c r="F252" s="136" t="s">
        <v>111</v>
      </c>
      <c r="G252" s="137">
        <v>21.1892644116962</v>
      </c>
      <c r="H252" s="137">
        <v>21.1892644116962</v>
      </c>
      <c r="I252" s="138">
        <v>21.1892644116962</v>
      </c>
      <c r="J252" s="139">
        <f t="shared" si="3"/>
        <v>-0.23573558830380037</v>
      </c>
    </row>
    <row r="253" spans="1:10" ht="13.5" x14ac:dyDescent="0.25">
      <c r="A253" s="135">
        <v>43913</v>
      </c>
      <c r="B253" s="136" t="s">
        <v>111</v>
      </c>
      <c r="C253" s="137">
        <v>21.55</v>
      </c>
      <c r="D253" s="137">
        <v>21.75</v>
      </c>
      <c r="E253" s="138">
        <v>21.65</v>
      </c>
      <c r="F253" s="136" t="s">
        <v>111</v>
      </c>
      <c r="G253" s="137">
        <v>21.462621677116601</v>
      </c>
      <c r="H253" s="137">
        <v>21.599763029686098</v>
      </c>
      <c r="I253" s="138">
        <v>21.531192353401298</v>
      </c>
      <c r="J253" s="139">
        <f t="shared" si="3"/>
        <v>-0.11880764659870025</v>
      </c>
    </row>
    <row r="254" spans="1:10" ht="13.5" x14ac:dyDescent="0.25">
      <c r="A254" s="135">
        <v>43910</v>
      </c>
      <c r="B254" s="136" t="s">
        <v>111</v>
      </c>
      <c r="C254" s="137">
        <v>21.975000000000001</v>
      </c>
      <c r="D254" s="137">
        <v>22.074999999999999</v>
      </c>
      <c r="E254" s="138">
        <v>22.024999999999999</v>
      </c>
      <c r="F254" s="136" t="s">
        <v>111</v>
      </c>
      <c r="G254" s="137">
        <v>21.959638830065298</v>
      </c>
      <c r="H254" s="137">
        <v>21.959638830065298</v>
      </c>
      <c r="I254" s="138">
        <v>21.959638830065298</v>
      </c>
      <c r="J254" s="139">
        <f t="shared" si="3"/>
        <v>-6.5361169934700314E-2</v>
      </c>
    </row>
    <row r="255" spans="1:10" ht="13.5" x14ac:dyDescent="0.25">
      <c r="A255" s="135">
        <v>43909</v>
      </c>
      <c r="B255" s="136" t="s">
        <v>111</v>
      </c>
      <c r="C255" s="137">
        <v>22.875</v>
      </c>
      <c r="D255" s="137">
        <v>22.975000000000001</v>
      </c>
      <c r="E255" s="138">
        <v>22.925000000000001</v>
      </c>
      <c r="F255" s="136" t="s">
        <v>111</v>
      </c>
      <c r="G255" s="137">
        <v>22.728070348985501</v>
      </c>
      <c r="H255" s="137">
        <v>22.8625559723523</v>
      </c>
      <c r="I255" s="138">
        <v>22.795313160668901</v>
      </c>
      <c r="J255" s="139">
        <f t="shared" si="3"/>
        <v>-0.12968683933110015</v>
      </c>
    </row>
    <row r="256" spans="1:10" ht="13.5" x14ac:dyDescent="0.25">
      <c r="A256" s="135">
        <v>43908</v>
      </c>
      <c r="B256" s="136" t="s">
        <v>111</v>
      </c>
      <c r="C256" s="137">
        <v>22.024999999999999</v>
      </c>
      <c r="D256" s="137">
        <v>22.074999999999999</v>
      </c>
      <c r="E256" s="138">
        <v>22.05</v>
      </c>
      <c r="F256" s="136" t="s">
        <v>111</v>
      </c>
      <c r="G256" s="137">
        <v>22.024243652311601</v>
      </c>
      <c r="H256" s="137">
        <v>22.159361711528302</v>
      </c>
      <c r="I256" s="138">
        <v>22.091802681920001</v>
      </c>
      <c r="J256" s="139">
        <f t="shared" si="3"/>
        <v>4.180268192000014E-2</v>
      </c>
    </row>
    <row r="257" spans="1:10" ht="13.5" x14ac:dyDescent="0.25">
      <c r="A257" s="135">
        <v>43907</v>
      </c>
      <c r="B257" s="136" t="s">
        <v>111</v>
      </c>
      <c r="C257" s="137">
        <v>22.175000000000001</v>
      </c>
      <c r="D257" s="137">
        <v>22.225000000000001</v>
      </c>
      <c r="E257" s="138">
        <v>22.2</v>
      </c>
      <c r="F257" s="136" t="s">
        <v>111</v>
      </c>
      <c r="G257" s="137">
        <v>22.4473145956362</v>
      </c>
      <c r="H257" s="137">
        <v>22.580929563467301</v>
      </c>
      <c r="I257" s="138">
        <v>22.5141220795518</v>
      </c>
      <c r="J257" s="139">
        <f t="shared" si="3"/>
        <v>0.31412207955180094</v>
      </c>
    </row>
    <row r="258" spans="1:10" ht="13.5" x14ac:dyDescent="0.25">
      <c r="A258" s="135">
        <v>43906</v>
      </c>
      <c r="B258" s="136" t="s">
        <v>111</v>
      </c>
      <c r="C258" s="137">
        <v>22.725000000000001</v>
      </c>
      <c r="D258" s="137">
        <v>22.925000000000001</v>
      </c>
      <c r="E258" s="138">
        <v>22.824999999999999</v>
      </c>
      <c r="F258" s="136" t="s">
        <v>111</v>
      </c>
      <c r="G258" s="137">
        <v>23.031386929350798</v>
      </c>
      <c r="H258" s="137">
        <v>23.031386929350798</v>
      </c>
      <c r="I258" s="138">
        <v>23.031386929350798</v>
      </c>
      <c r="J258" s="139">
        <f t="shared" si="3"/>
        <v>0.20638692935079916</v>
      </c>
    </row>
    <row r="259" spans="1:10" ht="13.5" x14ac:dyDescent="0.25">
      <c r="A259" s="135">
        <v>43903</v>
      </c>
      <c r="B259" s="136" t="s">
        <v>111</v>
      </c>
      <c r="C259" s="137">
        <v>23.75</v>
      </c>
      <c r="D259" s="137">
        <v>23.8</v>
      </c>
      <c r="E259" s="138">
        <v>23.774999999999999</v>
      </c>
      <c r="F259" s="136" t="s">
        <v>111</v>
      </c>
      <c r="G259" s="137">
        <v>23.964256430152599</v>
      </c>
      <c r="H259" s="137">
        <v>24.095208651082402</v>
      </c>
      <c r="I259" s="138">
        <v>24.029732540617498</v>
      </c>
      <c r="J259" s="139">
        <f t="shared" si="3"/>
        <v>0.25473254061749984</v>
      </c>
    </row>
    <row r="260" spans="1:10" ht="13.5" x14ac:dyDescent="0.25">
      <c r="A260" s="135">
        <v>43902</v>
      </c>
      <c r="B260" s="136" t="s">
        <v>111</v>
      </c>
      <c r="C260" s="137">
        <v>23.75</v>
      </c>
      <c r="D260" s="137">
        <v>23.95</v>
      </c>
      <c r="E260" s="138">
        <v>23.85</v>
      </c>
      <c r="F260" s="136" t="s">
        <v>111</v>
      </c>
      <c r="G260" s="137">
        <v>23.785290325476399</v>
      </c>
      <c r="H260" s="137">
        <v>23.9149104362419</v>
      </c>
      <c r="I260" s="138">
        <v>23.8501003808591</v>
      </c>
      <c r="J260" s="139">
        <f t="shared" ref="J260:J267" si="4">I260-E260</f>
        <v>1.003808590986921E-4</v>
      </c>
    </row>
    <row r="261" spans="1:10" ht="13.5" x14ac:dyDescent="0.25">
      <c r="A261" s="135">
        <v>43901</v>
      </c>
      <c r="B261" s="136" t="s">
        <v>111</v>
      </c>
      <c r="C261" s="137">
        <v>24</v>
      </c>
      <c r="D261" s="137">
        <v>24.2</v>
      </c>
      <c r="E261" s="138">
        <v>24.1</v>
      </c>
      <c r="F261" s="136" t="s">
        <v>111</v>
      </c>
      <c r="G261" s="137">
        <v>23.791984055485301</v>
      </c>
      <c r="H261" s="137">
        <v>23.920242729638801</v>
      </c>
      <c r="I261" s="138">
        <v>23.856113392562001</v>
      </c>
      <c r="J261" s="139">
        <f t="shared" si="4"/>
        <v>-0.24388660743800017</v>
      </c>
    </row>
    <row r="262" spans="1:10" ht="13.5" x14ac:dyDescent="0.25">
      <c r="A262" s="135">
        <v>43900</v>
      </c>
      <c r="B262" s="136" t="s">
        <v>111</v>
      </c>
      <c r="C262" s="137">
        <v>22.9</v>
      </c>
      <c r="D262" s="137">
        <v>23.1</v>
      </c>
      <c r="E262" s="138">
        <v>23</v>
      </c>
      <c r="F262" s="136" t="s">
        <v>111</v>
      </c>
      <c r="G262" s="137">
        <v>22.980428249920301</v>
      </c>
      <c r="H262" s="137">
        <v>23.1088105306461</v>
      </c>
      <c r="I262" s="138">
        <v>23.044619390283199</v>
      </c>
      <c r="J262" s="139">
        <f t="shared" si="4"/>
        <v>4.4619390283198612E-2</v>
      </c>
    </row>
    <row r="263" spans="1:10" ht="13.5" x14ac:dyDescent="0.25">
      <c r="A263" s="135">
        <v>43899</v>
      </c>
      <c r="B263" s="136" t="s">
        <v>111</v>
      </c>
      <c r="C263" s="137">
        <v>21.574999999999999</v>
      </c>
      <c r="D263" s="137">
        <v>21.774999999999999</v>
      </c>
      <c r="E263" s="138">
        <v>21.675000000000001</v>
      </c>
      <c r="F263" s="136" t="s">
        <v>111</v>
      </c>
      <c r="G263" s="137">
        <v>21.746871224334399</v>
      </c>
      <c r="H263" s="137">
        <v>21.8747939962423</v>
      </c>
      <c r="I263" s="138">
        <v>21.810832610288301</v>
      </c>
      <c r="J263" s="139">
        <f t="shared" si="4"/>
        <v>0.13583261028830051</v>
      </c>
    </row>
    <row r="264" spans="1:10" ht="13.5" x14ac:dyDescent="0.25">
      <c r="A264" s="135">
        <v>43896</v>
      </c>
      <c r="B264" s="136" t="s">
        <v>111</v>
      </c>
      <c r="C264" s="137">
        <v>21.7</v>
      </c>
      <c r="D264" s="137">
        <v>21.75</v>
      </c>
      <c r="E264" s="138">
        <v>21.725000000000001</v>
      </c>
      <c r="F264" s="136" t="s">
        <v>111</v>
      </c>
      <c r="G264" s="137">
        <v>21.7254858739872</v>
      </c>
      <c r="H264" s="137">
        <v>21.852908078526699</v>
      </c>
      <c r="I264" s="138">
        <v>21.789196976256999</v>
      </c>
      <c r="J264" s="139">
        <f t="shared" si="4"/>
        <v>6.4196976256997829E-2</v>
      </c>
    </row>
    <row r="265" spans="1:10" ht="13.5" x14ac:dyDescent="0.25">
      <c r="A265" s="135">
        <v>43895</v>
      </c>
      <c r="B265" s="136" t="s">
        <v>111</v>
      </c>
      <c r="C265" s="137">
        <v>22.4</v>
      </c>
      <c r="D265" s="137">
        <v>22.5</v>
      </c>
      <c r="E265" s="138">
        <v>22.45</v>
      </c>
      <c r="F265" s="136" t="s">
        <v>111</v>
      </c>
      <c r="G265" s="137">
        <v>22.3945986374647</v>
      </c>
      <c r="H265" s="137">
        <v>22.5214802161472</v>
      </c>
      <c r="I265" s="138">
        <v>22.4580394268059</v>
      </c>
      <c r="J265" s="139">
        <f t="shared" si="4"/>
        <v>8.0394268059009732E-3</v>
      </c>
    </row>
    <row r="266" spans="1:10" ht="13.5" x14ac:dyDescent="0.25">
      <c r="A266" s="135">
        <v>43894</v>
      </c>
      <c r="B266" s="136" t="s">
        <v>111</v>
      </c>
      <c r="C266" s="137">
        <v>22.25</v>
      </c>
      <c r="D266" s="137">
        <v>22.3</v>
      </c>
      <c r="E266" s="138">
        <v>22.274999999999999</v>
      </c>
      <c r="F266" s="136" t="s">
        <v>111</v>
      </c>
      <c r="G266" s="137">
        <v>22.551769180087099</v>
      </c>
      <c r="H266" s="137">
        <v>22.679180305398301</v>
      </c>
      <c r="I266" s="138">
        <v>22.615474742742698</v>
      </c>
      <c r="J266" s="139">
        <f t="shared" si="4"/>
        <v>0.34047474274269973</v>
      </c>
    </row>
    <row r="267" spans="1:10" ht="13.5" x14ac:dyDescent="0.25">
      <c r="A267" s="135">
        <v>43893</v>
      </c>
      <c r="B267" s="136" t="s">
        <v>111</v>
      </c>
      <c r="C267" s="137">
        <v>22.85</v>
      </c>
      <c r="D267" s="137">
        <v>22.9</v>
      </c>
      <c r="E267" s="138">
        <v>22.875</v>
      </c>
      <c r="F267" s="136" t="s">
        <v>111</v>
      </c>
      <c r="G267" s="137">
        <v>22.981960738589802</v>
      </c>
      <c r="H267" s="137">
        <v>22.981960738589802</v>
      </c>
      <c r="I267" s="138">
        <v>22.981960738589802</v>
      </c>
      <c r="J267" s="139">
        <f t="shared" si="4"/>
        <v>0.10696073858980171</v>
      </c>
    </row>
  </sheetData>
  <mergeCells count="6">
    <mergeCell ref="C3:D3"/>
    <mergeCell ref="E3"/>
    <mergeCell ref="B2:E2"/>
    <mergeCell ref="G3:H3"/>
    <mergeCell ref="I3"/>
    <mergeCell ref="F2:I2"/>
  </mergeCells>
  <pageMargins left="0.7" right="0.7" top="0.75" bottom="0.75" header="0.3" footer="0.3"/>
  <pageSetup orientation="portrait"/>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R22"/>
  <sheetViews>
    <sheetView workbookViewId="0">
      <selection activeCell="L29" sqref="L29"/>
    </sheetView>
  </sheetViews>
  <sheetFormatPr defaultColWidth="9.1796875" defaultRowHeight="13.5" x14ac:dyDescent="0.35"/>
  <cols>
    <col min="1" max="1" width="28.26953125" style="35" customWidth="1"/>
    <col min="2" max="2" width="15.453125" style="35" customWidth="1"/>
    <col min="3" max="4" width="9.453125" style="35" customWidth="1"/>
    <col min="5" max="5" width="7.81640625" style="35" customWidth="1"/>
    <col min="6" max="7" width="16" style="35" customWidth="1"/>
    <col min="8" max="8" width="7.81640625" style="35" customWidth="1"/>
    <col min="9" max="9" width="15.81640625" style="35" bestFit="1" customWidth="1"/>
    <col min="10" max="11" width="7.81640625" style="35" customWidth="1"/>
    <col min="12" max="14" width="9" style="35" customWidth="1"/>
    <col min="15" max="15" width="10.81640625" style="35" customWidth="1"/>
    <col min="16" max="16" width="10.1796875" style="35" customWidth="1"/>
    <col min="17" max="17" width="9" style="35" customWidth="1"/>
    <col min="18" max="18" width="7.81640625" style="35" customWidth="1"/>
    <col min="19" max="19" width="9" style="35" customWidth="1"/>
    <col min="20" max="20" width="6.81640625" style="35" customWidth="1"/>
    <col min="21" max="21" width="11.26953125" style="35" customWidth="1"/>
    <col min="22" max="16384" width="9.1796875" style="35"/>
  </cols>
  <sheetData>
    <row r="1" spans="1:18" x14ac:dyDescent="0.35">
      <c r="A1" s="35" t="s">
        <v>31</v>
      </c>
      <c r="B1" s="5"/>
    </row>
    <row r="2" spans="1:18" x14ac:dyDescent="0.35">
      <c r="A2" s="35" t="s">
        <v>32</v>
      </c>
    </row>
    <row r="5" spans="1:18" x14ac:dyDescent="0.35">
      <c r="A5" s="36" t="s">
        <v>33</v>
      </c>
      <c r="B5" s="36" t="s">
        <v>34</v>
      </c>
      <c r="C5" s="36"/>
      <c r="D5" s="36"/>
      <c r="E5" s="36"/>
      <c r="F5" s="36"/>
      <c r="G5" s="36"/>
      <c r="H5" s="36"/>
      <c r="I5" s="36"/>
      <c r="J5" s="36"/>
      <c r="K5" s="36"/>
      <c r="L5" s="36"/>
      <c r="M5" s="36"/>
      <c r="N5" s="36"/>
    </row>
    <row r="6" spans="1:18" x14ac:dyDescent="0.35">
      <c r="A6" s="36" t="s">
        <v>35</v>
      </c>
      <c r="B6" s="36" t="s">
        <v>36</v>
      </c>
      <c r="C6" s="36" t="s">
        <v>37</v>
      </c>
      <c r="D6" s="36" t="s">
        <v>38</v>
      </c>
      <c r="E6" s="36" t="s">
        <v>39</v>
      </c>
      <c r="F6" s="36" t="s">
        <v>40</v>
      </c>
      <c r="G6" s="36" t="s">
        <v>41</v>
      </c>
      <c r="H6" s="36" t="s">
        <v>42</v>
      </c>
      <c r="I6" s="36" t="s">
        <v>43</v>
      </c>
      <c r="J6" s="36" t="s">
        <v>44</v>
      </c>
      <c r="K6" s="36" t="s">
        <v>45</v>
      </c>
      <c r="L6" s="36" t="s">
        <v>3</v>
      </c>
      <c r="M6" s="36" t="s">
        <v>46</v>
      </c>
      <c r="N6" s="36" t="s">
        <v>47</v>
      </c>
      <c r="O6" s="35" t="s">
        <v>48</v>
      </c>
      <c r="P6" s="35" t="s">
        <v>49</v>
      </c>
      <c r="Q6" s="35" t="s">
        <v>50</v>
      </c>
      <c r="R6" s="35" t="s">
        <v>51</v>
      </c>
    </row>
    <row r="7" spans="1:18" x14ac:dyDescent="0.35">
      <c r="A7" s="38"/>
      <c r="B7" s="37"/>
      <c r="C7" s="37"/>
      <c r="D7" s="37"/>
      <c r="E7" s="37"/>
      <c r="F7" s="37"/>
      <c r="G7" s="37"/>
      <c r="H7" s="37"/>
      <c r="I7" s="37"/>
      <c r="J7" s="37"/>
      <c r="K7" s="37"/>
      <c r="L7" s="37"/>
      <c r="M7" s="37"/>
      <c r="N7" s="37"/>
    </row>
    <row r="8" spans="1:18" x14ac:dyDescent="0.35">
      <c r="A8" s="38">
        <v>43831</v>
      </c>
      <c r="B8" s="37"/>
      <c r="C8" s="37"/>
      <c r="D8" s="37"/>
      <c r="E8" s="37"/>
      <c r="F8" s="37"/>
      <c r="G8" s="37"/>
      <c r="H8" s="37">
        <v>108</v>
      </c>
      <c r="I8" s="37"/>
      <c r="J8" s="37"/>
      <c r="K8" s="37"/>
      <c r="L8" s="37">
        <v>292.20000000000005</v>
      </c>
      <c r="M8" s="37"/>
      <c r="N8" s="37">
        <v>672.18000000000006</v>
      </c>
      <c r="O8" s="35">
        <v>310.68</v>
      </c>
      <c r="P8" s="35">
        <v>178.56</v>
      </c>
      <c r="Q8" s="35">
        <v>875.19815631736526</v>
      </c>
    </row>
    <row r="9" spans="1:18" x14ac:dyDescent="0.35">
      <c r="A9" s="38">
        <v>43862</v>
      </c>
      <c r="B9" s="37"/>
      <c r="C9" s="37"/>
      <c r="D9" s="37"/>
      <c r="E9" s="37">
        <v>96</v>
      </c>
      <c r="F9" s="37"/>
      <c r="G9" s="37"/>
      <c r="H9" s="37"/>
      <c r="I9" s="37"/>
      <c r="J9" s="37"/>
      <c r="K9" s="37"/>
      <c r="L9" s="37"/>
      <c r="M9" s="37"/>
      <c r="N9" s="37">
        <v>410.09999999999997</v>
      </c>
      <c r="O9" s="35">
        <v>414.24</v>
      </c>
      <c r="P9" s="35">
        <v>301.8</v>
      </c>
      <c r="Q9" s="35">
        <v>779.88</v>
      </c>
    </row>
    <row r="10" spans="1:18" x14ac:dyDescent="0.35">
      <c r="A10" s="38">
        <v>43891</v>
      </c>
      <c r="B10" s="37"/>
      <c r="C10" s="37"/>
      <c r="D10" s="37"/>
      <c r="E10" s="37">
        <v>201.60000000000002</v>
      </c>
      <c r="F10" s="37"/>
      <c r="G10" s="37"/>
      <c r="H10" s="37"/>
      <c r="I10" s="37"/>
      <c r="J10" s="37"/>
      <c r="K10" s="37">
        <v>181.98000000000002</v>
      </c>
      <c r="L10" s="37"/>
      <c r="M10" s="37"/>
      <c r="N10" s="37">
        <v>1052.82</v>
      </c>
      <c r="O10" s="35">
        <v>207.12</v>
      </c>
      <c r="P10" s="35">
        <v>197.04000000000002</v>
      </c>
      <c r="Q10" s="35">
        <v>648.78</v>
      </c>
    </row>
    <row r="11" spans="1:18" x14ac:dyDescent="0.35">
      <c r="A11" s="38">
        <v>43922</v>
      </c>
      <c r="B11" s="37"/>
      <c r="C11" s="37"/>
      <c r="D11" s="37"/>
      <c r="E11" s="37">
        <v>97.2</v>
      </c>
      <c r="F11" s="37"/>
      <c r="G11" s="37"/>
      <c r="H11" s="37"/>
      <c r="I11" s="37"/>
      <c r="J11" s="37">
        <v>104.4</v>
      </c>
      <c r="K11" s="37"/>
      <c r="L11" s="37"/>
      <c r="M11" s="37"/>
      <c r="N11" s="37">
        <v>1532.2799999999997</v>
      </c>
      <c r="P11" s="35">
        <v>200.04000000000002</v>
      </c>
      <c r="Q11" s="35">
        <v>390.24</v>
      </c>
    </row>
    <row r="12" spans="1:18" x14ac:dyDescent="0.35">
      <c r="A12" s="38">
        <v>43952</v>
      </c>
      <c r="B12" s="37"/>
      <c r="C12" s="37"/>
      <c r="D12" s="37"/>
      <c r="E12" s="37"/>
      <c r="F12" s="37"/>
      <c r="G12" s="37"/>
      <c r="H12" s="37"/>
      <c r="I12" s="37"/>
      <c r="J12" s="37">
        <v>104.4</v>
      </c>
      <c r="K12" s="37">
        <v>89.1</v>
      </c>
      <c r="L12" s="37"/>
      <c r="M12" s="37"/>
      <c r="N12" s="37">
        <v>1628.8799999999999</v>
      </c>
      <c r="O12" s="35">
        <v>103.56</v>
      </c>
      <c r="P12" s="35">
        <v>93</v>
      </c>
    </row>
    <row r="13" spans="1:18" x14ac:dyDescent="0.35">
      <c r="A13" s="38">
        <v>43983</v>
      </c>
      <c r="B13" s="37"/>
      <c r="C13" s="37"/>
      <c r="D13" s="37"/>
      <c r="E13" s="37"/>
      <c r="F13" s="37"/>
      <c r="G13" s="37"/>
      <c r="H13" s="37"/>
      <c r="I13" s="37"/>
      <c r="J13" s="37"/>
      <c r="K13" s="37"/>
      <c r="L13" s="37"/>
      <c r="M13" s="37"/>
      <c r="N13" s="37">
        <v>1021.2599999999999</v>
      </c>
      <c r="O13" s="35">
        <v>103.56</v>
      </c>
    </row>
    <row r="14" spans="1:18" x14ac:dyDescent="0.35">
      <c r="A14" s="38">
        <v>44013</v>
      </c>
      <c r="B14" s="37"/>
      <c r="C14" s="37"/>
      <c r="D14" s="37"/>
      <c r="E14" s="37"/>
      <c r="F14" s="37"/>
      <c r="G14" s="37"/>
      <c r="H14" s="37"/>
      <c r="I14" s="37"/>
      <c r="J14" s="37"/>
      <c r="K14" s="37"/>
      <c r="L14" s="37">
        <v>88.8</v>
      </c>
      <c r="M14" s="37"/>
      <c r="N14" s="37">
        <v>699.48</v>
      </c>
    </row>
    <row r="15" spans="1:18" x14ac:dyDescent="0.35">
      <c r="A15" s="38">
        <v>44044</v>
      </c>
      <c r="B15" s="37"/>
      <c r="C15" s="37"/>
      <c r="D15" s="37"/>
      <c r="E15" s="37"/>
      <c r="F15" s="37"/>
      <c r="G15" s="37"/>
      <c r="H15" s="37"/>
      <c r="I15" s="37"/>
      <c r="J15" s="37"/>
      <c r="K15" s="37"/>
      <c r="L15" s="37">
        <v>88.8</v>
      </c>
      <c r="M15" s="37"/>
      <c r="N15" s="37">
        <v>821.94</v>
      </c>
      <c r="Q15" s="35">
        <v>82.8</v>
      </c>
    </row>
    <row r="16" spans="1:18" x14ac:dyDescent="0.35">
      <c r="A16" s="38">
        <v>44075</v>
      </c>
      <c r="B16" s="37"/>
      <c r="C16" s="37"/>
      <c r="D16" s="37"/>
      <c r="E16" s="37"/>
      <c r="F16" s="37"/>
      <c r="G16" s="37"/>
      <c r="H16" s="37"/>
      <c r="I16" s="37"/>
      <c r="J16" s="37"/>
      <c r="K16" s="37"/>
      <c r="L16" s="37"/>
      <c r="M16" s="37"/>
      <c r="N16" s="37">
        <v>696.12</v>
      </c>
    </row>
    <row r="17" spans="1:17" x14ac:dyDescent="0.35">
      <c r="A17" s="38">
        <v>44105</v>
      </c>
      <c r="B17" s="37">
        <v>45.3</v>
      </c>
      <c r="C17" s="37"/>
      <c r="D17" s="37"/>
      <c r="E17" s="37"/>
      <c r="F17" s="37"/>
      <c r="G17" s="37"/>
      <c r="H17" s="37"/>
      <c r="I17" s="37"/>
      <c r="J17" s="37"/>
      <c r="K17" s="37">
        <v>103.8</v>
      </c>
      <c r="L17" s="37"/>
      <c r="M17" s="37"/>
      <c r="N17" s="37">
        <v>477.41999999999996</v>
      </c>
      <c r="O17" s="35">
        <v>103.56</v>
      </c>
      <c r="P17" s="35">
        <v>93</v>
      </c>
    </row>
    <row r="18" spans="1:17" x14ac:dyDescent="0.35">
      <c r="A18" s="38">
        <v>44136</v>
      </c>
      <c r="B18" s="37"/>
      <c r="C18" s="37"/>
      <c r="D18" s="37"/>
      <c r="E18" s="37"/>
      <c r="F18" s="37"/>
      <c r="G18" s="37"/>
      <c r="H18" s="37">
        <v>95.88</v>
      </c>
      <c r="I18" s="37"/>
      <c r="J18" s="37"/>
      <c r="K18" s="37"/>
      <c r="L18" s="37"/>
      <c r="M18" s="37"/>
      <c r="N18" s="37">
        <v>126.12</v>
      </c>
      <c r="O18" s="35">
        <v>414.24</v>
      </c>
      <c r="P18" s="35">
        <v>82.92</v>
      </c>
      <c r="Q18" s="35">
        <v>808.02</v>
      </c>
    </row>
    <row r="19" spans="1:17" x14ac:dyDescent="0.35">
      <c r="A19" s="38">
        <v>44166</v>
      </c>
      <c r="B19" s="37"/>
      <c r="C19" s="37"/>
      <c r="D19" s="37"/>
      <c r="E19" s="37"/>
      <c r="F19" s="37"/>
      <c r="G19" s="37"/>
      <c r="H19" s="37"/>
      <c r="I19" s="37"/>
      <c r="J19" s="37"/>
      <c r="K19" s="37"/>
      <c r="L19" s="37"/>
      <c r="M19" s="37"/>
      <c r="N19" s="37"/>
      <c r="O19" s="35">
        <v>621.3599999999999</v>
      </c>
      <c r="P19" s="35">
        <v>104.4</v>
      </c>
      <c r="Q19" s="35">
        <v>1456.1399999999999</v>
      </c>
    </row>
    <row r="20" spans="1:17" x14ac:dyDescent="0.35">
      <c r="A20" s="38">
        <v>44197</v>
      </c>
      <c r="B20" s="37"/>
      <c r="C20" s="37"/>
      <c r="D20" s="37"/>
      <c r="E20" s="37"/>
      <c r="F20" s="37"/>
      <c r="G20" s="37"/>
      <c r="H20" s="37"/>
      <c r="I20" s="37"/>
      <c r="J20" s="37"/>
      <c r="K20" s="37"/>
      <c r="L20" s="37"/>
      <c r="M20" s="37"/>
      <c r="N20" s="37"/>
      <c r="O20" s="35">
        <v>621.3599999999999</v>
      </c>
      <c r="Q20" s="35">
        <v>99.3</v>
      </c>
    </row>
    <row r="21" spans="1:17" x14ac:dyDescent="0.35">
      <c r="A21" s="38">
        <v>44228</v>
      </c>
      <c r="J21" s="35">
        <v>103.8</v>
      </c>
      <c r="N21" s="35">
        <v>159.78</v>
      </c>
      <c r="O21" s="35">
        <v>414.24</v>
      </c>
      <c r="Q21" s="35">
        <v>1122.42</v>
      </c>
    </row>
    <row r="22" spans="1:17" x14ac:dyDescent="0.35">
      <c r="A22" s="38">
        <v>44256</v>
      </c>
      <c r="N22" s="35">
        <v>1115.1599999999999</v>
      </c>
      <c r="O22" s="35">
        <v>415.08</v>
      </c>
      <c r="P22" s="35">
        <v>104.04</v>
      </c>
      <c r="Q22" s="35">
        <v>802.31999999999994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1D814-BC7E-4C48-8202-C8AA98C2EFF4}">
  <dimension ref="A1:O41"/>
  <sheetViews>
    <sheetView topLeftCell="A14" zoomScale="85" zoomScaleNormal="85" workbookViewId="0">
      <selection activeCell="B16" sqref="B16"/>
    </sheetView>
  </sheetViews>
  <sheetFormatPr defaultRowHeight="14.5" x14ac:dyDescent="0.35"/>
  <cols>
    <col min="1" max="1" width="1.54296875" style="114" customWidth="1"/>
    <col min="2" max="2" width="49.1796875" bestFit="1" customWidth="1"/>
    <col min="10" max="10" width="8.7265625" customWidth="1"/>
  </cols>
  <sheetData>
    <row r="1" spans="2:15" x14ac:dyDescent="0.35">
      <c r="B1" t="s">
        <v>195</v>
      </c>
      <c r="C1">
        <v>2015</v>
      </c>
      <c r="D1">
        <v>2016</v>
      </c>
      <c r="E1">
        <v>2017</v>
      </c>
      <c r="F1">
        <v>2018</v>
      </c>
      <c r="G1">
        <v>2019</v>
      </c>
      <c r="H1">
        <v>2020</v>
      </c>
      <c r="I1">
        <v>2021</v>
      </c>
      <c r="J1">
        <v>2022</v>
      </c>
      <c r="K1">
        <v>2023</v>
      </c>
      <c r="L1">
        <v>2024</v>
      </c>
      <c r="M1">
        <v>2025</v>
      </c>
      <c r="O1" t="s">
        <v>196</v>
      </c>
    </row>
    <row r="2" spans="2:15" x14ac:dyDescent="0.35">
      <c r="B2" t="s">
        <v>195</v>
      </c>
      <c r="C2" t="s">
        <v>194</v>
      </c>
      <c r="D2" t="s">
        <v>194</v>
      </c>
      <c r="E2" t="s">
        <v>194</v>
      </c>
      <c r="F2" t="s">
        <v>194</v>
      </c>
      <c r="G2" t="s">
        <v>194</v>
      </c>
      <c r="H2" t="s">
        <v>194</v>
      </c>
      <c r="I2" t="s">
        <v>194</v>
      </c>
      <c r="J2" t="s">
        <v>194</v>
      </c>
      <c r="K2" t="s">
        <v>194</v>
      </c>
      <c r="L2" t="s">
        <v>194</v>
      </c>
      <c r="M2" t="s">
        <v>194</v>
      </c>
    </row>
    <row r="3" spans="2:15" x14ac:dyDescent="0.35">
      <c r="B3" t="s">
        <v>193</v>
      </c>
      <c r="C3">
        <v>339.24</v>
      </c>
      <c r="D3">
        <v>359.29</v>
      </c>
      <c r="E3">
        <v>403.09</v>
      </c>
      <c r="F3">
        <v>440.02</v>
      </c>
      <c r="G3">
        <v>493.83</v>
      </c>
      <c r="H3">
        <v>517.77</v>
      </c>
      <c r="I3">
        <v>521.71</v>
      </c>
      <c r="J3">
        <v>542.79</v>
      </c>
      <c r="K3">
        <v>575.17999999999995</v>
      </c>
      <c r="L3">
        <v>592.79999999999995</v>
      </c>
      <c r="M3">
        <v>613.87</v>
      </c>
    </row>
    <row r="4" spans="2:15" x14ac:dyDescent="0.35">
      <c r="B4" t="s">
        <v>192</v>
      </c>
      <c r="C4">
        <v>0</v>
      </c>
      <c r="D4">
        <v>0</v>
      </c>
      <c r="E4">
        <v>0</v>
      </c>
      <c r="F4">
        <v>0</v>
      </c>
      <c r="G4">
        <v>0</v>
      </c>
      <c r="H4">
        <v>0</v>
      </c>
      <c r="I4">
        <v>0.08</v>
      </c>
      <c r="J4">
        <v>0</v>
      </c>
      <c r="K4">
        <v>0.01</v>
      </c>
      <c r="L4">
        <v>0.02</v>
      </c>
      <c r="M4">
        <v>0.05</v>
      </c>
    </row>
    <row r="5" spans="2:15" x14ac:dyDescent="0.35">
      <c r="B5" t="s">
        <v>191</v>
      </c>
      <c r="C5">
        <v>239.78</v>
      </c>
      <c r="D5">
        <v>255.26</v>
      </c>
      <c r="E5">
        <v>285.02</v>
      </c>
      <c r="F5">
        <v>322.75</v>
      </c>
      <c r="G5">
        <v>330.91</v>
      </c>
      <c r="H5">
        <v>340</v>
      </c>
      <c r="I5">
        <v>365.31</v>
      </c>
      <c r="J5">
        <v>382.19</v>
      </c>
      <c r="K5">
        <v>403.41</v>
      </c>
      <c r="L5">
        <v>425.53</v>
      </c>
      <c r="M5">
        <v>452.36</v>
      </c>
    </row>
    <row r="6" spans="2:15" x14ac:dyDescent="0.35">
      <c r="B6" t="s">
        <v>190</v>
      </c>
      <c r="C6">
        <v>54.97</v>
      </c>
      <c r="D6">
        <v>50.66</v>
      </c>
      <c r="E6">
        <v>61.5</v>
      </c>
      <c r="F6">
        <v>65.19</v>
      </c>
      <c r="G6">
        <v>109.83</v>
      </c>
      <c r="H6">
        <v>116.58</v>
      </c>
      <c r="I6">
        <v>113.34</v>
      </c>
      <c r="J6">
        <v>111.31</v>
      </c>
      <c r="K6">
        <v>106.11</v>
      </c>
      <c r="L6">
        <v>97.04</v>
      </c>
      <c r="M6">
        <v>85.36</v>
      </c>
    </row>
    <row r="7" spans="2:15" x14ac:dyDescent="0.35">
      <c r="B7" t="s">
        <v>189</v>
      </c>
      <c r="C7">
        <v>0</v>
      </c>
      <c r="D7">
        <v>0</v>
      </c>
      <c r="E7">
        <v>0</v>
      </c>
      <c r="F7">
        <v>0</v>
      </c>
      <c r="G7">
        <v>0</v>
      </c>
      <c r="H7">
        <v>0</v>
      </c>
      <c r="I7">
        <v>0</v>
      </c>
      <c r="J7">
        <v>0</v>
      </c>
      <c r="K7">
        <v>0</v>
      </c>
      <c r="L7">
        <v>0</v>
      </c>
      <c r="M7">
        <v>0</v>
      </c>
    </row>
    <row r="8" spans="2:15" x14ac:dyDescent="0.35">
      <c r="B8" t="s">
        <v>188</v>
      </c>
      <c r="C8">
        <v>12.58</v>
      </c>
      <c r="D8">
        <v>13.13</v>
      </c>
      <c r="E8">
        <v>14.61</v>
      </c>
      <c r="F8">
        <v>15.88</v>
      </c>
      <c r="G8">
        <v>17.66</v>
      </c>
      <c r="H8">
        <v>18.09</v>
      </c>
      <c r="I8">
        <v>18.89</v>
      </c>
      <c r="J8">
        <v>19.63</v>
      </c>
      <c r="K8">
        <v>20.34</v>
      </c>
      <c r="L8">
        <v>20.94</v>
      </c>
      <c r="M8">
        <v>21.61</v>
      </c>
    </row>
    <row r="9" spans="2:15" x14ac:dyDescent="0.35">
      <c r="B9" t="s">
        <v>187</v>
      </c>
      <c r="C9">
        <v>9.6300000000000008</v>
      </c>
      <c r="D9">
        <v>13.09</v>
      </c>
      <c r="E9">
        <v>12.84</v>
      </c>
      <c r="F9">
        <v>9.57</v>
      </c>
      <c r="G9">
        <v>9.0399999999999991</v>
      </c>
      <c r="H9">
        <v>9.01</v>
      </c>
      <c r="I9">
        <v>8.86</v>
      </c>
      <c r="J9">
        <v>11.03</v>
      </c>
      <c r="K9">
        <v>9.69</v>
      </c>
      <c r="L9">
        <v>9.8699999999999992</v>
      </c>
      <c r="M9">
        <v>9.5299999999999994</v>
      </c>
    </row>
    <row r="10" spans="2:15" x14ac:dyDescent="0.35">
      <c r="B10" t="s">
        <v>186</v>
      </c>
      <c r="C10">
        <v>3.61</v>
      </c>
      <c r="D10">
        <v>9.4600000000000009</v>
      </c>
      <c r="E10">
        <v>7.83</v>
      </c>
      <c r="F10">
        <v>2.87</v>
      </c>
      <c r="G10">
        <v>0</v>
      </c>
      <c r="H10">
        <v>0.08</v>
      </c>
      <c r="I10">
        <v>0.08</v>
      </c>
      <c r="J10">
        <v>0.08</v>
      </c>
      <c r="K10">
        <v>0</v>
      </c>
      <c r="L10">
        <v>0.72</v>
      </c>
      <c r="M10">
        <v>1.88</v>
      </c>
    </row>
    <row r="11" spans="2:15" x14ac:dyDescent="0.35">
      <c r="B11" t="s">
        <v>185</v>
      </c>
      <c r="C11">
        <v>12.12</v>
      </c>
      <c r="D11">
        <v>10.52</v>
      </c>
      <c r="E11">
        <v>11.46</v>
      </c>
      <c r="F11">
        <v>12.58</v>
      </c>
      <c r="G11">
        <v>12.94</v>
      </c>
      <c r="H11">
        <v>9.41</v>
      </c>
      <c r="I11">
        <v>8.35</v>
      </c>
      <c r="J11">
        <v>10.3</v>
      </c>
      <c r="K11">
        <v>12.56</v>
      </c>
      <c r="L11">
        <v>13.95</v>
      </c>
      <c r="M11">
        <v>15.57</v>
      </c>
    </row>
    <row r="12" spans="2:15" x14ac:dyDescent="0.35">
      <c r="B12" t="s">
        <v>184</v>
      </c>
      <c r="C12">
        <v>0</v>
      </c>
      <c r="D12">
        <v>0</v>
      </c>
      <c r="E12">
        <v>0</v>
      </c>
      <c r="F12">
        <v>0</v>
      </c>
      <c r="G12">
        <v>0</v>
      </c>
      <c r="H12">
        <v>0</v>
      </c>
      <c r="I12">
        <v>0</v>
      </c>
      <c r="J12">
        <v>0</v>
      </c>
      <c r="K12">
        <v>0</v>
      </c>
      <c r="L12">
        <v>0.8</v>
      </c>
      <c r="M12">
        <v>1.65</v>
      </c>
    </row>
    <row r="13" spans="2:15" x14ac:dyDescent="0.35">
      <c r="B13" t="s">
        <v>183</v>
      </c>
      <c r="C13">
        <v>15.32</v>
      </c>
      <c r="D13">
        <v>11.23</v>
      </c>
      <c r="E13">
        <v>10.83</v>
      </c>
      <c r="F13">
        <v>10.53</v>
      </c>
      <c r="G13">
        <v>8.1</v>
      </c>
      <c r="H13">
        <v>7.36</v>
      </c>
      <c r="I13">
        <v>7.57</v>
      </c>
      <c r="J13">
        <v>8.02</v>
      </c>
      <c r="K13">
        <v>9.8000000000000007</v>
      </c>
      <c r="L13">
        <v>8.94</v>
      </c>
      <c r="M13">
        <v>8.0299999999999994</v>
      </c>
    </row>
    <row r="14" spans="2:15" x14ac:dyDescent="0.35">
      <c r="B14" t="s">
        <v>182</v>
      </c>
      <c r="C14">
        <v>0</v>
      </c>
      <c r="D14">
        <v>0</v>
      </c>
      <c r="E14">
        <v>0</v>
      </c>
      <c r="F14">
        <v>0</v>
      </c>
      <c r="G14">
        <v>0</v>
      </c>
      <c r="H14">
        <v>0</v>
      </c>
      <c r="I14">
        <v>0.15</v>
      </c>
      <c r="J14">
        <v>0.52</v>
      </c>
      <c r="K14">
        <v>0.77</v>
      </c>
      <c r="L14">
        <v>1.5</v>
      </c>
      <c r="M14">
        <v>1.73</v>
      </c>
    </row>
    <row r="16" spans="2:15" x14ac:dyDescent="0.35">
      <c r="C16">
        <v>2015</v>
      </c>
      <c r="D16">
        <v>2016</v>
      </c>
      <c r="E16">
        <v>2017</v>
      </c>
      <c r="F16">
        <v>2018</v>
      </c>
      <c r="G16">
        <v>2019</v>
      </c>
      <c r="H16">
        <v>2020</v>
      </c>
      <c r="I16">
        <v>2021</v>
      </c>
      <c r="J16">
        <v>2022</v>
      </c>
      <c r="K16">
        <v>2023</v>
      </c>
      <c r="L16">
        <v>2024</v>
      </c>
      <c r="M16">
        <v>2025</v>
      </c>
    </row>
    <row r="17" spans="2:13" x14ac:dyDescent="0.35">
      <c r="B17" t="s">
        <v>181</v>
      </c>
      <c r="C17">
        <f t="shared" ref="C17:M17" si="0">C3-SUM(C4:C14)</f>
        <v>-8.7699999999999818</v>
      </c>
      <c r="D17">
        <f t="shared" si="0"/>
        <v>-4.0599999999998886</v>
      </c>
      <c r="E17">
        <f t="shared" si="0"/>
        <v>-0.99999999999994316</v>
      </c>
      <c r="F17">
        <f t="shared" si="0"/>
        <v>0.65000000000003411</v>
      </c>
      <c r="G17">
        <f t="shared" si="0"/>
        <v>5.3499999999999091</v>
      </c>
      <c r="H17">
        <f t="shared" si="0"/>
        <v>17.240000000000009</v>
      </c>
      <c r="I17">
        <f t="shared" si="0"/>
        <v>-0.91999999999995907</v>
      </c>
      <c r="J17">
        <f t="shared" si="0"/>
        <v>-0.28999999999996362</v>
      </c>
      <c r="K17">
        <f t="shared" si="0"/>
        <v>12.490000000000009</v>
      </c>
      <c r="L17">
        <f t="shared" si="0"/>
        <v>13.489999999999895</v>
      </c>
      <c r="M17">
        <f t="shared" si="0"/>
        <v>16.100000000000023</v>
      </c>
    </row>
    <row r="18" spans="2:13" x14ac:dyDescent="0.35">
      <c r="B18" t="s">
        <v>180</v>
      </c>
      <c r="C18">
        <f t="shared" ref="C18:M18" si="1">IF(C17&gt;0,C17,0)</f>
        <v>0</v>
      </c>
      <c r="D18">
        <f t="shared" si="1"/>
        <v>0</v>
      </c>
      <c r="E18">
        <f t="shared" si="1"/>
        <v>0</v>
      </c>
      <c r="F18">
        <f t="shared" si="1"/>
        <v>0.65000000000003411</v>
      </c>
      <c r="G18">
        <f t="shared" si="1"/>
        <v>5.3499999999999091</v>
      </c>
      <c r="H18">
        <f t="shared" si="1"/>
        <v>17.240000000000009</v>
      </c>
      <c r="I18">
        <f t="shared" si="1"/>
        <v>0</v>
      </c>
      <c r="J18">
        <f t="shared" si="1"/>
        <v>0</v>
      </c>
      <c r="K18">
        <f t="shared" si="1"/>
        <v>12.490000000000009</v>
      </c>
      <c r="L18">
        <f t="shared" si="1"/>
        <v>13.489999999999895</v>
      </c>
      <c r="M18">
        <f t="shared" si="1"/>
        <v>16.100000000000023</v>
      </c>
    </row>
    <row r="41" spans="2:2" x14ac:dyDescent="0.35">
      <c r="B41" t="s">
        <v>237</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5:Q1891"/>
  <sheetViews>
    <sheetView zoomScale="70" zoomScaleNormal="70" workbookViewId="0">
      <selection activeCell="A2" sqref="A2"/>
    </sheetView>
  </sheetViews>
  <sheetFormatPr defaultRowHeight="14.5" x14ac:dyDescent="0.35"/>
  <cols>
    <col min="1" max="1" width="14.7265625" customWidth="1"/>
    <col min="12" max="12" width="14.26953125" bestFit="1" customWidth="1"/>
    <col min="13" max="13" width="16.90625" bestFit="1" customWidth="1"/>
    <col min="14" max="14" width="25.6328125" bestFit="1" customWidth="1"/>
    <col min="15" max="15" width="21.36328125" bestFit="1" customWidth="1"/>
    <col min="16" max="16" width="16.81640625" bestFit="1" customWidth="1"/>
    <col min="17" max="17" width="10.453125" customWidth="1"/>
    <col min="18" max="18" width="16.54296875" customWidth="1"/>
    <col min="19" max="19" width="17.81640625" customWidth="1"/>
    <col min="20" max="20" width="20.54296875" customWidth="1"/>
    <col min="21" max="21" width="18.453125" customWidth="1"/>
  </cols>
  <sheetData>
    <row r="5" spans="1:16" ht="130" x14ac:dyDescent="0.35">
      <c r="A5" s="53" t="s">
        <v>52</v>
      </c>
      <c r="B5" s="53" t="s">
        <v>53</v>
      </c>
      <c r="C5" s="53" t="s">
        <v>54</v>
      </c>
      <c r="D5" s="25" t="s">
        <v>55</v>
      </c>
      <c r="E5" s="53" t="s">
        <v>56</v>
      </c>
      <c r="F5" s="53" t="s">
        <v>57</v>
      </c>
      <c r="G5" s="54" t="s">
        <v>5</v>
      </c>
      <c r="M5" t="s">
        <v>58</v>
      </c>
      <c r="N5" t="s">
        <v>59</v>
      </c>
      <c r="O5" t="s">
        <v>60</v>
      </c>
    </row>
    <row r="6" spans="1:16" x14ac:dyDescent="0.35">
      <c r="A6" s="17">
        <v>42370</v>
      </c>
      <c r="B6" s="20">
        <v>0</v>
      </c>
      <c r="C6" s="20">
        <v>0</v>
      </c>
      <c r="D6" s="46">
        <f>C6+B6</f>
        <v>0</v>
      </c>
      <c r="E6" s="20">
        <v>22.35</v>
      </c>
      <c r="F6" s="20">
        <v>0</v>
      </c>
      <c r="G6" s="49">
        <v>22.35</v>
      </c>
      <c r="L6" s="16" t="s">
        <v>61</v>
      </c>
      <c r="M6" s="6"/>
      <c r="N6" s="6"/>
      <c r="O6" s="6"/>
    </row>
    <row r="7" spans="1:16" x14ac:dyDescent="0.35">
      <c r="A7" s="17">
        <v>42371</v>
      </c>
      <c r="B7" s="20">
        <v>0</v>
      </c>
      <c r="C7" s="20">
        <v>0</v>
      </c>
      <c r="D7" s="46">
        <f t="shared" ref="D7:D70" si="0">C7+B7</f>
        <v>0</v>
      </c>
      <c r="E7" s="20">
        <v>21.966799999999999</v>
      </c>
      <c r="F7" s="20">
        <v>0</v>
      </c>
      <c r="G7" s="49">
        <v>21.966799999999999</v>
      </c>
      <c r="L7" s="39" t="s">
        <v>62</v>
      </c>
      <c r="M7" s="6">
        <v>0</v>
      </c>
      <c r="N7" s="6">
        <v>782.85967999999991</v>
      </c>
      <c r="O7" s="6">
        <v>0</v>
      </c>
      <c r="P7" s="3"/>
    </row>
    <row r="8" spans="1:16" x14ac:dyDescent="0.35">
      <c r="A8" s="17">
        <v>42372</v>
      </c>
      <c r="B8" s="20">
        <v>0</v>
      </c>
      <c r="C8" s="20">
        <v>0</v>
      </c>
      <c r="D8" s="46">
        <f t="shared" si="0"/>
        <v>0</v>
      </c>
      <c r="E8" s="20">
        <v>22.3001</v>
      </c>
      <c r="F8" s="20">
        <v>0</v>
      </c>
      <c r="G8" s="49">
        <v>22.3001</v>
      </c>
      <c r="L8" s="39" t="s">
        <v>63</v>
      </c>
      <c r="M8" s="6">
        <v>2.5949499999999999</v>
      </c>
      <c r="N8" s="6">
        <v>1159.03646</v>
      </c>
      <c r="O8" s="6">
        <v>40.796230000000008</v>
      </c>
      <c r="P8" s="3"/>
    </row>
    <row r="9" spans="1:16" x14ac:dyDescent="0.35">
      <c r="A9" s="17">
        <v>42373</v>
      </c>
      <c r="B9" s="20">
        <v>0</v>
      </c>
      <c r="C9" s="20">
        <v>0</v>
      </c>
      <c r="D9" s="46">
        <f t="shared" si="0"/>
        <v>0</v>
      </c>
      <c r="E9" s="20">
        <v>24.9177</v>
      </c>
      <c r="F9" s="20">
        <v>0</v>
      </c>
      <c r="G9" s="49">
        <v>24.9177</v>
      </c>
      <c r="L9" s="39" t="s">
        <v>64</v>
      </c>
      <c r="M9" s="6">
        <v>14.474299999999999</v>
      </c>
      <c r="N9" s="6">
        <v>939.01424999999995</v>
      </c>
      <c r="O9" s="6">
        <v>65.10799999999999</v>
      </c>
      <c r="P9" s="3"/>
    </row>
    <row r="10" spans="1:16" x14ac:dyDescent="0.35">
      <c r="A10" s="17">
        <v>42374</v>
      </c>
      <c r="B10" s="20">
        <v>0</v>
      </c>
      <c r="C10" s="20">
        <v>0</v>
      </c>
      <c r="D10" s="46">
        <f t="shared" si="0"/>
        <v>0</v>
      </c>
      <c r="E10" s="20">
        <v>27.1082</v>
      </c>
      <c r="F10" s="20">
        <v>0</v>
      </c>
      <c r="G10" s="49">
        <v>27.1082</v>
      </c>
      <c r="L10" s="39" t="s">
        <v>65</v>
      </c>
      <c r="M10" s="6">
        <v>2.2780000000000002E-2</v>
      </c>
      <c r="N10" s="6">
        <v>988.77307000000019</v>
      </c>
      <c r="O10" s="6">
        <v>52.248350000000009</v>
      </c>
      <c r="P10" s="3"/>
    </row>
    <row r="11" spans="1:16" x14ac:dyDescent="0.35">
      <c r="A11" s="17">
        <v>42375</v>
      </c>
      <c r="B11" s="20">
        <v>0</v>
      </c>
      <c r="C11" s="20">
        <v>0</v>
      </c>
      <c r="D11" s="46">
        <f t="shared" si="0"/>
        <v>0</v>
      </c>
      <c r="E11" s="20">
        <v>27.331099999999999</v>
      </c>
      <c r="F11" s="20">
        <v>0</v>
      </c>
      <c r="G11" s="49">
        <v>27.331099999999999</v>
      </c>
      <c r="L11" s="39" t="s">
        <v>66</v>
      </c>
      <c r="M11" s="6">
        <v>0.23113999999999998</v>
      </c>
      <c r="N11" s="6">
        <v>1124.4891699999998</v>
      </c>
      <c r="O11" s="6">
        <v>126.014</v>
      </c>
      <c r="P11" s="3"/>
    </row>
    <row r="12" spans="1:16" x14ac:dyDescent="0.35">
      <c r="A12" s="17">
        <v>42376</v>
      </c>
      <c r="B12" s="20">
        <v>0</v>
      </c>
      <c r="C12" s="20">
        <v>0</v>
      </c>
      <c r="D12" s="46">
        <f t="shared" si="0"/>
        <v>0</v>
      </c>
      <c r="E12" s="20">
        <v>23.317499999999999</v>
      </c>
      <c r="F12" s="20">
        <v>0</v>
      </c>
      <c r="G12" s="49">
        <v>23.317499999999999</v>
      </c>
      <c r="L12" s="39" t="s">
        <v>67</v>
      </c>
      <c r="M12" s="6">
        <v>3.943E-2</v>
      </c>
      <c r="N12" s="6">
        <v>399.2731599999999</v>
      </c>
      <c r="O12" s="6">
        <v>2.5000000000000001E-4</v>
      </c>
      <c r="P12" s="3"/>
    </row>
    <row r="13" spans="1:16" x14ac:dyDescent="0.35">
      <c r="A13" s="17">
        <v>42377</v>
      </c>
      <c r="B13" s="20">
        <v>0</v>
      </c>
      <c r="C13" s="20">
        <v>0</v>
      </c>
      <c r="D13" s="46">
        <f t="shared" si="0"/>
        <v>0</v>
      </c>
      <c r="E13" s="20">
        <v>28.1996</v>
      </c>
      <c r="F13" s="20">
        <v>0</v>
      </c>
      <c r="G13" s="49">
        <v>28.1996</v>
      </c>
      <c r="L13" s="39" t="s">
        <v>68</v>
      </c>
      <c r="M13" s="6">
        <v>0.1182</v>
      </c>
      <c r="N13" s="6">
        <v>916.93925000000002</v>
      </c>
      <c r="O13" s="6">
        <v>0</v>
      </c>
      <c r="P13" s="3"/>
    </row>
    <row r="14" spans="1:16" x14ac:dyDescent="0.35">
      <c r="A14" s="17">
        <v>42378</v>
      </c>
      <c r="B14" s="20">
        <v>0</v>
      </c>
      <c r="C14" s="20">
        <v>0</v>
      </c>
      <c r="D14" s="46">
        <f t="shared" si="0"/>
        <v>0</v>
      </c>
      <c r="E14" s="20">
        <v>12.413399999999999</v>
      </c>
      <c r="F14" s="20">
        <v>0</v>
      </c>
      <c r="G14" s="49">
        <v>12.413399999999999</v>
      </c>
      <c r="L14" s="39" t="s">
        <v>69</v>
      </c>
      <c r="M14" s="6">
        <v>9.5670000000000005E-2</v>
      </c>
      <c r="N14" s="6">
        <v>583.81919999999991</v>
      </c>
      <c r="O14" s="6">
        <v>0</v>
      </c>
      <c r="P14" s="3"/>
    </row>
    <row r="15" spans="1:16" x14ac:dyDescent="0.35">
      <c r="A15" s="17">
        <v>42379</v>
      </c>
      <c r="B15" s="20">
        <v>0</v>
      </c>
      <c r="C15" s="20">
        <v>0</v>
      </c>
      <c r="D15" s="46">
        <f t="shared" si="0"/>
        <v>0</v>
      </c>
      <c r="E15" s="20">
        <v>13.593999999999999</v>
      </c>
      <c r="F15" s="20">
        <v>0</v>
      </c>
      <c r="G15" s="49">
        <v>13.593999999999999</v>
      </c>
      <c r="L15" s="39" t="s">
        <v>70</v>
      </c>
      <c r="M15" s="6">
        <v>6.2460000000000002E-2</v>
      </c>
      <c r="N15" s="6">
        <v>1017.7340000000002</v>
      </c>
      <c r="O15" s="6">
        <v>105.497</v>
      </c>
      <c r="P15" s="3"/>
    </row>
    <row r="16" spans="1:16" x14ac:dyDescent="0.35">
      <c r="A16" s="17">
        <v>42380</v>
      </c>
      <c r="B16" s="20">
        <v>0</v>
      </c>
      <c r="C16" s="20">
        <v>0</v>
      </c>
      <c r="D16" s="46">
        <f t="shared" si="0"/>
        <v>0</v>
      </c>
      <c r="E16" s="20">
        <v>26.2805</v>
      </c>
      <c r="F16" s="20">
        <v>0</v>
      </c>
      <c r="G16" s="49">
        <v>26.2805</v>
      </c>
      <c r="L16" s="39" t="s">
        <v>71</v>
      </c>
      <c r="M16" s="6">
        <v>0.12852</v>
      </c>
      <c r="N16" s="6">
        <v>180.94580000000005</v>
      </c>
      <c r="O16" s="6">
        <v>0</v>
      </c>
      <c r="P16" s="59">
        <f>SUM(M16:O16)</f>
        <v>181.07432000000006</v>
      </c>
    </row>
    <row r="17" spans="1:16" x14ac:dyDescent="0.35">
      <c r="A17" s="17">
        <v>42381</v>
      </c>
      <c r="B17" s="20">
        <v>0</v>
      </c>
      <c r="C17" s="20">
        <v>0</v>
      </c>
      <c r="D17" s="46">
        <f t="shared" si="0"/>
        <v>0</v>
      </c>
      <c r="E17" s="20">
        <v>26.931699999999999</v>
      </c>
      <c r="F17" s="20">
        <v>0</v>
      </c>
      <c r="G17" s="49">
        <v>26.931699999999999</v>
      </c>
      <c r="L17" s="39" t="s">
        <v>72</v>
      </c>
      <c r="M17" s="6">
        <v>0</v>
      </c>
      <c r="N17" s="6">
        <v>284.28000000000009</v>
      </c>
      <c r="O17" s="6">
        <v>5.1219999999999999</v>
      </c>
      <c r="P17" s="59">
        <f>SUM(M17:O17)</f>
        <v>289.4020000000001</v>
      </c>
    </row>
    <row r="18" spans="1:16" x14ac:dyDescent="0.35">
      <c r="A18" s="17">
        <v>42382</v>
      </c>
      <c r="B18" s="20">
        <v>0</v>
      </c>
      <c r="C18" s="20">
        <v>0</v>
      </c>
      <c r="D18" s="46">
        <f t="shared" si="0"/>
        <v>0</v>
      </c>
      <c r="E18" s="20">
        <v>33.811900000000001</v>
      </c>
      <c r="F18" s="20">
        <v>0</v>
      </c>
      <c r="G18" s="49">
        <v>33.811900000000001</v>
      </c>
      <c r="L18" s="39" t="s">
        <v>73</v>
      </c>
      <c r="M18" s="6">
        <v>4.1340000000000002E-2</v>
      </c>
      <c r="N18" s="6">
        <v>240.72509999999997</v>
      </c>
      <c r="O18" s="6">
        <v>18.396000000000001</v>
      </c>
      <c r="P18" s="59">
        <f>SUM(M18:O18)</f>
        <v>259.16243999999995</v>
      </c>
    </row>
    <row r="19" spans="1:16" x14ac:dyDescent="0.35">
      <c r="A19" s="17">
        <v>42383</v>
      </c>
      <c r="B19" s="20">
        <v>0</v>
      </c>
      <c r="C19" s="20">
        <v>0</v>
      </c>
      <c r="D19" s="46">
        <f t="shared" si="0"/>
        <v>0</v>
      </c>
      <c r="E19" s="20">
        <v>33.128</v>
      </c>
      <c r="F19" s="20">
        <v>0</v>
      </c>
      <c r="G19" s="49">
        <v>33.128</v>
      </c>
      <c r="L19" s="16" t="s">
        <v>74</v>
      </c>
      <c r="M19" s="6">
        <v>17.808790000000005</v>
      </c>
      <c r="N19" s="6">
        <v>8617.8891400000011</v>
      </c>
      <c r="O19" s="6">
        <v>413.18183000000005</v>
      </c>
    </row>
    <row r="20" spans="1:16" x14ac:dyDescent="0.35">
      <c r="A20" s="17">
        <v>42384</v>
      </c>
      <c r="B20" s="20">
        <v>0</v>
      </c>
      <c r="C20" s="20">
        <v>0</v>
      </c>
      <c r="D20" s="46">
        <f t="shared" si="0"/>
        <v>0</v>
      </c>
      <c r="E20" s="20">
        <v>31.706499999999998</v>
      </c>
      <c r="F20" s="20">
        <v>0</v>
      </c>
      <c r="G20" s="49">
        <v>31.706499999999998</v>
      </c>
      <c r="L20" s="16" t="s">
        <v>75</v>
      </c>
      <c r="M20" s="6"/>
      <c r="N20" s="6"/>
      <c r="O20" s="6"/>
    </row>
    <row r="21" spans="1:16" x14ac:dyDescent="0.35">
      <c r="A21" s="17">
        <v>42385</v>
      </c>
      <c r="B21" s="20">
        <v>0</v>
      </c>
      <c r="C21" s="20">
        <v>0</v>
      </c>
      <c r="D21" s="46">
        <f t="shared" si="0"/>
        <v>0</v>
      </c>
      <c r="E21" s="20">
        <v>24.202100000000002</v>
      </c>
      <c r="F21" s="20">
        <v>0</v>
      </c>
      <c r="G21" s="49">
        <v>24.202100000000002</v>
      </c>
      <c r="L21" s="39" t="s">
        <v>62</v>
      </c>
      <c r="M21" s="6">
        <v>0.05</v>
      </c>
      <c r="N21" s="6">
        <v>236.0789</v>
      </c>
      <c r="O21" s="6">
        <v>11.559000000000001</v>
      </c>
      <c r="P21" s="59">
        <f>SUM(M21:O21)</f>
        <v>247.68790000000001</v>
      </c>
    </row>
    <row r="22" spans="1:16" x14ac:dyDescent="0.35">
      <c r="A22" s="17">
        <v>42386</v>
      </c>
      <c r="B22" s="20">
        <v>0</v>
      </c>
      <c r="C22" s="20">
        <v>0</v>
      </c>
      <c r="D22" s="46">
        <f t="shared" si="0"/>
        <v>0</v>
      </c>
      <c r="E22" s="20">
        <v>23.238499999999998</v>
      </c>
      <c r="F22" s="20">
        <v>0</v>
      </c>
      <c r="G22" s="49">
        <v>23.238499999999998</v>
      </c>
      <c r="L22" s="39" t="s">
        <v>63</v>
      </c>
      <c r="M22" s="6">
        <v>16.50076</v>
      </c>
      <c r="N22" s="6">
        <v>147.58299999999997</v>
      </c>
      <c r="O22" s="6">
        <v>25.677</v>
      </c>
      <c r="P22" s="59">
        <f t="shared" ref="P22:P32" si="1">SUM(M22:O22)</f>
        <v>189.76075999999998</v>
      </c>
    </row>
    <row r="23" spans="1:16" x14ac:dyDescent="0.35">
      <c r="A23" s="17">
        <v>42387</v>
      </c>
      <c r="B23" s="20">
        <v>0</v>
      </c>
      <c r="C23" s="20">
        <v>0</v>
      </c>
      <c r="D23" s="46">
        <f t="shared" si="0"/>
        <v>0</v>
      </c>
      <c r="E23" s="20">
        <v>33.162700000000001</v>
      </c>
      <c r="F23" s="20">
        <v>0</v>
      </c>
      <c r="G23" s="49">
        <v>33.162700000000001</v>
      </c>
      <c r="L23" s="39" t="s">
        <v>64</v>
      </c>
      <c r="M23" s="6">
        <v>0.11115999999999999</v>
      </c>
      <c r="N23" s="6">
        <v>697.96790000000021</v>
      </c>
      <c r="O23" s="6">
        <v>66.184999999999988</v>
      </c>
      <c r="P23" s="59">
        <f t="shared" si="1"/>
        <v>764.2640600000002</v>
      </c>
    </row>
    <row r="24" spans="1:16" x14ac:dyDescent="0.35">
      <c r="A24" s="17">
        <v>42388</v>
      </c>
      <c r="B24" s="20">
        <v>0</v>
      </c>
      <c r="C24" s="20">
        <v>0</v>
      </c>
      <c r="D24" s="46">
        <f t="shared" si="0"/>
        <v>0</v>
      </c>
      <c r="E24" s="20">
        <v>34.625300000000003</v>
      </c>
      <c r="F24" s="20">
        <v>0</v>
      </c>
      <c r="G24" s="49">
        <v>34.625300000000003</v>
      </c>
      <c r="L24" s="39" t="s">
        <v>65</v>
      </c>
      <c r="M24" s="6">
        <v>6.8820000000000006E-2</v>
      </c>
      <c r="N24" s="6">
        <v>884.55240000000003</v>
      </c>
      <c r="O24" s="6">
        <v>62.997</v>
      </c>
      <c r="P24" s="59">
        <f t="shared" si="1"/>
        <v>947.61821999999995</v>
      </c>
    </row>
    <row r="25" spans="1:16" x14ac:dyDescent="0.35">
      <c r="A25" s="17">
        <v>42389</v>
      </c>
      <c r="B25" s="20">
        <v>0</v>
      </c>
      <c r="C25" s="20">
        <v>0</v>
      </c>
      <c r="D25" s="46">
        <f t="shared" si="0"/>
        <v>0</v>
      </c>
      <c r="E25" s="20">
        <v>35.3033</v>
      </c>
      <c r="F25" s="20">
        <v>0</v>
      </c>
      <c r="G25" s="49">
        <v>35.3033</v>
      </c>
      <c r="L25" s="39" t="s">
        <v>66</v>
      </c>
      <c r="M25" s="6">
        <v>0.11577999999999999</v>
      </c>
      <c r="N25" s="6">
        <v>691.5383999999998</v>
      </c>
      <c r="O25" s="6">
        <v>16.356999999999999</v>
      </c>
      <c r="P25" s="59">
        <f t="shared" si="1"/>
        <v>708.01117999999974</v>
      </c>
    </row>
    <row r="26" spans="1:16" x14ac:dyDescent="0.35">
      <c r="A26" s="17">
        <v>42390</v>
      </c>
      <c r="B26" s="20">
        <v>0</v>
      </c>
      <c r="C26" s="20">
        <v>0</v>
      </c>
      <c r="D26" s="46">
        <f t="shared" si="0"/>
        <v>0</v>
      </c>
      <c r="E26" s="20">
        <v>34.437080000000002</v>
      </c>
      <c r="F26" s="20">
        <v>0</v>
      </c>
      <c r="G26" s="49">
        <v>34.437080000000002</v>
      </c>
      <c r="L26" s="39" t="s">
        <v>67</v>
      </c>
      <c r="M26" s="6">
        <v>0.18013999999999999</v>
      </c>
      <c r="N26" s="6">
        <v>165.11749999999998</v>
      </c>
      <c r="O26" s="6">
        <v>115.068</v>
      </c>
      <c r="P26" s="59">
        <f t="shared" si="1"/>
        <v>280.36563999999998</v>
      </c>
    </row>
    <row r="27" spans="1:16" x14ac:dyDescent="0.35">
      <c r="A27" s="17">
        <v>42391</v>
      </c>
      <c r="B27" s="20">
        <v>0</v>
      </c>
      <c r="C27" s="20">
        <v>0</v>
      </c>
      <c r="D27" s="46">
        <f t="shared" si="0"/>
        <v>0</v>
      </c>
      <c r="E27" s="20">
        <v>29.207999999999998</v>
      </c>
      <c r="F27" s="20">
        <v>0</v>
      </c>
      <c r="G27" s="49">
        <v>29.207999999999998</v>
      </c>
      <c r="L27" s="39" t="s">
        <v>68</v>
      </c>
      <c r="M27" s="6">
        <v>0.13127</v>
      </c>
      <c r="N27" s="6">
        <v>507.39490000000001</v>
      </c>
      <c r="O27" s="6">
        <v>18.850999999999999</v>
      </c>
      <c r="P27" s="59">
        <f t="shared" si="1"/>
        <v>526.37716999999998</v>
      </c>
    </row>
    <row r="28" spans="1:16" x14ac:dyDescent="0.35">
      <c r="A28" s="17">
        <v>42392</v>
      </c>
      <c r="B28" s="20">
        <v>0</v>
      </c>
      <c r="C28" s="20">
        <v>0</v>
      </c>
      <c r="D28" s="46">
        <f t="shared" si="0"/>
        <v>0</v>
      </c>
      <c r="E28" s="20">
        <v>14.298</v>
      </c>
      <c r="F28" s="20">
        <v>0</v>
      </c>
      <c r="G28" s="49">
        <v>14.298</v>
      </c>
      <c r="L28" s="39" t="s">
        <v>69</v>
      </c>
      <c r="M28" s="6">
        <v>9.7540000000000016E-2</v>
      </c>
      <c r="N28" s="6">
        <v>463.11200000000008</v>
      </c>
      <c r="O28" s="6">
        <v>0</v>
      </c>
      <c r="P28" s="59">
        <f t="shared" si="1"/>
        <v>463.20954000000006</v>
      </c>
    </row>
    <row r="29" spans="1:16" x14ac:dyDescent="0.35">
      <c r="A29" s="17">
        <v>42393</v>
      </c>
      <c r="B29" s="20">
        <v>0</v>
      </c>
      <c r="C29" s="20">
        <v>0</v>
      </c>
      <c r="D29" s="46">
        <f t="shared" si="0"/>
        <v>0</v>
      </c>
      <c r="E29" s="20">
        <v>10.8912</v>
      </c>
      <c r="F29" s="20">
        <v>0</v>
      </c>
      <c r="G29" s="49">
        <v>10.8912</v>
      </c>
      <c r="L29" s="39" t="s">
        <v>70</v>
      </c>
      <c r="M29" s="6">
        <v>0.25530000000000003</v>
      </c>
      <c r="N29" s="6">
        <v>250.65429999999998</v>
      </c>
      <c r="O29" s="6">
        <v>74.015000000000001</v>
      </c>
      <c r="P29" s="59">
        <f t="shared" si="1"/>
        <v>324.9246</v>
      </c>
    </row>
    <row r="30" spans="1:16" x14ac:dyDescent="0.35">
      <c r="A30" s="17">
        <v>42394</v>
      </c>
      <c r="B30" s="20">
        <v>0</v>
      </c>
      <c r="C30" s="20">
        <v>0</v>
      </c>
      <c r="D30" s="46">
        <f t="shared" si="0"/>
        <v>0</v>
      </c>
      <c r="E30" s="20">
        <v>19.045500000000001</v>
      </c>
      <c r="F30" s="20">
        <v>0</v>
      </c>
      <c r="G30" s="49">
        <v>19.045500000000001</v>
      </c>
      <c r="L30" s="39" t="s">
        <v>71</v>
      </c>
      <c r="M30" s="6">
        <v>7.0000000000000007E-2</v>
      </c>
      <c r="N30" s="6">
        <v>253.61</v>
      </c>
      <c r="O30" s="6">
        <v>6.86</v>
      </c>
      <c r="P30" s="59">
        <f t="shared" si="1"/>
        <v>260.54000000000002</v>
      </c>
    </row>
    <row r="31" spans="1:16" x14ac:dyDescent="0.35">
      <c r="A31" s="17">
        <v>42395</v>
      </c>
      <c r="B31" s="20">
        <v>0</v>
      </c>
      <c r="C31" s="20">
        <v>0</v>
      </c>
      <c r="D31" s="46">
        <f t="shared" si="0"/>
        <v>0</v>
      </c>
      <c r="E31" s="20">
        <v>23.448599999999999</v>
      </c>
      <c r="F31" s="20">
        <v>0</v>
      </c>
      <c r="G31" s="49">
        <v>23.448599999999999</v>
      </c>
      <c r="L31" s="39" t="s">
        <v>72</v>
      </c>
      <c r="M31" s="6">
        <v>0.36</v>
      </c>
      <c r="N31" s="6">
        <v>314.77000000000004</v>
      </c>
      <c r="O31" s="6">
        <v>4.24</v>
      </c>
      <c r="P31" s="59">
        <f t="shared" si="1"/>
        <v>319.37000000000006</v>
      </c>
    </row>
    <row r="32" spans="1:16" x14ac:dyDescent="0.35">
      <c r="A32" s="17">
        <v>42396</v>
      </c>
      <c r="B32" s="20">
        <v>0</v>
      </c>
      <c r="C32" s="20">
        <v>0</v>
      </c>
      <c r="D32" s="46">
        <f t="shared" si="0"/>
        <v>0</v>
      </c>
      <c r="E32" s="20">
        <v>25.393899999999999</v>
      </c>
      <c r="F32" s="20">
        <v>0</v>
      </c>
      <c r="G32" s="49">
        <v>25.393899999999999</v>
      </c>
      <c r="L32" s="39" t="s">
        <v>73</v>
      </c>
      <c r="M32" s="6">
        <v>11.88</v>
      </c>
      <c r="N32" s="6">
        <v>169.43999999999997</v>
      </c>
      <c r="O32" s="6">
        <v>68.399999999999991</v>
      </c>
      <c r="P32" s="59">
        <f t="shared" si="1"/>
        <v>249.71999999999997</v>
      </c>
    </row>
    <row r="33" spans="1:16" x14ac:dyDescent="0.35">
      <c r="A33" s="17">
        <v>42397</v>
      </c>
      <c r="B33" s="20">
        <v>0</v>
      </c>
      <c r="C33" s="20">
        <v>0</v>
      </c>
      <c r="D33" s="46">
        <f t="shared" si="0"/>
        <v>0</v>
      </c>
      <c r="E33" s="20">
        <v>27.586400000000001</v>
      </c>
      <c r="F33" s="20">
        <v>0</v>
      </c>
      <c r="G33" s="49">
        <v>27.586400000000001</v>
      </c>
      <c r="L33" s="16" t="s">
        <v>76</v>
      </c>
      <c r="M33" s="6">
        <v>29.820770000000003</v>
      </c>
      <c r="N33" s="6">
        <v>4781.8193000000001</v>
      </c>
      <c r="O33" s="6">
        <v>470.209</v>
      </c>
      <c r="P33" s="60"/>
    </row>
    <row r="34" spans="1:16" x14ac:dyDescent="0.35">
      <c r="A34" s="17">
        <v>42398</v>
      </c>
      <c r="B34" s="20">
        <v>0</v>
      </c>
      <c r="C34" s="20">
        <v>0</v>
      </c>
      <c r="D34" s="46">
        <f t="shared" si="0"/>
        <v>0</v>
      </c>
      <c r="E34" s="20">
        <v>23.5791</v>
      </c>
      <c r="F34" s="20">
        <v>0</v>
      </c>
      <c r="G34" s="49">
        <v>23.5791</v>
      </c>
      <c r="L34" s="16" t="s">
        <v>77</v>
      </c>
      <c r="M34" s="6"/>
      <c r="N34" s="6"/>
      <c r="O34" s="6"/>
      <c r="P34" s="60"/>
    </row>
    <row r="35" spans="1:16" x14ac:dyDescent="0.35">
      <c r="A35" s="17">
        <v>42399</v>
      </c>
      <c r="B35" s="20">
        <v>0</v>
      </c>
      <c r="C35" s="20">
        <v>0</v>
      </c>
      <c r="D35" s="46">
        <f t="shared" si="0"/>
        <v>0</v>
      </c>
      <c r="E35" s="20">
        <v>27.191299999999998</v>
      </c>
      <c r="F35" s="20">
        <v>0</v>
      </c>
      <c r="G35" s="49">
        <v>27.191299999999998</v>
      </c>
      <c r="L35" s="39" t="s">
        <v>62</v>
      </c>
      <c r="M35" s="6">
        <v>0.24</v>
      </c>
      <c r="N35" s="6">
        <v>156.47000000000006</v>
      </c>
      <c r="O35" s="6">
        <v>32.04</v>
      </c>
      <c r="P35" s="59">
        <f t="shared" ref="P35:P45" si="2">SUM(M35:O35)</f>
        <v>188.75000000000006</v>
      </c>
    </row>
    <row r="36" spans="1:16" x14ac:dyDescent="0.35">
      <c r="A36" s="17">
        <v>42400</v>
      </c>
      <c r="B36" s="20">
        <v>0</v>
      </c>
      <c r="C36" s="20">
        <v>0</v>
      </c>
      <c r="D36" s="46">
        <f t="shared" si="0"/>
        <v>0</v>
      </c>
      <c r="E36" s="20">
        <v>21.8917</v>
      </c>
      <c r="F36" s="20">
        <v>0</v>
      </c>
      <c r="G36" s="49">
        <v>21.8917</v>
      </c>
      <c r="L36" s="39" t="s">
        <v>63</v>
      </c>
      <c r="M36" s="6">
        <v>88.089999999999989</v>
      </c>
      <c r="N36" s="6">
        <v>165.09</v>
      </c>
      <c r="O36" s="6">
        <v>80.55</v>
      </c>
      <c r="P36" s="59">
        <f t="shared" si="2"/>
        <v>333.73</v>
      </c>
    </row>
    <row r="37" spans="1:16" x14ac:dyDescent="0.35">
      <c r="A37" s="17">
        <v>42401</v>
      </c>
      <c r="B37" s="20">
        <v>0</v>
      </c>
      <c r="C37" s="20">
        <v>0</v>
      </c>
      <c r="D37" s="46">
        <f t="shared" si="0"/>
        <v>0</v>
      </c>
      <c r="E37" s="20">
        <v>40.626399999999997</v>
      </c>
      <c r="F37" s="20">
        <v>0</v>
      </c>
      <c r="G37" s="49">
        <v>40.626399999999997</v>
      </c>
      <c r="L37" s="39" t="s">
        <v>64</v>
      </c>
      <c r="M37" s="6">
        <v>99.25</v>
      </c>
      <c r="N37" s="6">
        <v>263.36</v>
      </c>
      <c r="O37" s="6">
        <v>102.60999999999997</v>
      </c>
      <c r="P37" s="59">
        <f t="shared" si="2"/>
        <v>465.21999999999997</v>
      </c>
    </row>
    <row r="38" spans="1:16" x14ac:dyDescent="0.35">
      <c r="A38" s="17">
        <v>42402</v>
      </c>
      <c r="B38" s="20">
        <v>0</v>
      </c>
      <c r="C38" s="20">
        <v>0</v>
      </c>
      <c r="D38" s="46">
        <f t="shared" si="0"/>
        <v>0</v>
      </c>
      <c r="E38" s="20">
        <v>35.372599999999998</v>
      </c>
      <c r="F38" s="20">
        <v>0</v>
      </c>
      <c r="G38" s="49">
        <v>35.372599999999998</v>
      </c>
      <c r="L38" s="39" t="s">
        <v>65</v>
      </c>
      <c r="M38" s="6">
        <v>143.79000000000002</v>
      </c>
      <c r="N38" s="6">
        <v>155.50000000000003</v>
      </c>
      <c r="O38" s="6">
        <v>183.29</v>
      </c>
      <c r="P38" s="59">
        <f t="shared" si="2"/>
        <v>482.58000000000004</v>
      </c>
    </row>
    <row r="39" spans="1:16" x14ac:dyDescent="0.35">
      <c r="A39" s="17">
        <v>42403</v>
      </c>
      <c r="B39" s="20">
        <v>0</v>
      </c>
      <c r="C39" s="20">
        <v>0</v>
      </c>
      <c r="D39" s="46">
        <f t="shared" si="0"/>
        <v>0</v>
      </c>
      <c r="E39" s="20">
        <v>42.793700000000001</v>
      </c>
      <c r="F39" s="20">
        <v>0</v>
      </c>
      <c r="G39" s="49">
        <v>42.793700000000001</v>
      </c>
      <c r="L39" s="39" t="s">
        <v>66</v>
      </c>
      <c r="M39" s="6">
        <v>0.30000000000000004</v>
      </c>
      <c r="N39" s="6">
        <v>161.48000000000002</v>
      </c>
      <c r="O39" s="6">
        <v>52.890000000000015</v>
      </c>
      <c r="P39" s="59">
        <f t="shared" si="2"/>
        <v>214.67000000000004</v>
      </c>
    </row>
    <row r="40" spans="1:16" x14ac:dyDescent="0.35">
      <c r="A40" s="17">
        <v>42404</v>
      </c>
      <c r="B40" s="20">
        <v>0</v>
      </c>
      <c r="C40" s="20">
        <v>0</v>
      </c>
      <c r="D40" s="46">
        <f t="shared" si="0"/>
        <v>0</v>
      </c>
      <c r="E40" s="20">
        <v>42.197000000000003</v>
      </c>
      <c r="F40" s="20">
        <v>0</v>
      </c>
      <c r="G40" s="49">
        <v>42.197000000000003</v>
      </c>
      <c r="L40" s="39" t="s">
        <v>67</v>
      </c>
      <c r="M40" s="6">
        <v>0.12</v>
      </c>
      <c r="N40" s="6">
        <v>159.94999999999996</v>
      </c>
      <c r="O40" s="6">
        <v>4.1499999999999995</v>
      </c>
      <c r="P40" s="59">
        <f t="shared" si="2"/>
        <v>164.21999999999997</v>
      </c>
    </row>
    <row r="41" spans="1:16" x14ac:dyDescent="0.35">
      <c r="A41" s="17">
        <v>42405</v>
      </c>
      <c r="B41" s="20">
        <v>0</v>
      </c>
      <c r="C41" s="20">
        <v>0</v>
      </c>
      <c r="D41" s="46">
        <f t="shared" si="0"/>
        <v>0</v>
      </c>
      <c r="E41" s="20">
        <v>42.730829999999997</v>
      </c>
      <c r="F41" s="20">
        <v>0</v>
      </c>
      <c r="G41" s="49">
        <v>42.730829999999997</v>
      </c>
      <c r="L41" s="39" t="s">
        <v>68</v>
      </c>
      <c r="M41" s="6">
        <v>0.33100000000000002</v>
      </c>
      <c r="N41" s="6">
        <v>167.958</v>
      </c>
      <c r="O41" s="6">
        <v>0</v>
      </c>
      <c r="P41" s="59">
        <f t="shared" si="2"/>
        <v>168.28899999999999</v>
      </c>
    </row>
    <row r="42" spans="1:16" x14ac:dyDescent="0.35">
      <c r="A42" s="17">
        <v>42406</v>
      </c>
      <c r="B42" s="20">
        <v>0</v>
      </c>
      <c r="C42" s="20">
        <v>0</v>
      </c>
      <c r="D42" s="46">
        <f t="shared" si="0"/>
        <v>0</v>
      </c>
      <c r="E42" s="20">
        <v>38.044580000000003</v>
      </c>
      <c r="F42" s="20">
        <v>0</v>
      </c>
      <c r="G42" s="49">
        <v>38.044580000000003</v>
      </c>
      <c r="L42" s="39" t="s">
        <v>69</v>
      </c>
      <c r="M42" s="6">
        <v>2.6419999999999999</v>
      </c>
      <c r="N42" s="6">
        <v>165.11800000000002</v>
      </c>
      <c r="O42" s="6">
        <v>0</v>
      </c>
      <c r="P42" s="59">
        <f t="shared" si="2"/>
        <v>167.76000000000002</v>
      </c>
    </row>
    <row r="43" spans="1:16" x14ac:dyDescent="0.35">
      <c r="A43" s="17">
        <v>42407</v>
      </c>
      <c r="B43" s="20">
        <v>0</v>
      </c>
      <c r="C43" s="20">
        <v>0</v>
      </c>
      <c r="D43" s="46">
        <f t="shared" si="0"/>
        <v>0</v>
      </c>
      <c r="E43" s="20">
        <v>36.7532</v>
      </c>
      <c r="F43" s="20">
        <v>0</v>
      </c>
      <c r="G43" s="49">
        <v>36.7532</v>
      </c>
      <c r="L43" s="39" t="s">
        <v>70</v>
      </c>
      <c r="M43" s="6">
        <v>0.16300000000000001</v>
      </c>
      <c r="N43" s="6">
        <v>154.38100000000003</v>
      </c>
      <c r="O43" s="6">
        <v>0</v>
      </c>
      <c r="P43" s="59">
        <f t="shared" si="2"/>
        <v>154.54400000000004</v>
      </c>
    </row>
    <row r="44" spans="1:16" x14ac:dyDescent="0.35">
      <c r="A44" s="17">
        <v>42408</v>
      </c>
      <c r="B44" s="20">
        <v>0</v>
      </c>
      <c r="C44" s="20">
        <v>0</v>
      </c>
      <c r="D44" s="46">
        <f t="shared" si="0"/>
        <v>0</v>
      </c>
      <c r="E44" s="20">
        <v>38.567300000000003</v>
      </c>
      <c r="F44" s="20">
        <v>0</v>
      </c>
      <c r="G44" s="49">
        <v>38.567300000000003</v>
      </c>
      <c r="L44" s="39" t="s">
        <v>71</v>
      </c>
      <c r="M44" s="6">
        <v>236.56100000000001</v>
      </c>
      <c r="N44" s="6">
        <v>174.27300000000002</v>
      </c>
      <c r="O44" s="6">
        <v>238.83</v>
      </c>
      <c r="P44" s="59">
        <f t="shared" si="2"/>
        <v>649.6640000000001</v>
      </c>
    </row>
    <row r="45" spans="1:16" x14ac:dyDescent="0.35">
      <c r="A45" s="17">
        <v>42409</v>
      </c>
      <c r="B45" s="20">
        <v>5.6579999999999998E-2</v>
      </c>
      <c r="C45" s="20">
        <v>2.50529</v>
      </c>
      <c r="D45" s="46">
        <f t="shared" si="0"/>
        <v>2.5618699999999999</v>
      </c>
      <c r="E45" s="20">
        <v>36.790399999999998</v>
      </c>
      <c r="F45" s="20">
        <v>2.198</v>
      </c>
      <c r="G45" s="49">
        <v>41.550269999999998</v>
      </c>
      <c r="L45" s="39" t="s">
        <v>72</v>
      </c>
      <c r="M45" s="6">
        <v>506.89299999999997</v>
      </c>
      <c r="N45" s="6">
        <v>406.88599999999997</v>
      </c>
      <c r="O45" s="6">
        <v>414.02299999999997</v>
      </c>
      <c r="P45" s="59">
        <f t="shared" si="2"/>
        <v>1327.8019999999999</v>
      </c>
    </row>
    <row r="46" spans="1:16" x14ac:dyDescent="0.35">
      <c r="A46" s="17">
        <v>42410</v>
      </c>
      <c r="B46" s="20">
        <v>0</v>
      </c>
      <c r="C46" s="20">
        <v>1.196E-2</v>
      </c>
      <c r="D46" s="46">
        <f t="shared" si="0"/>
        <v>1.196E-2</v>
      </c>
      <c r="E46" s="20">
        <v>35.941670000000002</v>
      </c>
      <c r="F46" s="20">
        <v>0</v>
      </c>
      <c r="G46" s="49">
        <v>35.953630000000004</v>
      </c>
      <c r="L46" s="39" t="s">
        <v>73</v>
      </c>
      <c r="M46" s="6">
        <v>570.47199999999998</v>
      </c>
      <c r="N46" s="6">
        <v>360.36200000000008</v>
      </c>
      <c r="O46" s="6">
        <v>459.87499999999994</v>
      </c>
      <c r="P46" s="59">
        <f>SUM(M46:O46)</f>
        <v>1390.7090000000001</v>
      </c>
    </row>
    <row r="47" spans="1:16" x14ac:dyDescent="0.35">
      <c r="A47" s="17">
        <v>42411</v>
      </c>
      <c r="B47" s="20">
        <v>2.112E-2</v>
      </c>
      <c r="C47" s="20">
        <v>0</v>
      </c>
      <c r="D47" s="46">
        <f t="shared" si="0"/>
        <v>2.112E-2</v>
      </c>
      <c r="E47" s="20">
        <v>44.495829999999998</v>
      </c>
      <c r="F47" s="20">
        <v>1.577</v>
      </c>
      <c r="G47" s="49">
        <v>46.09395</v>
      </c>
      <c r="L47" s="16" t="s">
        <v>78</v>
      </c>
      <c r="M47" s="6">
        <v>1648.8520000000001</v>
      </c>
      <c r="N47" s="6">
        <v>2490.8280000000004</v>
      </c>
      <c r="O47" s="6">
        <v>1568.258</v>
      </c>
      <c r="P47" s="60"/>
    </row>
    <row r="48" spans="1:16" x14ac:dyDescent="0.35">
      <c r="A48" s="17">
        <v>42412</v>
      </c>
      <c r="B48" s="20">
        <v>0</v>
      </c>
      <c r="C48" s="20">
        <v>0</v>
      </c>
      <c r="D48" s="46">
        <f t="shared" si="0"/>
        <v>0</v>
      </c>
      <c r="E48" s="20">
        <v>45.548499999999997</v>
      </c>
      <c r="F48" s="20">
        <v>0.97</v>
      </c>
      <c r="G48" s="49">
        <v>46.518499999999996</v>
      </c>
      <c r="L48" s="16" t="s">
        <v>79</v>
      </c>
      <c r="M48" s="6"/>
      <c r="N48" s="6"/>
      <c r="O48" s="6"/>
      <c r="P48" s="60"/>
    </row>
    <row r="49" spans="1:16" x14ac:dyDescent="0.35">
      <c r="A49" s="17">
        <v>42413</v>
      </c>
      <c r="B49" s="20">
        <v>0</v>
      </c>
      <c r="C49" s="20">
        <v>0</v>
      </c>
      <c r="D49" s="46">
        <f t="shared" si="0"/>
        <v>0</v>
      </c>
      <c r="E49" s="20">
        <v>40.021099999999997</v>
      </c>
      <c r="F49" s="20">
        <v>2.4769999999999999</v>
      </c>
      <c r="G49" s="49">
        <v>42.498099999999994</v>
      </c>
      <c r="L49" s="39" t="s">
        <v>62</v>
      </c>
      <c r="M49" s="6">
        <v>556.50799999999992</v>
      </c>
      <c r="N49" s="6">
        <v>642.78800000000001</v>
      </c>
      <c r="O49" s="6">
        <v>355.685</v>
      </c>
      <c r="P49" s="59">
        <f>SUM(M49:O49)</f>
        <v>1554.9809999999998</v>
      </c>
    </row>
    <row r="50" spans="1:16" x14ac:dyDescent="0.35">
      <c r="A50" s="17">
        <v>42414</v>
      </c>
      <c r="B50" s="20">
        <v>0</v>
      </c>
      <c r="C50" s="20">
        <v>0</v>
      </c>
      <c r="D50" s="46">
        <f t="shared" si="0"/>
        <v>0</v>
      </c>
      <c r="E50" s="20">
        <v>38.4861</v>
      </c>
      <c r="F50" s="20">
        <v>1.1140000000000001</v>
      </c>
      <c r="G50" s="49">
        <v>39.600099999999998</v>
      </c>
      <c r="L50" s="39" t="s">
        <v>63</v>
      </c>
      <c r="M50" s="6">
        <v>545.56100000000004</v>
      </c>
      <c r="N50" s="6">
        <v>610.71500000000003</v>
      </c>
      <c r="O50" s="6">
        <v>157.649</v>
      </c>
      <c r="P50" s="59">
        <f t="shared" ref="P50:P60" si="3">SUM(M50:O50)</f>
        <v>1313.9250000000002</v>
      </c>
    </row>
    <row r="51" spans="1:16" x14ac:dyDescent="0.35">
      <c r="A51" s="17">
        <v>42415</v>
      </c>
      <c r="B51" s="20">
        <v>0</v>
      </c>
      <c r="C51" s="20">
        <v>0</v>
      </c>
      <c r="D51" s="46">
        <f t="shared" si="0"/>
        <v>0</v>
      </c>
      <c r="E51" s="20">
        <v>44.357399999999998</v>
      </c>
      <c r="F51" s="20">
        <v>2.222</v>
      </c>
      <c r="G51" s="49">
        <v>46.5794</v>
      </c>
      <c r="L51" s="39" t="s">
        <v>64</v>
      </c>
      <c r="M51" s="6">
        <v>470.39199999999994</v>
      </c>
      <c r="N51" s="6">
        <v>693.55299999999988</v>
      </c>
      <c r="O51" s="6">
        <v>417.666</v>
      </c>
      <c r="P51" s="59">
        <f t="shared" si="3"/>
        <v>1581.6109999999996</v>
      </c>
    </row>
    <row r="52" spans="1:16" x14ac:dyDescent="0.35">
      <c r="A52" s="17">
        <v>42416</v>
      </c>
      <c r="B52" s="20">
        <v>0</v>
      </c>
      <c r="C52" s="20">
        <v>0</v>
      </c>
      <c r="D52" s="46">
        <f t="shared" si="0"/>
        <v>0</v>
      </c>
      <c r="E52" s="20">
        <v>44.1614</v>
      </c>
      <c r="F52" s="20">
        <v>3.3370000000000002</v>
      </c>
      <c r="G52" s="49">
        <v>47.498400000000004</v>
      </c>
      <c r="L52" s="39" t="s">
        <v>65</v>
      </c>
      <c r="M52" s="6">
        <v>372.91600000000005</v>
      </c>
      <c r="N52" s="6">
        <v>1147.3490000000002</v>
      </c>
      <c r="O52" s="6">
        <v>492.95000000000005</v>
      </c>
      <c r="P52" s="59">
        <f t="shared" si="3"/>
        <v>2013.2150000000004</v>
      </c>
    </row>
    <row r="53" spans="1:16" x14ac:dyDescent="0.35">
      <c r="A53" s="17">
        <v>42417</v>
      </c>
      <c r="B53" s="20">
        <v>0</v>
      </c>
      <c r="C53" s="20">
        <v>0</v>
      </c>
      <c r="D53" s="46">
        <f t="shared" si="0"/>
        <v>0</v>
      </c>
      <c r="E53" s="20">
        <v>43.833300000000001</v>
      </c>
      <c r="F53" s="20">
        <v>3.4460000000000002</v>
      </c>
      <c r="G53" s="49">
        <v>47.279299999999999</v>
      </c>
      <c r="L53" s="39" t="s">
        <v>66</v>
      </c>
      <c r="M53" s="6">
        <v>190.40400000000002</v>
      </c>
      <c r="N53" s="6">
        <v>1626.963</v>
      </c>
      <c r="O53" s="6">
        <v>180.56399999999999</v>
      </c>
      <c r="P53" s="59">
        <f t="shared" si="3"/>
        <v>1997.931</v>
      </c>
    </row>
    <row r="54" spans="1:16" x14ac:dyDescent="0.35">
      <c r="A54" s="17">
        <v>42418</v>
      </c>
      <c r="B54" s="20">
        <v>0</v>
      </c>
      <c r="C54" s="20">
        <v>0</v>
      </c>
      <c r="D54" s="46">
        <f t="shared" si="0"/>
        <v>0</v>
      </c>
      <c r="E54" s="20">
        <v>41.968400000000003</v>
      </c>
      <c r="F54" s="20">
        <v>3.3370000000000002</v>
      </c>
      <c r="G54" s="49">
        <v>45.305400000000006</v>
      </c>
      <c r="L54" s="39" t="s">
        <v>67</v>
      </c>
      <c r="M54" s="6">
        <v>27.943999999999996</v>
      </c>
      <c r="N54" s="6">
        <v>264.85699999999997</v>
      </c>
      <c r="O54" s="6">
        <v>106.28899999999999</v>
      </c>
      <c r="P54" s="59">
        <f t="shared" si="3"/>
        <v>399.09</v>
      </c>
    </row>
    <row r="55" spans="1:16" x14ac:dyDescent="0.35">
      <c r="A55" s="17">
        <v>42419</v>
      </c>
      <c r="B55" s="20">
        <v>0</v>
      </c>
      <c r="C55" s="20">
        <v>0</v>
      </c>
      <c r="D55" s="46">
        <f t="shared" si="0"/>
        <v>0</v>
      </c>
      <c r="E55" s="20">
        <v>42.743749999999999</v>
      </c>
      <c r="F55" s="20">
        <v>1.5292300000000001</v>
      </c>
      <c r="G55" s="49">
        <v>44.272979999999997</v>
      </c>
      <c r="L55" s="39" t="s">
        <v>68</v>
      </c>
      <c r="M55" s="6">
        <v>0.69900000000000007</v>
      </c>
      <c r="N55" s="6">
        <v>319.71199999999999</v>
      </c>
      <c r="O55" s="6">
        <v>63.959000000000003</v>
      </c>
      <c r="P55" s="59">
        <f t="shared" si="3"/>
        <v>384.37</v>
      </c>
    </row>
    <row r="56" spans="1:16" x14ac:dyDescent="0.35">
      <c r="A56" s="17">
        <v>42420</v>
      </c>
      <c r="B56" s="20">
        <v>0</v>
      </c>
      <c r="C56" s="20">
        <v>0</v>
      </c>
      <c r="D56" s="46">
        <f t="shared" si="0"/>
        <v>0</v>
      </c>
      <c r="E56" s="20">
        <v>24.130299999999998</v>
      </c>
      <c r="F56" s="20">
        <v>0</v>
      </c>
      <c r="G56" s="49">
        <v>24.130299999999998</v>
      </c>
      <c r="L56" s="39" t="s">
        <v>69</v>
      </c>
      <c r="M56" s="6">
        <v>0.157</v>
      </c>
      <c r="N56" s="6">
        <v>246.92600000000002</v>
      </c>
      <c r="O56" s="6">
        <v>0</v>
      </c>
      <c r="P56" s="59">
        <f t="shared" si="3"/>
        <v>247.08300000000003</v>
      </c>
    </row>
    <row r="57" spans="1:16" x14ac:dyDescent="0.35">
      <c r="A57" s="17">
        <v>42421</v>
      </c>
      <c r="B57" s="20">
        <v>0</v>
      </c>
      <c r="C57" s="20">
        <v>0</v>
      </c>
      <c r="D57" s="46">
        <f t="shared" si="0"/>
        <v>0</v>
      </c>
      <c r="E57" s="20">
        <v>23.218299999999999</v>
      </c>
      <c r="F57" s="20">
        <v>0</v>
      </c>
      <c r="G57" s="49">
        <v>23.218299999999999</v>
      </c>
      <c r="L57" s="39" t="s">
        <v>70</v>
      </c>
      <c r="M57" s="6">
        <v>222.87499999999994</v>
      </c>
      <c r="N57" s="6">
        <v>702.40500000000009</v>
      </c>
      <c r="O57" s="6">
        <v>0</v>
      </c>
      <c r="P57" s="59">
        <f t="shared" si="3"/>
        <v>925.28</v>
      </c>
    </row>
    <row r="58" spans="1:16" x14ac:dyDescent="0.35">
      <c r="A58" s="17">
        <v>42422</v>
      </c>
      <c r="B58" s="20">
        <v>0</v>
      </c>
      <c r="C58" s="20">
        <v>0</v>
      </c>
      <c r="D58" s="46">
        <f t="shared" si="0"/>
        <v>0</v>
      </c>
      <c r="E58" s="20">
        <v>40.764000000000003</v>
      </c>
      <c r="F58" s="20">
        <v>0</v>
      </c>
      <c r="G58" s="49">
        <v>40.764000000000003</v>
      </c>
      <c r="L58" s="39" t="s">
        <v>71</v>
      </c>
      <c r="M58" s="6">
        <v>377.69100000000003</v>
      </c>
      <c r="N58" s="6">
        <v>1466.1340000000002</v>
      </c>
      <c r="O58" s="6">
        <v>38.427</v>
      </c>
      <c r="P58" s="59">
        <f t="shared" si="3"/>
        <v>1882.2520000000002</v>
      </c>
    </row>
    <row r="59" spans="1:16" x14ac:dyDescent="0.35">
      <c r="A59" s="17">
        <v>42423</v>
      </c>
      <c r="B59" s="20">
        <v>0</v>
      </c>
      <c r="C59" s="20">
        <v>0</v>
      </c>
      <c r="D59" s="46">
        <f t="shared" si="0"/>
        <v>0</v>
      </c>
      <c r="E59" s="20">
        <v>40.4985</v>
      </c>
      <c r="F59" s="20">
        <v>0</v>
      </c>
      <c r="G59" s="49">
        <v>40.4985</v>
      </c>
      <c r="L59" s="39" t="s">
        <v>72</v>
      </c>
      <c r="M59" s="6">
        <v>1026.3229999999999</v>
      </c>
      <c r="N59" s="6">
        <v>689.03400000000033</v>
      </c>
      <c r="O59" s="6">
        <v>513.1690000000001</v>
      </c>
      <c r="P59" s="59">
        <f t="shared" si="3"/>
        <v>2228.5260000000003</v>
      </c>
    </row>
    <row r="60" spans="1:16" x14ac:dyDescent="0.35">
      <c r="A60" s="17">
        <v>42424</v>
      </c>
      <c r="B60" s="20">
        <v>0</v>
      </c>
      <c r="C60" s="20">
        <v>0</v>
      </c>
      <c r="D60" s="46">
        <f t="shared" si="0"/>
        <v>0</v>
      </c>
      <c r="E60" s="20">
        <v>49.696899999999999</v>
      </c>
      <c r="F60" s="20">
        <v>3.3260000000000001</v>
      </c>
      <c r="G60" s="49">
        <v>53.0229</v>
      </c>
      <c r="L60" s="39" t="s">
        <v>73</v>
      </c>
      <c r="M60" s="6">
        <v>1044.5339999999999</v>
      </c>
      <c r="N60" s="6">
        <v>953.30599999999993</v>
      </c>
      <c r="O60" s="6">
        <v>504.142</v>
      </c>
      <c r="P60" s="59">
        <f t="shared" si="3"/>
        <v>2501.9819999999995</v>
      </c>
    </row>
    <row r="61" spans="1:16" x14ac:dyDescent="0.35">
      <c r="A61" s="17">
        <v>42425</v>
      </c>
      <c r="B61" s="20">
        <v>0</v>
      </c>
      <c r="C61" s="20">
        <v>0</v>
      </c>
      <c r="D61" s="46">
        <f t="shared" si="0"/>
        <v>0</v>
      </c>
      <c r="E61" s="20">
        <v>49.886800000000001</v>
      </c>
      <c r="F61" s="20">
        <v>3.3250000000000002</v>
      </c>
      <c r="G61" s="49">
        <v>53.211800000000004</v>
      </c>
      <c r="L61" s="16" t="s">
        <v>80</v>
      </c>
      <c r="M61" s="6">
        <v>4836.0039999999999</v>
      </c>
      <c r="N61" s="6">
        <v>9363.7420000000002</v>
      </c>
      <c r="O61" s="6">
        <v>2830.5</v>
      </c>
      <c r="P61" s="61"/>
    </row>
    <row r="62" spans="1:16" x14ac:dyDescent="0.35">
      <c r="A62" s="17">
        <v>42426</v>
      </c>
      <c r="B62" s="20">
        <v>0</v>
      </c>
      <c r="C62" s="20">
        <v>0</v>
      </c>
      <c r="D62" s="46">
        <f t="shared" si="0"/>
        <v>0</v>
      </c>
      <c r="E62" s="20">
        <v>48.442900000000002</v>
      </c>
      <c r="F62" s="20">
        <v>3.331</v>
      </c>
      <c r="G62" s="49">
        <v>51.773900000000005</v>
      </c>
      <c r="L62" s="16" t="s">
        <v>81</v>
      </c>
      <c r="M62" s="6"/>
      <c r="N62" s="6"/>
      <c r="O62" s="6"/>
      <c r="P62" s="61"/>
    </row>
    <row r="63" spans="1:16" x14ac:dyDescent="0.35">
      <c r="A63" s="17">
        <v>42427</v>
      </c>
      <c r="B63" s="20">
        <v>0</v>
      </c>
      <c r="C63" s="20">
        <v>0</v>
      </c>
      <c r="D63" s="46">
        <f t="shared" si="0"/>
        <v>0</v>
      </c>
      <c r="E63" s="20">
        <v>34.894500000000001</v>
      </c>
      <c r="F63" s="20">
        <v>1.9470000000000001</v>
      </c>
      <c r="G63" s="49">
        <v>36.841500000000003</v>
      </c>
      <c r="L63" s="39" t="s">
        <v>62</v>
      </c>
      <c r="M63" s="6">
        <v>775.92200000000014</v>
      </c>
      <c r="N63" s="6">
        <v>1173.317</v>
      </c>
      <c r="O63" s="6">
        <v>559.75700000000006</v>
      </c>
      <c r="P63" s="59">
        <f t="shared" ref="P63:P73" si="4">SUM(M63:O63)</f>
        <v>2508.9960000000001</v>
      </c>
    </row>
    <row r="64" spans="1:16" x14ac:dyDescent="0.35">
      <c r="A64" s="17">
        <v>42428</v>
      </c>
      <c r="B64" s="20">
        <v>0</v>
      </c>
      <c r="C64" s="20">
        <v>0</v>
      </c>
      <c r="D64" s="46">
        <f t="shared" si="0"/>
        <v>0</v>
      </c>
      <c r="E64" s="20">
        <v>35.109400000000001</v>
      </c>
      <c r="F64" s="20">
        <v>3.331</v>
      </c>
      <c r="G64" s="49">
        <v>38.440400000000004</v>
      </c>
      <c r="L64" s="39" t="s">
        <v>63</v>
      </c>
      <c r="M64" s="6">
        <v>867.50500000000022</v>
      </c>
      <c r="N64" s="6">
        <v>870.42200000000003</v>
      </c>
      <c r="O64" s="6">
        <v>415.81</v>
      </c>
      <c r="P64" s="59">
        <f t="shared" si="4"/>
        <v>2153.7370000000001</v>
      </c>
    </row>
    <row r="65" spans="1:16" x14ac:dyDescent="0.35">
      <c r="A65" s="17">
        <v>42429</v>
      </c>
      <c r="B65" s="20">
        <v>0</v>
      </c>
      <c r="C65" s="20">
        <v>0</v>
      </c>
      <c r="D65" s="46">
        <f t="shared" si="0"/>
        <v>0</v>
      </c>
      <c r="E65" s="20">
        <v>36.961399999999998</v>
      </c>
      <c r="F65" s="20">
        <v>3.3290000000000002</v>
      </c>
      <c r="G65" s="49">
        <v>40.290399999999998</v>
      </c>
      <c r="L65" s="39" t="s">
        <v>64</v>
      </c>
      <c r="M65" s="6">
        <v>721.44399999999973</v>
      </c>
      <c r="N65" s="6">
        <v>800.92000000000007</v>
      </c>
      <c r="O65" s="6">
        <v>594.92100000000005</v>
      </c>
      <c r="P65" s="59">
        <f t="shared" si="4"/>
        <v>2117.2849999999999</v>
      </c>
    </row>
    <row r="66" spans="1:16" x14ac:dyDescent="0.35">
      <c r="A66" s="17">
        <v>42430</v>
      </c>
      <c r="B66" s="20">
        <v>0</v>
      </c>
      <c r="C66" s="20">
        <v>0</v>
      </c>
      <c r="D66" s="46">
        <f t="shared" si="0"/>
        <v>0</v>
      </c>
      <c r="E66" s="20">
        <v>28.6221</v>
      </c>
      <c r="F66" s="20">
        <v>3.347</v>
      </c>
      <c r="G66" s="49">
        <v>31.969100000000001</v>
      </c>
      <c r="L66" s="39" t="s">
        <v>65</v>
      </c>
      <c r="M66" s="6">
        <v>201.81099999999998</v>
      </c>
      <c r="N66" s="6">
        <v>1436.7550000000001</v>
      </c>
      <c r="O66" s="6">
        <v>481.02800000000002</v>
      </c>
      <c r="P66" s="59">
        <f t="shared" si="4"/>
        <v>2119.5940000000001</v>
      </c>
    </row>
    <row r="67" spans="1:16" x14ac:dyDescent="0.35">
      <c r="A67" s="17">
        <v>42431</v>
      </c>
      <c r="B67" s="20">
        <v>0.10904999999999999</v>
      </c>
      <c r="C67" s="20">
        <v>0</v>
      </c>
      <c r="D67" s="46">
        <f t="shared" si="0"/>
        <v>0.10904999999999999</v>
      </c>
      <c r="E67" s="20">
        <v>34.540100000000002</v>
      </c>
      <c r="F67" s="20">
        <v>3.3370000000000002</v>
      </c>
      <c r="G67" s="49">
        <v>37.986150000000002</v>
      </c>
      <c r="L67" s="39" t="s">
        <v>66</v>
      </c>
      <c r="M67" s="6">
        <v>15.709</v>
      </c>
      <c r="N67" s="6">
        <v>1441.633</v>
      </c>
      <c r="O67" s="6">
        <v>136.017</v>
      </c>
      <c r="P67" s="59">
        <f t="shared" si="4"/>
        <v>1593.3590000000002</v>
      </c>
    </row>
    <row r="68" spans="1:16" x14ac:dyDescent="0.35">
      <c r="A68" s="17">
        <v>42432</v>
      </c>
      <c r="B68" s="20">
        <v>0</v>
      </c>
      <c r="C68" s="20">
        <v>0</v>
      </c>
      <c r="D68" s="46">
        <f t="shared" si="0"/>
        <v>0</v>
      </c>
      <c r="E68" s="20">
        <v>35.681699999999999</v>
      </c>
      <c r="F68" s="20">
        <v>3.3260000000000001</v>
      </c>
      <c r="G68" s="49">
        <v>39.0077</v>
      </c>
      <c r="L68" s="39" t="s">
        <v>67</v>
      </c>
      <c r="M68" s="6">
        <v>62.21</v>
      </c>
      <c r="N68" s="6">
        <v>1050.059</v>
      </c>
      <c r="O68" s="6">
        <v>48.739999999999995</v>
      </c>
      <c r="P68" s="59">
        <f t="shared" si="4"/>
        <v>1161.009</v>
      </c>
    </row>
    <row r="69" spans="1:16" x14ac:dyDescent="0.35">
      <c r="A69" s="17">
        <v>42433</v>
      </c>
      <c r="B69" s="20">
        <v>0</v>
      </c>
      <c r="C69" s="20">
        <v>0</v>
      </c>
      <c r="D69" s="46">
        <f t="shared" si="0"/>
        <v>0</v>
      </c>
      <c r="E69" s="20">
        <v>41.299399999999999</v>
      </c>
      <c r="F69" s="20">
        <v>3.327</v>
      </c>
      <c r="G69" s="49">
        <v>44.626399999999997</v>
      </c>
      <c r="L69" s="39" t="s">
        <v>68</v>
      </c>
      <c r="M69" s="6">
        <v>11.439</v>
      </c>
      <c r="N69" s="6">
        <v>640.66099999999983</v>
      </c>
      <c r="O69" s="6">
        <v>0</v>
      </c>
      <c r="P69" s="59">
        <f t="shared" si="4"/>
        <v>652.0999999999998</v>
      </c>
    </row>
    <row r="70" spans="1:16" x14ac:dyDescent="0.35">
      <c r="A70" s="17">
        <v>42434</v>
      </c>
      <c r="B70" s="20">
        <v>0</v>
      </c>
      <c r="C70" s="20">
        <v>0</v>
      </c>
      <c r="D70" s="46">
        <f t="shared" si="0"/>
        <v>0</v>
      </c>
      <c r="E70" s="20">
        <v>31.23208</v>
      </c>
      <c r="F70" s="20">
        <v>3.3260000000000001</v>
      </c>
      <c r="G70" s="49">
        <v>34.558079999999997</v>
      </c>
      <c r="L70" s="39" t="s">
        <v>69</v>
      </c>
      <c r="M70" s="6">
        <v>14.626999999999999</v>
      </c>
      <c r="N70" s="6">
        <v>803.87599999999975</v>
      </c>
      <c r="O70" s="6">
        <v>5.7050000000000001</v>
      </c>
      <c r="P70" s="59">
        <f t="shared" si="4"/>
        <v>824.20799999999974</v>
      </c>
    </row>
    <row r="71" spans="1:16" x14ac:dyDescent="0.35">
      <c r="A71" s="17">
        <v>42435</v>
      </c>
      <c r="B71" s="20">
        <v>0</v>
      </c>
      <c r="C71" s="20">
        <v>0</v>
      </c>
      <c r="D71" s="46">
        <f t="shared" ref="D71:D134" si="5">C71+B71</f>
        <v>0</v>
      </c>
      <c r="E71" s="20">
        <v>30.8032</v>
      </c>
      <c r="F71" s="20">
        <v>3.327</v>
      </c>
      <c r="G71" s="49">
        <v>34.130200000000002</v>
      </c>
      <c r="L71" s="39" t="s">
        <v>70</v>
      </c>
      <c r="M71" s="6">
        <v>35.166000000000004</v>
      </c>
      <c r="N71" s="6">
        <v>757.84199999999998</v>
      </c>
      <c r="O71" s="6">
        <v>1.125</v>
      </c>
      <c r="P71" s="59">
        <f>SUM(M71:O71)</f>
        <v>794.13300000000004</v>
      </c>
    </row>
    <row r="72" spans="1:16" x14ac:dyDescent="0.35">
      <c r="A72" s="17">
        <v>42436</v>
      </c>
      <c r="B72" s="20">
        <v>0</v>
      </c>
      <c r="C72" s="20">
        <v>0</v>
      </c>
      <c r="D72" s="46">
        <f t="shared" si="5"/>
        <v>0</v>
      </c>
      <c r="E72" s="20">
        <v>36.844200000000001</v>
      </c>
      <c r="F72" s="20">
        <v>4.4260000000000002</v>
      </c>
      <c r="G72" s="49">
        <v>41.270200000000003</v>
      </c>
      <c r="L72" s="39" t="s">
        <v>71</v>
      </c>
      <c r="M72" s="6">
        <v>217.92700000000005</v>
      </c>
      <c r="N72" s="6">
        <v>323.59100000000012</v>
      </c>
      <c r="O72" s="6">
        <v>150.52000000000001</v>
      </c>
      <c r="P72" s="59">
        <f t="shared" si="4"/>
        <v>692.03800000000012</v>
      </c>
    </row>
    <row r="73" spans="1:16" x14ac:dyDescent="0.35">
      <c r="A73" s="17">
        <v>42437</v>
      </c>
      <c r="B73" s="20">
        <v>1.651E-2</v>
      </c>
      <c r="C73" s="20">
        <v>7.4193199999999999</v>
      </c>
      <c r="D73" s="46">
        <f t="shared" si="5"/>
        <v>7.4358300000000002</v>
      </c>
      <c r="E73" s="20">
        <v>42.087600000000002</v>
      </c>
      <c r="F73" s="20">
        <v>3.4820000000000002</v>
      </c>
      <c r="G73" s="49">
        <v>53.005430000000004</v>
      </c>
      <c r="L73" s="39" t="s">
        <v>72</v>
      </c>
      <c r="M73" s="6">
        <v>548.97499999999991</v>
      </c>
      <c r="N73" s="6">
        <v>388.43200000000007</v>
      </c>
      <c r="O73" s="6">
        <v>379.60100000000006</v>
      </c>
      <c r="P73" s="59">
        <f t="shared" si="4"/>
        <v>1317.008</v>
      </c>
    </row>
    <row r="74" spans="1:16" x14ac:dyDescent="0.35">
      <c r="A74" s="17">
        <v>42438</v>
      </c>
      <c r="B74" s="20">
        <v>0.11021</v>
      </c>
      <c r="C74" s="20">
        <v>6.7915599999999996</v>
      </c>
      <c r="D74" s="46">
        <f t="shared" si="5"/>
        <v>6.90177</v>
      </c>
      <c r="E74" s="20">
        <v>48.368099999999998</v>
      </c>
      <c r="F74" s="20">
        <v>3.6859999999999999</v>
      </c>
      <c r="G74" s="49">
        <v>58.955869999999997</v>
      </c>
      <c r="L74" s="39" t="s">
        <v>73</v>
      </c>
      <c r="M74" s="6">
        <v>793.06100000000026</v>
      </c>
      <c r="N74" s="6">
        <v>450.24500000000006</v>
      </c>
      <c r="O74" s="6">
        <v>517.17599999999993</v>
      </c>
      <c r="P74" s="59">
        <f>SUM(M74:O74)</f>
        <v>1760.4820000000002</v>
      </c>
    </row>
    <row r="75" spans="1:16" x14ac:dyDescent="0.35">
      <c r="A75" s="17">
        <v>42439</v>
      </c>
      <c r="B75" s="20">
        <v>0</v>
      </c>
      <c r="C75" s="20">
        <v>0</v>
      </c>
      <c r="D75" s="46">
        <f t="shared" si="5"/>
        <v>0</v>
      </c>
      <c r="E75" s="20">
        <v>40.966299999999997</v>
      </c>
      <c r="F75" s="20">
        <v>3.863</v>
      </c>
      <c r="G75" s="49">
        <v>44.829299999999996</v>
      </c>
      <c r="L75" s="16" t="s">
        <v>82</v>
      </c>
      <c r="M75" s="6">
        <v>4265.7960000000003</v>
      </c>
      <c r="N75" s="6">
        <v>10137.753000000002</v>
      </c>
      <c r="O75" s="6">
        <v>3290.3999999999996</v>
      </c>
      <c r="P75" s="6"/>
    </row>
    <row r="76" spans="1:16" x14ac:dyDescent="0.35">
      <c r="A76" s="17">
        <v>42440</v>
      </c>
      <c r="B76" s="20">
        <v>0</v>
      </c>
      <c r="C76" s="20">
        <v>0</v>
      </c>
      <c r="D76" s="46">
        <f t="shared" si="5"/>
        <v>0</v>
      </c>
      <c r="E76" s="20">
        <v>26.004169999999998</v>
      </c>
      <c r="F76" s="20">
        <v>3.3180000000000001</v>
      </c>
      <c r="G76" s="49">
        <v>29.32217</v>
      </c>
      <c r="L76" s="16" t="s">
        <v>108</v>
      </c>
      <c r="M76" s="6"/>
      <c r="N76" s="6"/>
      <c r="O76" s="6"/>
      <c r="P76" s="6"/>
    </row>
    <row r="77" spans="1:16" x14ac:dyDescent="0.35">
      <c r="A77" s="17">
        <v>42441</v>
      </c>
      <c r="B77" s="20">
        <v>0</v>
      </c>
      <c r="C77" s="20">
        <v>0</v>
      </c>
      <c r="D77" s="46">
        <f t="shared" si="5"/>
        <v>0</v>
      </c>
      <c r="E77" s="20">
        <v>9.5408000000000008</v>
      </c>
      <c r="F77" s="20">
        <v>3.3159999999999998</v>
      </c>
      <c r="G77" s="49">
        <v>12.8568</v>
      </c>
      <c r="L77" s="39" t="s">
        <v>62</v>
      </c>
      <c r="M77" s="6">
        <v>380.14000000000004</v>
      </c>
      <c r="N77" s="6">
        <v>201.82000000000002</v>
      </c>
      <c r="O77" s="6">
        <v>318.642</v>
      </c>
      <c r="P77" s="59">
        <f>SUM(M77:O77)</f>
        <v>900.60200000000009</v>
      </c>
    </row>
    <row r="78" spans="1:16" x14ac:dyDescent="0.35">
      <c r="A78" s="17">
        <v>42442</v>
      </c>
      <c r="B78" s="20">
        <v>0</v>
      </c>
      <c r="C78" s="20">
        <v>0</v>
      </c>
      <c r="D78" s="46">
        <f t="shared" si="5"/>
        <v>0</v>
      </c>
      <c r="E78" s="20">
        <v>9.1454000000000004</v>
      </c>
      <c r="F78" s="20">
        <v>3.3090000000000002</v>
      </c>
      <c r="G78" s="49">
        <v>12.4544</v>
      </c>
      <c r="L78" s="39" t="s">
        <v>63</v>
      </c>
      <c r="M78" s="6">
        <v>753.12800000000004</v>
      </c>
      <c r="N78" s="6">
        <v>666.33699999999999</v>
      </c>
      <c r="O78" s="6">
        <v>477.77700000000004</v>
      </c>
      <c r="P78" s="59">
        <f>SUM(M78:O78)</f>
        <v>1897.2420000000002</v>
      </c>
    </row>
    <row r="79" spans="1:16" x14ac:dyDescent="0.35">
      <c r="A79" s="17">
        <v>42443</v>
      </c>
      <c r="B79" s="20">
        <v>0</v>
      </c>
      <c r="C79" s="20">
        <v>0</v>
      </c>
      <c r="D79" s="46">
        <f t="shared" si="5"/>
        <v>0</v>
      </c>
      <c r="E79" s="20">
        <v>22.931100000000001</v>
      </c>
      <c r="F79" s="20">
        <v>3.3109999999999999</v>
      </c>
      <c r="G79" s="49">
        <v>26.242100000000001</v>
      </c>
      <c r="L79" s="16" t="s">
        <v>109</v>
      </c>
      <c r="M79" s="6">
        <v>1133.268</v>
      </c>
      <c r="N79" s="6">
        <v>868.15700000000004</v>
      </c>
      <c r="O79" s="6">
        <v>796.4190000000001</v>
      </c>
    </row>
    <row r="80" spans="1:16" x14ac:dyDescent="0.35">
      <c r="A80" s="17">
        <v>42444</v>
      </c>
      <c r="B80" s="20">
        <v>0</v>
      </c>
      <c r="C80" s="20">
        <v>0</v>
      </c>
      <c r="D80" s="46">
        <f t="shared" si="5"/>
        <v>0</v>
      </c>
      <c r="E80" s="20">
        <v>25.973700000000001</v>
      </c>
      <c r="F80" s="20">
        <v>3.8490000000000002</v>
      </c>
      <c r="G80" s="49">
        <v>29.822700000000001</v>
      </c>
      <c r="L80" s="16" t="s">
        <v>83</v>
      </c>
      <c r="M80" s="6">
        <v>11931.549559999999</v>
      </c>
      <c r="N80" s="6">
        <v>36260.188440000005</v>
      </c>
      <c r="O80" s="6">
        <v>9368.9678299999996</v>
      </c>
    </row>
    <row r="81" spans="1:16" x14ac:dyDescent="0.35">
      <c r="A81" s="17">
        <v>42445</v>
      </c>
      <c r="B81" s="20">
        <v>0</v>
      </c>
      <c r="C81" s="20">
        <v>0</v>
      </c>
      <c r="D81" s="46">
        <f t="shared" si="5"/>
        <v>0</v>
      </c>
      <c r="E81" s="20">
        <v>25.1509</v>
      </c>
      <c r="F81" s="20">
        <v>3.3119999999999998</v>
      </c>
      <c r="G81" s="49">
        <v>28.462900000000001</v>
      </c>
    </row>
    <row r="82" spans="1:16" x14ac:dyDescent="0.35">
      <c r="A82" s="17">
        <v>42446</v>
      </c>
      <c r="B82" s="20">
        <v>0</v>
      </c>
      <c r="C82" s="20">
        <v>0</v>
      </c>
      <c r="D82" s="46">
        <f t="shared" si="5"/>
        <v>0</v>
      </c>
      <c r="E82" s="20">
        <v>29.0807</v>
      </c>
      <c r="F82" s="20">
        <v>3.3210000000000002</v>
      </c>
      <c r="G82" s="49">
        <v>32.401699999999998</v>
      </c>
    </row>
    <row r="83" spans="1:16" x14ac:dyDescent="0.35">
      <c r="A83" s="17">
        <v>42447</v>
      </c>
      <c r="B83" s="20">
        <v>0</v>
      </c>
      <c r="C83" s="20">
        <v>0</v>
      </c>
      <c r="D83" s="46">
        <f t="shared" si="5"/>
        <v>0</v>
      </c>
      <c r="E83" s="20">
        <v>32.040999999999997</v>
      </c>
      <c r="F83" s="20">
        <v>3.3090000000000002</v>
      </c>
      <c r="G83" s="49">
        <v>35.349999999999994</v>
      </c>
    </row>
    <row r="84" spans="1:16" x14ac:dyDescent="0.35">
      <c r="A84" s="17">
        <v>42448</v>
      </c>
      <c r="B84" s="20">
        <v>0</v>
      </c>
      <c r="C84" s="20">
        <v>0</v>
      </c>
      <c r="D84" s="46">
        <f t="shared" si="5"/>
        <v>0</v>
      </c>
      <c r="E84" s="20">
        <v>20.9573</v>
      </c>
      <c r="F84" s="20">
        <v>2.6160000000000001</v>
      </c>
      <c r="G84" s="49">
        <v>23.5733</v>
      </c>
      <c r="P84" s="6"/>
    </row>
    <row r="85" spans="1:16" x14ac:dyDescent="0.35">
      <c r="A85" s="17">
        <v>42449</v>
      </c>
      <c r="B85" s="20">
        <v>0</v>
      </c>
      <c r="C85" s="20">
        <v>0</v>
      </c>
      <c r="D85" s="46">
        <f t="shared" si="5"/>
        <v>0</v>
      </c>
      <c r="E85" s="20">
        <v>22.3522</v>
      </c>
      <c r="F85" s="20">
        <v>0</v>
      </c>
      <c r="G85" s="49">
        <v>22.3522</v>
      </c>
      <c r="L85" s="145" t="s">
        <v>84</v>
      </c>
      <c r="M85" s="145"/>
      <c r="N85" s="145"/>
      <c r="O85" s="145"/>
      <c r="P85" s="145"/>
    </row>
    <row r="86" spans="1:16" x14ac:dyDescent="0.35">
      <c r="A86" s="17">
        <v>42450</v>
      </c>
      <c r="B86" s="20">
        <v>0</v>
      </c>
      <c r="C86" s="20">
        <v>0</v>
      </c>
      <c r="D86" s="46">
        <f t="shared" si="5"/>
        <v>0</v>
      </c>
      <c r="E86" s="20">
        <v>35.252200000000002</v>
      </c>
      <c r="F86" s="20">
        <v>0</v>
      </c>
      <c r="G86" s="49">
        <v>35.252200000000002</v>
      </c>
      <c r="M86" s="2">
        <v>2017</v>
      </c>
      <c r="N86" s="2">
        <v>2018</v>
      </c>
      <c r="O86" s="2">
        <v>2019</v>
      </c>
      <c r="P86" s="2">
        <v>2020</v>
      </c>
    </row>
    <row r="87" spans="1:16" x14ac:dyDescent="0.35">
      <c r="A87" s="17">
        <v>42451</v>
      </c>
      <c r="B87" s="20">
        <v>0</v>
      </c>
      <c r="C87" s="20">
        <v>0</v>
      </c>
      <c r="D87" s="46">
        <f t="shared" si="5"/>
        <v>0</v>
      </c>
      <c r="E87" s="20">
        <v>36.012</v>
      </c>
      <c r="F87" s="20">
        <v>0</v>
      </c>
      <c r="G87" s="49">
        <v>36.012</v>
      </c>
      <c r="L87" s="2" t="s">
        <v>85</v>
      </c>
      <c r="M87" s="3">
        <f t="shared" ref="M87:M98" si="6">P21</f>
        <v>247.68790000000001</v>
      </c>
      <c r="N87" s="3">
        <f t="shared" ref="N87:N98" si="7">P35</f>
        <v>188.75000000000006</v>
      </c>
      <c r="O87" s="3">
        <f t="shared" ref="O87:O98" si="8">P49</f>
        <v>1554.9809999999998</v>
      </c>
      <c r="P87" s="3">
        <f t="shared" ref="P87:P98" si="9">P63</f>
        <v>2508.9960000000001</v>
      </c>
    </row>
    <row r="88" spans="1:16" x14ac:dyDescent="0.35">
      <c r="A88" s="17">
        <v>42452</v>
      </c>
      <c r="B88" s="20">
        <v>0</v>
      </c>
      <c r="C88" s="20">
        <v>0</v>
      </c>
      <c r="D88" s="46">
        <f t="shared" si="5"/>
        <v>0</v>
      </c>
      <c r="E88" s="20">
        <v>34.720199999999998</v>
      </c>
      <c r="F88" s="20">
        <v>0</v>
      </c>
      <c r="G88" s="49">
        <v>34.720199999999998</v>
      </c>
      <c r="L88" s="2" t="s">
        <v>86</v>
      </c>
      <c r="M88" s="3">
        <f t="shared" si="6"/>
        <v>189.76075999999998</v>
      </c>
      <c r="N88" s="3">
        <f t="shared" si="7"/>
        <v>333.73</v>
      </c>
      <c r="O88" s="3">
        <f t="shared" si="8"/>
        <v>1313.9250000000002</v>
      </c>
      <c r="P88" s="3">
        <f t="shared" si="9"/>
        <v>2153.7370000000001</v>
      </c>
    </row>
    <row r="89" spans="1:16" x14ac:dyDescent="0.35">
      <c r="A89" s="17">
        <v>42453</v>
      </c>
      <c r="B89" s="20">
        <v>0</v>
      </c>
      <c r="C89" s="20">
        <v>0</v>
      </c>
      <c r="D89" s="46">
        <f t="shared" si="5"/>
        <v>0</v>
      </c>
      <c r="E89" s="20">
        <v>34.843400000000003</v>
      </c>
      <c r="F89" s="20">
        <v>0</v>
      </c>
      <c r="G89" s="49">
        <v>34.843400000000003</v>
      </c>
      <c r="L89" s="2" t="s">
        <v>87</v>
      </c>
      <c r="M89" s="3">
        <f t="shared" si="6"/>
        <v>764.2640600000002</v>
      </c>
      <c r="N89" s="3">
        <f t="shared" si="7"/>
        <v>465.21999999999997</v>
      </c>
      <c r="O89" s="3">
        <f t="shared" si="8"/>
        <v>1581.6109999999996</v>
      </c>
      <c r="P89" s="3">
        <f t="shared" si="9"/>
        <v>2117.2849999999999</v>
      </c>
    </row>
    <row r="90" spans="1:16" x14ac:dyDescent="0.35">
      <c r="A90" s="17">
        <v>42454</v>
      </c>
      <c r="B90" s="20">
        <v>0</v>
      </c>
      <c r="C90" s="20">
        <v>0</v>
      </c>
      <c r="D90" s="46">
        <f t="shared" si="5"/>
        <v>0</v>
      </c>
      <c r="E90" s="20">
        <v>22.062100000000001</v>
      </c>
      <c r="F90" s="20">
        <v>0</v>
      </c>
      <c r="G90" s="49">
        <v>22.062100000000001</v>
      </c>
      <c r="L90" s="2" t="s">
        <v>88</v>
      </c>
      <c r="M90" s="3">
        <f t="shared" si="6"/>
        <v>947.61821999999995</v>
      </c>
      <c r="N90" s="3">
        <f t="shared" si="7"/>
        <v>482.58000000000004</v>
      </c>
      <c r="O90" s="3">
        <f t="shared" si="8"/>
        <v>2013.2150000000004</v>
      </c>
      <c r="P90" s="3">
        <f t="shared" si="9"/>
        <v>2119.5940000000001</v>
      </c>
    </row>
    <row r="91" spans="1:16" x14ac:dyDescent="0.35">
      <c r="A91" s="17">
        <v>42455</v>
      </c>
      <c r="B91" s="20">
        <v>0</v>
      </c>
      <c r="C91" s="20">
        <v>0</v>
      </c>
      <c r="D91" s="46">
        <f t="shared" si="5"/>
        <v>0</v>
      </c>
      <c r="E91" s="20">
        <v>24.085799999999999</v>
      </c>
      <c r="F91" s="20">
        <v>0</v>
      </c>
      <c r="G91" s="49">
        <v>24.085799999999999</v>
      </c>
      <c r="L91" s="2" t="s">
        <v>66</v>
      </c>
      <c r="M91" s="3">
        <f t="shared" si="6"/>
        <v>708.01117999999974</v>
      </c>
      <c r="N91" s="3">
        <f t="shared" si="7"/>
        <v>214.67000000000004</v>
      </c>
      <c r="O91" s="3">
        <f t="shared" si="8"/>
        <v>1997.931</v>
      </c>
      <c r="P91" s="3">
        <f t="shared" si="9"/>
        <v>1593.3590000000002</v>
      </c>
    </row>
    <row r="92" spans="1:16" x14ac:dyDescent="0.35">
      <c r="A92" s="17">
        <v>42456</v>
      </c>
      <c r="B92" s="20">
        <v>0</v>
      </c>
      <c r="C92" s="20">
        <v>0</v>
      </c>
      <c r="D92" s="46">
        <f t="shared" si="5"/>
        <v>0</v>
      </c>
      <c r="E92" s="20">
        <v>23.308399999999999</v>
      </c>
      <c r="F92" s="20">
        <v>0</v>
      </c>
      <c r="G92" s="49">
        <v>23.308399999999999</v>
      </c>
      <c r="L92" s="2" t="s">
        <v>89</v>
      </c>
      <c r="M92" s="3">
        <f t="shared" si="6"/>
        <v>280.36563999999998</v>
      </c>
      <c r="N92" s="3">
        <f t="shared" si="7"/>
        <v>164.21999999999997</v>
      </c>
      <c r="O92" s="3">
        <f t="shared" si="8"/>
        <v>399.09</v>
      </c>
      <c r="P92" s="3">
        <f t="shared" si="9"/>
        <v>1161.009</v>
      </c>
    </row>
    <row r="93" spans="1:16" x14ac:dyDescent="0.35">
      <c r="A93" s="17">
        <v>42457</v>
      </c>
      <c r="B93" s="20">
        <v>2.7650000000000001E-2</v>
      </c>
      <c r="C93" s="20">
        <v>0</v>
      </c>
      <c r="D93" s="46">
        <f t="shared" si="5"/>
        <v>2.7650000000000001E-2</v>
      </c>
      <c r="E93" s="20">
        <v>26.683900000000001</v>
      </c>
      <c r="F93" s="20">
        <v>0</v>
      </c>
      <c r="G93" s="49">
        <v>26.711550000000003</v>
      </c>
      <c r="L93" s="2" t="s">
        <v>90</v>
      </c>
      <c r="M93" s="3">
        <f t="shared" si="6"/>
        <v>526.37716999999998</v>
      </c>
      <c r="N93" s="3">
        <f t="shared" si="7"/>
        <v>168.28899999999999</v>
      </c>
      <c r="O93" s="3">
        <f t="shared" si="8"/>
        <v>384.37</v>
      </c>
      <c r="P93" s="3">
        <f t="shared" si="9"/>
        <v>652.0999999999998</v>
      </c>
    </row>
    <row r="94" spans="1:16" x14ac:dyDescent="0.35">
      <c r="A94" s="17">
        <v>42458</v>
      </c>
      <c r="B94" s="20">
        <v>0</v>
      </c>
      <c r="C94" s="20">
        <v>0</v>
      </c>
      <c r="D94" s="46">
        <f t="shared" si="5"/>
        <v>0</v>
      </c>
      <c r="E94" s="20">
        <v>38.986800000000002</v>
      </c>
      <c r="F94" s="20">
        <v>0</v>
      </c>
      <c r="G94" s="49">
        <v>38.986800000000002</v>
      </c>
      <c r="L94" s="2" t="s">
        <v>91</v>
      </c>
      <c r="M94" s="3">
        <f t="shared" si="6"/>
        <v>463.20954000000006</v>
      </c>
      <c r="N94" s="3">
        <f t="shared" si="7"/>
        <v>167.76000000000002</v>
      </c>
      <c r="O94" s="3">
        <f t="shared" si="8"/>
        <v>247.08300000000003</v>
      </c>
      <c r="P94" s="3">
        <f t="shared" si="9"/>
        <v>824.20799999999974</v>
      </c>
    </row>
    <row r="95" spans="1:16" x14ac:dyDescent="0.35">
      <c r="A95" s="17">
        <v>42459</v>
      </c>
      <c r="B95" s="20">
        <v>0</v>
      </c>
      <c r="C95" s="20">
        <v>0</v>
      </c>
      <c r="D95" s="46">
        <f t="shared" si="5"/>
        <v>0</v>
      </c>
      <c r="E95" s="20">
        <v>35.268000000000001</v>
      </c>
      <c r="F95" s="20">
        <v>0</v>
      </c>
      <c r="G95" s="49">
        <v>35.268000000000001</v>
      </c>
      <c r="L95" s="2" t="s">
        <v>92</v>
      </c>
      <c r="M95" s="3">
        <f t="shared" si="6"/>
        <v>324.9246</v>
      </c>
      <c r="N95" s="3">
        <f t="shared" si="7"/>
        <v>154.54400000000004</v>
      </c>
      <c r="O95" s="3">
        <f t="shared" si="8"/>
        <v>925.28</v>
      </c>
      <c r="P95" s="3">
        <f t="shared" si="9"/>
        <v>794.13300000000004</v>
      </c>
    </row>
    <row r="96" spans="1:16" x14ac:dyDescent="0.35">
      <c r="A96" s="17">
        <v>42460</v>
      </c>
      <c r="B96" s="20">
        <v>0</v>
      </c>
      <c r="C96" s="20">
        <v>0</v>
      </c>
      <c r="D96" s="46">
        <f t="shared" si="5"/>
        <v>0</v>
      </c>
      <c r="E96" s="20">
        <v>34.169400000000003</v>
      </c>
      <c r="F96" s="20">
        <v>0</v>
      </c>
      <c r="G96" s="49">
        <v>34.169400000000003</v>
      </c>
      <c r="L96" s="2" t="s">
        <v>93</v>
      </c>
      <c r="M96" s="3">
        <f t="shared" si="6"/>
        <v>260.54000000000002</v>
      </c>
      <c r="N96" s="3">
        <f t="shared" si="7"/>
        <v>649.6640000000001</v>
      </c>
      <c r="O96" s="3">
        <f t="shared" si="8"/>
        <v>1882.2520000000002</v>
      </c>
      <c r="P96" s="3">
        <f t="shared" si="9"/>
        <v>692.03800000000012</v>
      </c>
    </row>
    <row r="97" spans="1:17" x14ac:dyDescent="0.35">
      <c r="A97" s="17">
        <v>42461</v>
      </c>
      <c r="B97" s="20">
        <v>0</v>
      </c>
      <c r="C97" s="20">
        <v>0</v>
      </c>
      <c r="D97" s="46">
        <f t="shared" si="5"/>
        <v>0</v>
      </c>
      <c r="E97" s="20">
        <v>32.6389</v>
      </c>
      <c r="F97" s="20">
        <v>0</v>
      </c>
      <c r="G97" s="49">
        <v>32.6389</v>
      </c>
      <c r="L97" s="2" t="s">
        <v>94</v>
      </c>
      <c r="M97" s="3">
        <f t="shared" si="6"/>
        <v>319.37000000000006</v>
      </c>
      <c r="N97" s="3">
        <f t="shared" si="7"/>
        <v>1327.8019999999999</v>
      </c>
      <c r="O97" s="3">
        <f t="shared" si="8"/>
        <v>2228.5260000000003</v>
      </c>
      <c r="P97" s="3">
        <f t="shared" si="9"/>
        <v>1317.008</v>
      </c>
    </row>
    <row r="98" spans="1:17" x14ac:dyDescent="0.35">
      <c r="A98" s="17">
        <v>42462</v>
      </c>
      <c r="B98" s="20">
        <v>0</v>
      </c>
      <c r="C98" s="20">
        <v>0</v>
      </c>
      <c r="D98" s="46">
        <f t="shared" si="5"/>
        <v>0</v>
      </c>
      <c r="E98" s="20">
        <v>25.6464</v>
      </c>
      <c r="F98" s="20">
        <v>0</v>
      </c>
      <c r="G98" s="49">
        <v>25.6464</v>
      </c>
      <c r="L98" s="2" t="s">
        <v>95</v>
      </c>
      <c r="M98" s="3">
        <f t="shared" si="6"/>
        <v>249.71999999999997</v>
      </c>
      <c r="N98" s="3">
        <f t="shared" si="7"/>
        <v>1390.7090000000001</v>
      </c>
      <c r="O98" s="3">
        <f t="shared" si="8"/>
        <v>2501.9819999999995</v>
      </c>
      <c r="P98" s="3">
        <f t="shared" si="9"/>
        <v>1760.4820000000002</v>
      </c>
    </row>
    <row r="99" spans="1:17" x14ac:dyDescent="0.35">
      <c r="A99" s="17">
        <v>42463</v>
      </c>
      <c r="B99" s="20">
        <v>0</v>
      </c>
      <c r="C99" s="20">
        <v>0</v>
      </c>
      <c r="D99" s="46">
        <f t="shared" si="5"/>
        <v>0</v>
      </c>
      <c r="E99" s="20">
        <v>24.1859</v>
      </c>
      <c r="F99" s="20">
        <v>0</v>
      </c>
      <c r="G99" s="49">
        <v>24.1859</v>
      </c>
      <c r="P99" s="6"/>
    </row>
    <row r="100" spans="1:17" x14ac:dyDescent="0.35">
      <c r="A100" s="17">
        <v>42464</v>
      </c>
      <c r="B100" s="20">
        <v>0</v>
      </c>
      <c r="C100" s="20">
        <v>0</v>
      </c>
      <c r="D100" s="46">
        <f t="shared" si="5"/>
        <v>0</v>
      </c>
      <c r="E100" s="20">
        <v>25.6555</v>
      </c>
      <c r="F100" s="20">
        <v>0</v>
      </c>
      <c r="G100" s="49">
        <v>25.6555</v>
      </c>
    </row>
    <row r="101" spans="1:17" x14ac:dyDescent="0.35">
      <c r="A101" s="17">
        <v>42465</v>
      </c>
      <c r="B101" s="20">
        <v>0</v>
      </c>
      <c r="C101" s="20">
        <v>0</v>
      </c>
      <c r="D101" s="46">
        <f t="shared" si="5"/>
        <v>0</v>
      </c>
      <c r="E101" s="20">
        <v>17.648399999999999</v>
      </c>
      <c r="F101" s="20">
        <v>0</v>
      </c>
      <c r="G101" s="49">
        <v>17.648399999999999</v>
      </c>
      <c r="L101" s="77" t="s">
        <v>96</v>
      </c>
      <c r="M101" s="77"/>
      <c r="N101" s="77"/>
      <c r="O101" s="77"/>
      <c r="P101" s="77"/>
    </row>
    <row r="102" spans="1:17" x14ac:dyDescent="0.35">
      <c r="A102" s="17">
        <v>42466</v>
      </c>
      <c r="B102" s="20">
        <v>0</v>
      </c>
      <c r="C102" s="20">
        <v>0</v>
      </c>
      <c r="D102" s="46">
        <f t="shared" si="5"/>
        <v>0</v>
      </c>
      <c r="E102" s="20">
        <v>28.0213</v>
      </c>
      <c r="F102" s="20">
        <v>0</v>
      </c>
      <c r="G102" s="49">
        <v>28.0213</v>
      </c>
      <c r="L102" s="76"/>
      <c r="M102" s="74" t="s">
        <v>20</v>
      </c>
      <c r="N102" s="74" t="s">
        <v>21</v>
      </c>
      <c r="O102" s="74" t="s">
        <v>22</v>
      </c>
      <c r="P102" s="74" t="s">
        <v>23</v>
      </c>
      <c r="Q102" s="74" t="s">
        <v>97</v>
      </c>
    </row>
    <row r="103" spans="1:17" x14ac:dyDescent="0.35">
      <c r="A103" s="17">
        <v>42467</v>
      </c>
      <c r="B103" s="20">
        <v>0</v>
      </c>
      <c r="C103" s="20">
        <v>0</v>
      </c>
      <c r="D103" s="46">
        <f t="shared" si="5"/>
        <v>0</v>
      </c>
      <c r="E103" s="20">
        <v>34.852600000000002</v>
      </c>
      <c r="F103" s="20">
        <v>0</v>
      </c>
      <c r="G103" s="49">
        <v>34.852600000000002</v>
      </c>
      <c r="L103" s="74" t="s">
        <v>93</v>
      </c>
      <c r="M103" s="75">
        <f>P16</f>
        <v>181.07432000000006</v>
      </c>
      <c r="N103" s="75">
        <f>P30</f>
        <v>260.54000000000002</v>
      </c>
      <c r="O103" s="75">
        <f>P44</f>
        <v>649.6640000000001</v>
      </c>
      <c r="P103" s="75">
        <f>P58</f>
        <v>1882.2520000000002</v>
      </c>
      <c r="Q103" s="3">
        <f>P72</f>
        <v>692.03800000000012</v>
      </c>
    </row>
    <row r="104" spans="1:17" x14ac:dyDescent="0.35">
      <c r="A104" s="17">
        <v>42468</v>
      </c>
      <c r="B104" s="20">
        <v>0</v>
      </c>
      <c r="C104" s="20">
        <v>0</v>
      </c>
      <c r="D104" s="46">
        <f t="shared" si="5"/>
        <v>0</v>
      </c>
      <c r="E104" s="20">
        <v>28.791799999999999</v>
      </c>
      <c r="F104" s="20">
        <v>0</v>
      </c>
      <c r="G104" s="49">
        <v>28.791799999999999</v>
      </c>
      <c r="L104" s="74" t="s">
        <v>94</v>
      </c>
      <c r="M104" s="75">
        <f>P17</f>
        <v>289.4020000000001</v>
      </c>
      <c r="N104" s="75">
        <f>P31</f>
        <v>319.37000000000006</v>
      </c>
      <c r="O104" s="75">
        <f>P45</f>
        <v>1327.8019999999999</v>
      </c>
      <c r="P104" s="75">
        <f>P59</f>
        <v>2228.5260000000003</v>
      </c>
      <c r="Q104" s="3">
        <f>P73</f>
        <v>1317.008</v>
      </c>
    </row>
    <row r="105" spans="1:17" x14ac:dyDescent="0.35">
      <c r="A105" s="17">
        <v>42469</v>
      </c>
      <c r="B105" s="20">
        <v>0</v>
      </c>
      <c r="C105" s="20">
        <v>0</v>
      </c>
      <c r="D105" s="46">
        <f t="shared" si="5"/>
        <v>0</v>
      </c>
      <c r="E105" s="20">
        <v>29.889800000000001</v>
      </c>
      <c r="F105" s="20">
        <v>0</v>
      </c>
      <c r="G105" s="49">
        <v>29.889800000000001</v>
      </c>
      <c r="L105" s="74" t="s">
        <v>95</v>
      </c>
      <c r="M105" s="75">
        <f>P18</f>
        <v>259.16243999999995</v>
      </c>
      <c r="N105" s="75">
        <f>P32</f>
        <v>249.71999999999997</v>
      </c>
      <c r="O105" s="75">
        <f>P46</f>
        <v>1390.7090000000001</v>
      </c>
      <c r="P105" s="75">
        <f>P60</f>
        <v>2501.9819999999995</v>
      </c>
      <c r="Q105" s="3">
        <f>P74</f>
        <v>1760.4820000000002</v>
      </c>
    </row>
    <row r="106" spans="1:17" x14ac:dyDescent="0.35">
      <c r="A106" s="17">
        <v>42470</v>
      </c>
      <c r="B106" s="20">
        <v>0</v>
      </c>
      <c r="C106" s="20">
        <v>0</v>
      </c>
      <c r="D106" s="46">
        <f t="shared" si="5"/>
        <v>0</v>
      </c>
      <c r="E106" s="20">
        <v>24.88</v>
      </c>
      <c r="F106" s="20">
        <v>0</v>
      </c>
      <c r="G106" s="49">
        <v>24.88</v>
      </c>
      <c r="L106" s="74" t="s">
        <v>85</v>
      </c>
      <c r="M106" s="75">
        <f t="shared" ref="M106:M114" si="10">P21</f>
        <v>247.68790000000001</v>
      </c>
      <c r="N106" s="75">
        <f t="shared" ref="N106:N114" si="11">P35</f>
        <v>188.75000000000006</v>
      </c>
      <c r="O106" s="75">
        <f t="shared" ref="O106:O114" si="12">P49</f>
        <v>1554.9809999999998</v>
      </c>
      <c r="P106" s="75">
        <f t="shared" ref="P106:P114" si="13">P63</f>
        <v>2508.9960000000001</v>
      </c>
      <c r="Q106" s="3">
        <f>P77</f>
        <v>900.60200000000009</v>
      </c>
    </row>
    <row r="107" spans="1:17" x14ac:dyDescent="0.35">
      <c r="A107" s="17">
        <v>42471</v>
      </c>
      <c r="B107" s="20">
        <v>0</v>
      </c>
      <c r="C107" s="20">
        <v>0</v>
      </c>
      <c r="D107" s="46">
        <f t="shared" si="5"/>
        <v>0</v>
      </c>
      <c r="E107" s="20">
        <v>32.531599999999997</v>
      </c>
      <c r="F107" s="20">
        <v>0</v>
      </c>
      <c r="G107" s="49">
        <v>32.531599999999997</v>
      </c>
      <c r="L107" s="74" t="s">
        <v>86</v>
      </c>
      <c r="M107" s="75">
        <f t="shared" si="10"/>
        <v>189.76075999999998</v>
      </c>
      <c r="N107" s="75">
        <f t="shared" si="11"/>
        <v>333.73</v>
      </c>
      <c r="O107" s="75">
        <f t="shared" si="12"/>
        <v>1313.9250000000002</v>
      </c>
      <c r="P107" s="75">
        <f t="shared" si="13"/>
        <v>2153.7370000000001</v>
      </c>
      <c r="Q107" s="3">
        <f>P78</f>
        <v>1897.2420000000002</v>
      </c>
    </row>
    <row r="108" spans="1:17" x14ac:dyDescent="0.35">
      <c r="A108" s="17">
        <v>42472</v>
      </c>
      <c r="B108" s="20">
        <v>0</v>
      </c>
      <c r="C108" s="20">
        <v>0</v>
      </c>
      <c r="D108" s="46">
        <f t="shared" si="5"/>
        <v>0</v>
      </c>
      <c r="E108" s="20">
        <v>41.508800000000001</v>
      </c>
      <c r="F108" s="20">
        <v>0</v>
      </c>
      <c r="G108" s="49">
        <v>41.508800000000001</v>
      </c>
      <c r="L108" s="74" t="s">
        <v>87</v>
      </c>
      <c r="M108" s="75">
        <f t="shared" si="10"/>
        <v>764.2640600000002</v>
      </c>
      <c r="N108" s="75">
        <f t="shared" si="11"/>
        <v>465.21999999999997</v>
      </c>
      <c r="O108" s="75">
        <f t="shared" si="12"/>
        <v>1581.6109999999996</v>
      </c>
      <c r="P108" s="75">
        <f t="shared" si="13"/>
        <v>2117.2849999999999</v>
      </c>
    </row>
    <row r="109" spans="1:17" x14ac:dyDescent="0.35">
      <c r="A109" s="17">
        <v>42473</v>
      </c>
      <c r="B109" s="20">
        <v>0</v>
      </c>
      <c r="C109" s="20">
        <v>0</v>
      </c>
      <c r="D109" s="46">
        <f t="shared" si="5"/>
        <v>0</v>
      </c>
      <c r="E109" s="20">
        <v>38.795200000000001</v>
      </c>
      <c r="F109" s="20">
        <v>0</v>
      </c>
      <c r="G109" s="49">
        <v>38.795200000000001</v>
      </c>
      <c r="L109" s="74" t="s">
        <v>88</v>
      </c>
      <c r="M109" s="75">
        <f t="shared" si="10"/>
        <v>947.61821999999995</v>
      </c>
      <c r="N109" s="75">
        <f t="shared" si="11"/>
        <v>482.58000000000004</v>
      </c>
      <c r="O109" s="75">
        <f t="shared" si="12"/>
        <v>2013.2150000000004</v>
      </c>
      <c r="P109" s="75">
        <f t="shared" si="13"/>
        <v>2119.5940000000001</v>
      </c>
    </row>
    <row r="110" spans="1:17" x14ac:dyDescent="0.35">
      <c r="A110" s="17">
        <v>42474</v>
      </c>
      <c r="B110" s="20">
        <v>0</v>
      </c>
      <c r="C110" s="20">
        <v>0</v>
      </c>
      <c r="D110" s="46">
        <f t="shared" si="5"/>
        <v>0</v>
      </c>
      <c r="E110" s="20">
        <v>41.9099</v>
      </c>
      <c r="F110" s="20">
        <v>0</v>
      </c>
      <c r="G110" s="49">
        <v>41.9099</v>
      </c>
      <c r="L110" s="74" t="s">
        <v>66</v>
      </c>
      <c r="M110" s="75">
        <f t="shared" si="10"/>
        <v>708.01117999999974</v>
      </c>
      <c r="N110" s="75">
        <f t="shared" si="11"/>
        <v>214.67000000000004</v>
      </c>
      <c r="O110" s="75">
        <f t="shared" si="12"/>
        <v>1997.931</v>
      </c>
      <c r="P110" s="75">
        <f t="shared" si="13"/>
        <v>1593.3590000000002</v>
      </c>
    </row>
    <row r="111" spans="1:17" x14ac:dyDescent="0.35">
      <c r="A111" s="17">
        <v>42475</v>
      </c>
      <c r="B111" s="20">
        <v>0</v>
      </c>
      <c r="C111" s="20">
        <v>0</v>
      </c>
      <c r="D111" s="46">
        <f t="shared" si="5"/>
        <v>0</v>
      </c>
      <c r="E111" s="20">
        <v>38.307000000000002</v>
      </c>
      <c r="F111" s="20">
        <v>3.5E-4</v>
      </c>
      <c r="G111" s="49">
        <v>38.30735</v>
      </c>
      <c r="L111" s="74" t="s">
        <v>89</v>
      </c>
      <c r="M111" s="75">
        <f t="shared" si="10"/>
        <v>280.36563999999998</v>
      </c>
      <c r="N111" s="75">
        <f t="shared" si="11"/>
        <v>164.21999999999997</v>
      </c>
      <c r="O111" s="75">
        <f t="shared" si="12"/>
        <v>399.09</v>
      </c>
      <c r="P111" s="75">
        <f t="shared" si="13"/>
        <v>1161.009</v>
      </c>
    </row>
    <row r="112" spans="1:17" x14ac:dyDescent="0.35">
      <c r="A112" s="17">
        <v>42476</v>
      </c>
      <c r="B112" s="20">
        <v>0</v>
      </c>
      <c r="C112" s="20">
        <v>0</v>
      </c>
      <c r="D112" s="46">
        <f t="shared" si="5"/>
        <v>0</v>
      </c>
      <c r="E112" s="20">
        <v>27.827400000000001</v>
      </c>
      <c r="F112" s="20">
        <v>0</v>
      </c>
      <c r="G112" s="49">
        <v>27.827400000000001</v>
      </c>
      <c r="L112" s="74" t="s">
        <v>90</v>
      </c>
      <c r="M112" s="75">
        <f t="shared" si="10"/>
        <v>526.37716999999998</v>
      </c>
      <c r="N112" s="75">
        <f t="shared" si="11"/>
        <v>168.28899999999999</v>
      </c>
      <c r="O112" s="75">
        <f t="shared" si="12"/>
        <v>384.37</v>
      </c>
      <c r="P112" s="75">
        <f t="shared" si="13"/>
        <v>652.0999999999998</v>
      </c>
    </row>
    <row r="113" spans="1:16" x14ac:dyDescent="0.35">
      <c r="A113" s="17">
        <v>42477</v>
      </c>
      <c r="B113" s="20">
        <v>0</v>
      </c>
      <c r="C113" s="20">
        <v>0</v>
      </c>
      <c r="D113" s="46">
        <f t="shared" si="5"/>
        <v>0</v>
      </c>
      <c r="E113" s="20">
        <v>24.7057</v>
      </c>
      <c r="F113" s="20">
        <v>0</v>
      </c>
      <c r="G113" s="49">
        <v>24.7057</v>
      </c>
      <c r="L113" s="74" t="s">
        <v>91</v>
      </c>
      <c r="M113" s="75">
        <f t="shared" si="10"/>
        <v>463.20954000000006</v>
      </c>
      <c r="N113" s="75">
        <f t="shared" si="11"/>
        <v>167.76000000000002</v>
      </c>
      <c r="O113" s="75">
        <f t="shared" si="12"/>
        <v>247.08300000000003</v>
      </c>
      <c r="P113" s="75">
        <f t="shared" si="13"/>
        <v>824.20799999999974</v>
      </c>
    </row>
    <row r="114" spans="1:16" x14ac:dyDescent="0.35">
      <c r="A114" s="17">
        <v>42478</v>
      </c>
      <c r="B114" s="20">
        <v>0</v>
      </c>
      <c r="C114" s="20">
        <v>0</v>
      </c>
      <c r="D114" s="46">
        <f t="shared" si="5"/>
        <v>0</v>
      </c>
      <c r="E114" s="20">
        <v>33.842700000000001</v>
      </c>
      <c r="F114" s="20">
        <v>3.0339999999999998</v>
      </c>
      <c r="G114" s="49">
        <v>36.8767</v>
      </c>
      <c r="L114" s="74" t="s">
        <v>92</v>
      </c>
      <c r="M114" s="75">
        <f t="shared" si="10"/>
        <v>324.9246</v>
      </c>
      <c r="N114" s="75">
        <f t="shared" si="11"/>
        <v>154.54400000000004</v>
      </c>
      <c r="O114" s="75">
        <f t="shared" si="12"/>
        <v>925.28</v>
      </c>
      <c r="P114" s="75">
        <f t="shared" si="13"/>
        <v>794.13300000000004</v>
      </c>
    </row>
    <row r="115" spans="1:16" x14ac:dyDescent="0.35">
      <c r="A115" s="17">
        <v>42479</v>
      </c>
      <c r="B115" s="20">
        <v>0</v>
      </c>
      <c r="C115" s="20">
        <v>0</v>
      </c>
      <c r="D115" s="46">
        <f t="shared" si="5"/>
        <v>0</v>
      </c>
      <c r="E115" s="20">
        <v>31.689299999999999</v>
      </c>
      <c r="F115" s="20">
        <v>3.2890000000000001</v>
      </c>
      <c r="G115" s="49">
        <v>34.978299999999997</v>
      </c>
    </row>
    <row r="116" spans="1:16" x14ac:dyDescent="0.35">
      <c r="A116" s="17">
        <v>42480</v>
      </c>
      <c r="B116" s="20">
        <v>0</v>
      </c>
      <c r="C116" s="20">
        <v>0</v>
      </c>
      <c r="D116" s="46">
        <f t="shared" si="5"/>
        <v>0</v>
      </c>
      <c r="E116" s="20">
        <v>32.634399999999999</v>
      </c>
      <c r="F116" s="20">
        <v>3.2890000000000001</v>
      </c>
      <c r="G116" s="49">
        <v>35.923400000000001</v>
      </c>
    </row>
    <row r="117" spans="1:16" x14ac:dyDescent="0.35">
      <c r="A117" s="17">
        <v>42481</v>
      </c>
      <c r="B117" s="20">
        <v>0</v>
      </c>
      <c r="C117" s="20">
        <v>0</v>
      </c>
      <c r="D117" s="46">
        <f t="shared" si="5"/>
        <v>0</v>
      </c>
      <c r="E117" s="20">
        <v>34.392699999999998</v>
      </c>
      <c r="F117" s="20">
        <v>2.0979999999999999</v>
      </c>
      <c r="G117" s="49">
        <v>36.490699999999997</v>
      </c>
    </row>
    <row r="118" spans="1:16" x14ac:dyDescent="0.35">
      <c r="A118" s="17">
        <v>42482</v>
      </c>
      <c r="B118" s="20">
        <v>0</v>
      </c>
      <c r="C118" s="20">
        <v>0</v>
      </c>
      <c r="D118" s="46">
        <f t="shared" si="5"/>
        <v>0</v>
      </c>
      <c r="E118" s="20">
        <v>36.2804</v>
      </c>
      <c r="F118" s="20">
        <v>3.839</v>
      </c>
      <c r="G118" s="49">
        <v>40.119399999999999</v>
      </c>
    </row>
    <row r="119" spans="1:16" x14ac:dyDescent="0.35">
      <c r="A119" s="17">
        <v>42483</v>
      </c>
      <c r="B119" s="20">
        <v>0</v>
      </c>
      <c r="C119" s="20">
        <v>0</v>
      </c>
      <c r="D119" s="46">
        <f t="shared" si="5"/>
        <v>0</v>
      </c>
      <c r="E119" s="20">
        <v>30.4603</v>
      </c>
      <c r="F119" s="20">
        <v>3.2959999999999998</v>
      </c>
      <c r="G119" s="49">
        <v>33.756300000000003</v>
      </c>
    </row>
    <row r="120" spans="1:16" x14ac:dyDescent="0.35">
      <c r="A120" s="17">
        <v>42484</v>
      </c>
      <c r="B120" s="20">
        <v>0</v>
      </c>
      <c r="C120" s="20">
        <v>0</v>
      </c>
      <c r="D120" s="46">
        <f t="shared" si="5"/>
        <v>0</v>
      </c>
      <c r="E120" s="20">
        <v>31.1526</v>
      </c>
      <c r="F120" s="20">
        <v>3.294</v>
      </c>
      <c r="G120" s="49">
        <v>34.446599999999997</v>
      </c>
    </row>
    <row r="121" spans="1:16" x14ac:dyDescent="0.35">
      <c r="A121" s="17">
        <v>42485</v>
      </c>
      <c r="B121" s="20">
        <v>0</v>
      </c>
      <c r="C121" s="20">
        <v>0</v>
      </c>
      <c r="D121" s="46">
        <f t="shared" si="5"/>
        <v>0</v>
      </c>
      <c r="E121" s="20">
        <v>32.625</v>
      </c>
      <c r="F121" s="20">
        <v>4.0490000000000004</v>
      </c>
      <c r="G121" s="49">
        <v>36.673999999999999</v>
      </c>
    </row>
    <row r="122" spans="1:16" x14ac:dyDescent="0.35">
      <c r="A122" s="17">
        <v>42486</v>
      </c>
      <c r="B122" s="20">
        <v>2.2780000000000002E-2</v>
      </c>
      <c r="C122" s="20">
        <v>0</v>
      </c>
      <c r="D122" s="46">
        <f t="shared" si="5"/>
        <v>2.2780000000000002E-2</v>
      </c>
      <c r="E122" s="20">
        <v>51.7376</v>
      </c>
      <c r="F122" s="20">
        <v>5.4340000000000002</v>
      </c>
      <c r="G122" s="49">
        <v>57.194380000000002</v>
      </c>
    </row>
    <row r="123" spans="1:16" x14ac:dyDescent="0.35">
      <c r="A123" s="17">
        <v>42487</v>
      </c>
      <c r="B123" s="20">
        <v>0</v>
      </c>
      <c r="C123" s="20">
        <v>0</v>
      </c>
      <c r="D123" s="46">
        <f t="shared" si="5"/>
        <v>0</v>
      </c>
      <c r="E123" s="20">
        <v>43.016669999999998</v>
      </c>
      <c r="F123" s="20">
        <v>5.8079999999999998</v>
      </c>
      <c r="G123" s="49">
        <v>48.824669999999998</v>
      </c>
    </row>
    <row r="124" spans="1:16" x14ac:dyDescent="0.35">
      <c r="A124" s="17">
        <v>42488</v>
      </c>
      <c r="B124" s="20">
        <v>0</v>
      </c>
      <c r="C124" s="20">
        <v>0</v>
      </c>
      <c r="D124" s="46">
        <f t="shared" si="5"/>
        <v>0</v>
      </c>
      <c r="E124" s="20">
        <v>47.264699999999998</v>
      </c>
      <c r="F124" s="20">
        <v>11.481</v>
      </c>
      <c r="G124" s="49">
        <v>58.745699999999999</v>
      </c>
    </row>
    <row r="125" spans="1:16" x14ac:dyDescent="0.35">
      <c r="A125" s="17">
        <v>42489</v>
      </c>
      <c r="B125" s="20">
        <v>0</v>
      </c>
      <c r="C125" s="20">
        <v>0</v>
      </c>
      <c r="D125" s="46">
        <f t="shared" si="5"/>
        <v>0</v>
      </c>
      <c r="E125" s="20">
        <v>37.609400000000001</v>
      </c>
      <c r="F125" s="20">
        <v>3.3370000000000002</v>
      </c>
      <c r="G125" s="49">
        <v>40.946400000000004</v>
      </c>
    </row>
    <row r="126" spans="1:16" x14ac:dyDescent="0.35">
      <c r="A126" s="17">
        <v>42490</v>
      </c>
      <c r="B126" s="20">
        <v>0</v>
      </c>
      <c r="C126" s="20">
        <v>0</v>
      </c>
      <c r="D126" s="46">
        <f t="shared" si="5"/>
        <v>0</v>
      </c>
      <c r="E126" s="20">
        <v>28.271100000000001</v>
      </c>
      <c r="F126" s="20">
        <v>0</v>
      </c>
      <c r="G126" s="49">
        <v>28.271100000000001</v>
      </c>
    </row>
    <row r="127" spans="1:16" x14ac:dyDescent="0.35">
      <c r="A127" s="17">
        <v>42491</v>
      </c>
      <c r="B127" s="20">
        <v>0</v>
      </c>
      <c r="C127" s="20">
        <v>0</v>
      </c>
      <c r="D127" s="46">
        <f t="shared" si="5"/>
        <v>0</v>
      </c>
      <c r="E127" s="20">
        <v>34.68</v>
      </c>
      <c r="F127" s="20">
        <v>0</v>
      </c>
      <c r="G127" s="49">
        <v>34.68</v>
      </c>
    </row>
    <row r="128" spans="1:16" x14ac:dyDescent="0.35">
      <c r="A128" s="17">
        <v>42492</v>
      </c>
      <c r="B128" s="20">
        <v>0</v>
      </c>
      <c r="C128" s="20">
        <v>0</v>
      </c>
      <c r="D128" s="46">
        <f t="shared" si="5"/>
        <v>0</v>
      </c>
      <c r="E128" s="20">
        <v>35.761800000000001</v>
      </c>
      <c r="F128" s="20">
        <v>0</v>
      </c>
      <c r="G128" s="49">
        <v>35.761800000000001</v>
      </c>
    </row>
    <row r="129" spans="1:7" x14ac:dyDescent="0.35">
      <c r="A129" s="17">
        <v>42493</v>
      </c>
      <c r="B129" s="20">
        <v>0</v>
      </c>
      <c r="C129" s="20">
        <v>0</v>
      </c>
      <c r="D129" s="46">
        <f t="shared" si="5"/>
        <v>0</v>
      </c>
      <c r="E129" s="20">
        <v>39.068899999999999</v>
      </c>
      <c r="F129" s="20">
        <v>0</v>
      </c>
      <c r="G129" s="49">
        <v>39.068899999999999</v>
      </c>
    </row>
    <row r="130" spans="1:7" x14ac:dyDescent="0.35">
      <c r="A130" s="17">
        <v>42494</v>
      </c>
      <c r="B130" s="20">
        <v>0.20493</v>
      </c>
      <c r="C130" s="20">
        <v>0</v>
      </c>
      <c r="D130" s="46">
        <f t="shared" si="5"/>
        <v>0.20493</v>
      </c>
      <c r="E130" s="20">
        <v>41.020200000000003</v>
      </c>
      <c r="F130" s="20">
        <v>3.1509999999999998</v>
      </c>
      <c r="G130" s="49">
        <v>44.376130000000003</v>
      </c>
    </row>
    <row r="131" spans="1:7" x14ac:dyDescent="0.35">
      <c r="A131" s="17">
        <v>42495</v>
      </c>
      <c r="B131" s="20">
        <v>0</v>
      </c>
      <c r="C131" s="20">
        <v>0</v>
      </c>
      <c r="D131" s="46">
        <f t="shared" si="5"/>
        <v>0</v>
      </c>
      <c r="E131" s="20">
        <v>40.334800000000001</v>
      </c>
      <c r="F131" s="20">
        <v>3.9159999999999999</v>
      </c>
      <c r="G131" s="49">
        <v>44.250799999999998</v>
      </c>
    </row>
    <row r="132" spans="1:7" x14ac:dyDescent="0.35">
      <c r="A132" s="17">
        <v>42496</v>
      </c>
      <c r="B132" s="20">
        <v>0</v>
      </c>
      <c r="C132" s="20">
        <v>0</v>
      </c>
      <c r="D132" s="46">
        <f t="shared" si="5"/>
        <v>0</v>
      </c>
      <c r="E132" s="20">
        <v>38.162599999999998</v>
      </c>
      <c r="F132" s="20">
        <v>5.093</v>
      </c>
      <c r="G132" s="49">
        <v>43.255600000000001</v>
      </c>
    </row>
    <row r="133" spans="1:7" x14ac:dyDescent="0.35">
      <c r="A133" s="17">
        <v>42497</v>
      </c>
      <c r="B133" s="20">
        <v>2.6110000000000001E-2</v>
      </c>
      <c r="C133" s="20">
        <v>0</v>
      </c>
      <c r="D133" s="46">
        <f t="shared" si="5"/>
        <v>2.6110000000000001E-2</v>
      </c>
      <c r="E133" s="20">
        <v>28.615400000000001</v>
      </c>
      <c r="F133" s="20">
        <v>0</v>
      </c>
      <c r="G133" s="49">
        <v>28.64151</v>
      </c>
    </row>
    <row r="134" spans="1:7" x14ac:dyDescent="0.35">
      <c r="A134" s="17">
        <v>42498</v>
      </c>
      <c r="B134" s="20">
        <v>0</v>
      </c>
      <c r="C134" s="20">
        <v>0</v>
      </c>
      <c r="D134" s="46">
        <f t="shared" si="5"/>
        <v>0</v>
      </c>
      <c r="E134" s="20">
        <v>27.1127</v>
      </c>
      <c r="F134" s="20">
        <v>0</v>
      </c>
      <c r="G134" s="49">
        <v>27.1127</v>
      </c>
    </row>
    <row r="135" spans="1:7" x14ac:dyDescent="0.35">
      <c r="A135" s="17">
        <v>42499</v>
      </c>
      <c r="B135" s="20">
        <v>0</v>
      </c>
      <c r="C135" s="20">
        <v>0</v>
      </c>
      <c r="D135" s="46">
        <f t="shared" ref="D135:D198" si="14">C135+B135</f>
        <v>0</v>
      </c>
      <c r="E135" s="20">
        <v>37.723700000000001</v>
      </c>
      <c r="F135" s="20">
        <v>0</v>
      </c>
      <c r="G135" s="49">
        <v>37.723700000000001</v>
      </c>
    </row>
    <row r="136" spans="1:7" x14ac:dyDescent="0.35">
      <c r="A136" s="17">
        <v>42500</v>
      </c>
      <c r="B136" s="20">
        <v>0</v>
      </c>
      <c r="C136" s="20">
        <v>0</v>
      </c>
      <c r="D136" s="46">
        <f t="shared" si="14"/>
        <v>0</v>
      </c>
      <c r="E136" s="20">
        <v>36.5505</v>
      </c>
      <c r="F136" s="20">
        <v>3.3359999999999999</v>
      </c>
      <c r="G136" s="49">
        <v>39.886499999999998</v>
      </c>
    </row>
    <row r="137" spans="1:7" x14ac:dyDescent="0.35">
      <c r="A137" s="17">
        <v>42501</v>
      </c>
      <c r="B137" s="20">
        <v>0</v>
      </c>
      <c r="C137" s="20">
        <v>0</v>
      </c>
      <c r="D137" s="46">
        <f t="shared" si="14"/>
        <v>0</v>
      </c>
      <c r="E137" s="20">
        <v>37.6539</v>
      </c>
      <c r="F137" s="20">
        <v>9.9030000000000005</v>
      </c>
      <c r="G137" s="49">
        <v>47.556899999999999</v>
      </c>
    </row>
    <row r="138" spans="1:7" x14ac:dyDescent="0.35">
      <c r="A138" s="17">
        <v>42502</v>
      </c>
      <c r="B138" s="20">
        <v>0</v>
      </c>
      <c r="C138" s="20">
        <v>0</v>
      </c>
      <c r="D138" s="46">
        <f t="shared" si="14"/>
        <v>0</v>
      </c>
      <c r="E138" s="20">
        <v>32.603299999999997</v>
      </c>
      <c r="F138" s="20">
        <v>6.8849999999999998</v>
      </c>
      <c r="G138" s="49">
        <v>39.488299999999995</v>
      </c>
    </row>
    <row r="139" spans="1:7" x14ac:dyDescent="0.35">
      <c r="A139" s="17">
        <v>42503</v>
      </c>
      <c r="B139" s="20">
        <v>0</v>
      </c>
      <c r="C139" s="20">
        <v>0</v>
      </c>
      <c r="D139" s="46">
        <f t="shared" si="14"/>
        <v>0</v>
      </c>
      <c r="E139" s="20">
        <v>33.540500000000002</v>
      </c>
      <c r="F139" s="20">
        <v>3.3620000000000001</v>
      </c>
      <c r="G139" s="49">
        <v>36.902500000000003</v>
      </c>
    </row>
    <row r="140" spans="1:7" x14ac:dyDescent="0.35">
      <c r="A140" s="17">
        <v>42504</v>
      </c>
      <c r="B140" s="20">
        <v>0</v>
      </c>
      <c r="C140" s="20">
        <v>0</v>
      </c>
      <c r="D140" s="46">
        <f t="shared" si="14"/>
        <v>0</v>
      </c>
      <c r="E140" s="20">
        <v>33.848199999999999</v>
      </c>
      <c r="F140" s="20">
        <v>8.7390000000000008</v>
      </c>
      <c r="G140" s="49">
        <v>42.587199999999996</v>
      </c>
    </row>
    <row r="141" spans="1:7" x14ac:dyDescent="0.35">
      <c r="A141" s="17">
        <v>42505</v>
      </c>
      <c r="B141" s="20">
        <v>0</v>
      </c>
      <c r="C141" s="20">
        <v>0</v>
      </c>
      <c r="D141" s="46">
        <f t="shared" si="14"/>
        <v>0</v>
      </c>
      <c r="E141" s="20">
        <v>35.984900000000003</v>
      </c>
      <c r="F141" s="20">
        <v>9.9380000000000006</v>
      </c>
      <c r="G141" s="49">
        <v>45.922900000000006</v>
      </c>
    </row>
    <row r="142" spans="1:7" x14ac:dyDescent="0.35">
      <c r="A142" s="17">
        <v>42506</v>
      </c>
      <c r="B142" s="20">
        <v>0</v>
      </c>
      <c r="C142" s="20">
        <v>0</v>
      </c>
      <c r="D142" s="46">
        <f t="shared" si="14"/>
        <v>0</v>
      </c>
      <c r="E142" s="20">
        <v>36.3551</v>
      </c>
      <c r="F142" s="20">
        <v>11.625</v>
      </c>
      <c r="G142" s="49">
        <v>47.9801</v>
      </c>
    </row>
    <row r="143" spans="1:7" x14ac:dyDescent="0.35">
      <c r="A143" s="17">
        <v>42507</v>
      </c>
      <c r="B143" s="20">
        <v>0</v>
      </c>
      <c r="C143" s="20">
        <v>0</v>
      </c>
      <c r="D143" s="46">
        <f t="shared" si="14"/>
        <v>0</v>
      </c>
      <c r="E143" s="20">
        <v>42.547600000000003</v>
      </c>
      <c r="F143" s="20">
        <v>11.656000000000001</v>
      </c>
      <c r="G143" s="49">
        <v>54.203600000000002</v>
      </c>
    </row>
    <row r="144" spans="1:7" x14ac:dyDescent="0.35">
      <c r="A144" s="17">
        <v>42508</v>
      </c>
      <c r="B144" s="20">
        <v>0</v>
      </c>
      <c r="C144" s="20">
        <v>0</v>
      </c>
      <c r="D144" s="46">
        <f t="shared" si="14"/>
        <v>0</v>
      </c>
      <c r="E144" s="20">
        <v>41.168100000000003</v>
      </c>
      <c r="F144" s="20">
        <v>9.4450000000000003</v>
      </c>
      <c r="G144" s="49">
        <v>50.613100000000003</v>
      </c>
    </row>
    <row r="145" spans="1:7" x14ac:dyDescent="0.35">
      <c r="A145" s="17">
        <v>42509</v>
      </c>
      <c r="B145" s="20">
        <v>0</v>
      </c>
      <c r="C145" s="20">
        <v>0</v>
      </c>
      <c r="D145" s="46">
        <f t="shared" si="14"/>
        <v>0</v>
      </c>
      <c r="E145" s="20">
        <v>38.031100000000002</v>
      </c>
      <c r="F145" s="20">
        <v>10.446</v>
      </c>
      <c r="G145" s="49">
        <v>48.4771</v>
      </c>
    </row>
    <row r="146" spans="1:7" x14ac:dyDescent="0.35">
      <c r="A146" s="17">
        <v>42510</v>
      </c>
      <c r="B146" s="20">
        <v>0</v>
      </c>
      <c r="C146" s="20">
        <v>0</v>
      </c>
      <c r="D146" s="46">
        <f t="shared" si="14"/>
        <v>0</v>
      </c>
      <c r="E146" s="20">
        <v>36.830500000000001</v>
      </c>
      <c r="F146" s="20">
        <v>3.8</v>
      </c>
      <c r="G146" s="49">
        <v>40.630499999999998</v>
      </c>
    </row>
    <row r="147" spans="1:7" x14ac:dyDescent="0.35">
      <c r="A147" s="17">
        <v>42511</v>
      </c>
      <c r="B147" s="20">
        <v>0</v>
      </c>
      <c r="C147" s="20">
        <v>0</v>
      </c>
      <c r="D147" s="46">
        <f t="shared" si="14"/>
        <v>0</v>
      </c>
      <c r="E147" s="20">
        <v>33.119199999999999</v>
      </c>
      <c r="F147" s="20">
        <v>3.363</v>
      </c>
      <c r="G147" s="49">
        <v>36.482199999999999</v>
      </c>
    </row>
    <row r="148" spans="1:7" x14ac:dyDescent="0.35">
      <c r="A148" s="17">
        <v>42512</v>
      </c>
      <c r="B148" s="20">
        <v>0</v>
      </c>
      <c r="C148" s="20">
        <v>0</v>
      </c>
      <c r="D148" s="46">
        <f t="shared" si="14"/>
        <v>0</v>
      </c>
      <c r="E148" s="20">
        <v>33.459200000000003</v>
      </c>
      <c r="F148" s="20">
        <v>3.3559999999999999</v>
      </c>
      <c r="G148" s="49">
        <v>36.815200000000004</v>
      </c>
    </row>
    <row r="149" spans="1:7" x14ac:dyDescent="0.35">
      <c r="A149" s="17">
        <v>42513</v>
      </c>
      <c r="B149" s="20">
        <v>0</v>
      </c>
      <c r="C149" s="20">
        <v>0</v>
      </c>
      <c r="D149" s="46">
        <f t="shared" si="14"/>
        <v>0</v>
      </c>
      <c r="E149" s="20">
        <v>36.328400000000002</v>
      </c>
      <c r="F149" s="20">
        <v>3.4620000000000002</v>
      </c>
      <c r="G149" s="49">
        <v>39.790400000000005</v>
      </c>
    </row>
    <row r="150" spans="1:7" x14ac:dyDescent="0.35">
      <c r="A150" s="17">
        <v>42514</v>
      </c>
      <c r="B150" s="20">
        <v>0</v>
      </c>
      <c r="C150" s="20">
        <v>0</v>
      </c>
      <c r="D150" s="46">
        <f t="shared" si="14"/>
        <v>0</v>
      </c>
      <c r="E150" s="20">
        <v>41.513500000000001</v>
      </c>
      <c r="F150" s="20">
        <v>5.0069999999999997</v>
      </c>
      <c r="G150" s="49">
        <v>46.520499999999998</v>
      </c>
    </row>
    <row r="151" spans="1:7" x14ac:dyDescent="0.35">
      <c r="A151" s="17">
        <v>42515</v>
      </c>
      <c r="B151" s="20">
        <v>0</v>
      </c>
      <c r="C151" s="20">
        <v>0</v>
      </c>
      <c r="D151" s="46">
        <f t="shared" si="14"/>
        <v>0</v>
      </c>
      <c r="E151" s="20">
        <v>37.395699999999998</v>
      </c>
      <c r="F151" s="20">
        <v>3.35</v>
      </c>
      <c r="G151" s="49">
        <v>40.745699999999999</v>
      </c>
    </row>
    <row r="152" spans="1:7" x14ac:dyDescent="0.35">
      <c r="A152" s="17">
        <v>42516</v>
      </c>
      <c r="B152" s="20">
        <v>0</v>
      </c>
      <c r="C152" s="20">
        <v>1E-4</v>
      </c>
      <c r="D152" s="46">
        <f t="shared" si="14"/>
        <v>1E-4</v>
      </c>
      <c r="E152" s="20">
        <v>44.0794</v>
      </c>
      <c r="F152" s="20">
        <v>3.3769999999999998</v>
      </c>
      <c r="G152" s="49">
        <v>47.456499999999998</v>
      </c>
    </row>
    <row r="153" spans="1:7" x14ac:dyDescent="0.35">
      <c r="A153" s="17">
        <v>42517</v>
      </c>
      <c r="B153" s="20">
        <v>0</v>
      </c>
      <c r="C153" s="20">
        <v>0</v>
      </c>
      <c r="D153" s="46">
        <f t="shared" si="14"/>
        <v>0</v>
      </c>
      <c r="E153" s="20">
        <v>42.647399999999998</v>
      </c>
      <c r="F153" s="20">
        <v>2.8039999999999998</v>
      </c>
      <c r="G153" s="49">
        <v>45.4514</v>
      </c>
    </row>
    <row r="154" spans="1:7" x14ac:dyDescent="0.35">
      <c r="A154" s="17">
        <v>42518</v>
      </c>
      <c r="B154" s="20">
        <v>0</v>
      </c>
      <c r="C154" s="20">
        <v>0</v>
      </c>
      <c r="D154" s="46">
        <f t="shared" si="14"/>
        <v>0</v>
      </c>
      <c r="E154" s="20">
        <v>32.084099999999999</v>
      </c>
      <c r="F154" s="20">
        <v>0</v>
      </c>
      <c r="G154" s="49">
        <v>32.084099999999999</v>
      </c>
    </row>
    <row r="155" spans="1:7" x14ac:dyDescent="0.35">
      <c r="A155" s="17">
        <v>42519</v>
      </c>
      <c r="B155" s="20">
        <v>0</v>
      </c>
      <c r="C155" s="20">
        <v>0</v>
      </c>
      <c r="D155" s="46">
        <f t="shared" si="14"/>
        <v>0</v>
      </c>
      <c r="E155" s="20">
        <v>28.879169999999998</v>
      </c>
      <c r="F155" s="20">
        <v>0</v>
      </c>
      <c r="G155" s="49">
        <v>28.879169999999998</v>
      </c>
    </row>
    <row r="156" spans="1:7" x14ac:dyDescent="0.35">
      <c r="A156" s="17">
        <v>42520</v>
      </c>
      <c r="B156" s="20">
        <v>0</v>
      </c>
      <c r="C156" s="20">
        <v>0</v>
      </c>
      <c r="D156" s="46">
        <f t="shared" si="14"/>
        <v>0</v>
      </c>
      <c r="E156" s="20">
        <v>30.567399999999999</v>
      </c>
      <c r="F156" s="20">
        <v>0</v>
      </c>
      <c r="G156" s="49">
        <v>30.567399999999999</v>
      </c>
    </row>
    <row r="157" spans="1:7" x14ac:dyDescent="0.35">
      <c r="A157" s="17">
        <v>42521</v>
      </c>
      <c r="B157" s="20">
        <v>0</v>
      </c>
      <c r="C157" s="20">
        <v>0</v>
      </c>
      <c r="D157" s="46">
        <f t="shared" si="14"/>
        <v>0</v>
      </c>
      <c r="E157" s="20">
        <v>36.821899999999999</v>
      </c>
      <c r="F157" s="20">
        <v>0</v>
      </c>
      <c r="G157" s="49">
        <v>36.821899999999999</v>
      </c>
    </row>
    <row r="158" spans="1:7" x14ac:dyDescent="0.35">
      <c r="A158" s="17">
        <v>42522</v>
      </c>
      <c r="B158" s="20">
        <v>0</v>
      </c>
      <c r="C158" s="20">
        <v>0</v>
      </c>
      <c r="D158" s="46">
        <f t="shared" si="14"/>
        <v>0</v>
      </c>
      <c r="E158" s="20">
        <v>14.994999999999999</v>
      </c>
      <c r="F158" s="20">
        <v>0</v>
      </c>
      <c r="G158" s="49">
        <v>14.994999999999999</v>
      </c>
    </row>
    <row r="159" spans="1:7" x14ac:dyDescent="0.35">
      <c r="A159" s="17">
        <v>42523</v>
      </c>
      <c r="B159" s="20">
        <v>0</v>
      </c>
      <c r="C159" s="20">
        <v>0</v>
      </c>
      <c r="D159" s="46">
        <f t="shared" si="14"/>
        <v>0</v>
      </c>
      <c r="E159" s="20">
        <v>17.510200000000001</v>
      </c>
      <c r="F159" s="20">
        <v>0</v>
      </c>
      <c r="G159" s="49">
        <v>17.510200000000001</v>
      </c>
    </row>
    <row r="160" spans="1:7" x14ac:dyDescent="0.35">
      <c r="A160" s="17">
        <v>42524</v>
      </c>
      <c r="B160" s="20">
        <v>0</v>
      </c>
      <c r="C160" s="20">
        <v>0</v>
      </c>
      <c r="D160" s="46">
        <f t="shared" si="14"/>
        <v>0</v>
      </c>
      <c r="E160" s="20">
        <v>15.604699999999999</v>
      </c>
      <c r="F160" s="20">
        <v>0</v>
      </c>
      <c r="G160" s="49">
        <v>15.604699999999999</v>
      </c>
    </row>
    <row r="161" spans="1:7" x14ac:dyDescent="0.35">
      <c r="A161" s="17">
        <v>42525</v>
      </c>
      <c r="B161" s="20">
        <v>0</v>
      </c>
      <c r="C161" s="20">
        <v>0</v>
      </c>
      <c r="D161" s="46">
        <f t="shared" si="14"/>
        <v>0</v>
      </c>
      <c r="E161" s="20">
        <v>16.033329999999999</v>
      </c>
      <c r="F161" s="20">
        <v>0</v>
      </c>
      <c r="G161" s="49">
        <v>16.033329999999999</v>
      </c>
    </row>
    <row r="162" spans="1:7" x14ac:dyDescent="0.35">
      <c r="A162" s="17">
        <v>42526</v>
      </c>
      <c r="B162" s="20">
        <v>0</v>
      </c>
      <c r="C162" s="20">
        <v>0</v>
      </c>
      <c r="D162" s="46">
        <f t="shared" si="14"/>
        <v>0</v>
      </c>
      <c r="E162" s="20">
        <v>15.927</v>
      </c>
      <c r="F162" s="20">
        <v>0</v>
      </c>
      <c r="G162" s="49">
        <v>15.927</v>
      </c>
    </row>
    <row r="163" spans="1:7" x14ac:dyDescent="0.35">
      <c r="A163" s="17">
        <v>42527</v>
      </c>
      <c r="B163" s="20">
        <v>0</v>
      </c>
      <c r="C163" s="20">
        <v>0</v>
      </c>
      <c r="D163" s="46">
        <f t="shared" si="14"/>
        <v>0</v>
      </c>
      <c r="E163" s="20">
        <v>21.286300000000001</v>
      </c>
      <c r="F163" s="20">
        <v>0</v>
      </c>
      <c r="G163" s="49">
        <v>21.286300000000001</v>
      </c>
    </row>
    <row r="164" spans="1:7" x14ac:dyDescent="0.35">
      <c r="A164" s="17">
        <v>42528</v>
      </c>
      <c r="B164" s="20">
        <v>0</v>
      </c>
      <c r="C164" s="20">
        <v>1.0000000000000001E-5</v>
      </c>
      <c r="D164" s="46">
        <f t="shared" si="14"/>
        <v>1.0000000000000001E-5</v>
      </c>
      <c r="E164" s="20">
        <v>15.2135</v>
      </c>
      <c r="F164" s="20">
        <v>0</v>
      </c>
      <c r="G164" s="49">
        <v>15.213509999999999</v>
      </c>
    </row>
    <row r="165" spans="1:7" x14ac:dyDescent="0.35">
      <c r="A165" s="17">
        <v>42529</v>
      </c>
      <c r="B165" s="20">
        <v>0</v>
      </c>
      <c r="C165" s="20">
        <v>0</v>
      </c>
      <c r="D165" s="46">
        <f t="shared" si="14"/>
        <v>0</v>
      </c>
      <c r="E165" s="20">
        <v>19.123100000000001</v>
      </c>
      <c r="F165" s="20">
        <v>1.2E-4</v>
      </c>
      <c r="G165" s="49">
        <v>19.12322</v>
      </c>
    </row>
    <row r="166" spans="1:7" x14ac:dyDescent="0.35">
      <c r="A166" s="17">
        <v>42530</v>
      </c>
      <c r="B166" s="20">
        <v>0</v>
      </c>
      <c r="C166" s="20">
        <v>0</v>
      </c>
      <c r="D166" s="46">
        <f t="shared" si="14"/>
        <v>0</v>
      </c>
      <c r="E166" s="20">
        <v>21.549800000000001</v>
      </c>
      <c r="F166" s="20">
        <v>0</v>
      </c>
      <c r="G166" s="49">
        <v>21.549800000000001</v>
      </c>
    </row>
    <row r="167" spans="1:7" x14ac:dyDescent="0.35">
      <c r="A167" s="17">
        <v>42531</v>
      </c>
      <c r="B167" s="20">
        <v>0</v>
      </c>
      <c r="C167" s="20">
        <v>0</v>
      </c>
      <c r="D167" s="46">
        <f t="shared" si="14"/>
        <v>0</v>
      </c>
      <c r="E167" s="20">
        <v>21.1996</v>
      </c>
      <c r="F167" s="20">
        <v>0</v>
      </c>
      <c r="G167" s="49">
        <v>21.1996</v>
      </c>
    </row>
    <row r="168" spans="1:7" x14ac:dyDescent="0.35">
      <c r="A168" s="17">
        <v>42532</v>
      </c>
      <c r="B168" s="20">
        <v>0</v>
      </c>
      <c r="C168" s="20">
        <v>0</v>
      </c>
      <c r="D168" s="46">
        <f t="shared" si="14"/>
        <v>0</v>
      </c>
      <c r="E168" s="20">
        <v>5.8323999999999998</v>
      </c>
      <c r="F168" s="20">
        <v>0</v>
      </c>
      <c r="G168" s="49">
        <v>5.8323999999999998</v>
      </c>
    </row>
    <row r="169" spans="1:7" x14ac:dyDescent="0.35">
      <c r="A169" s="17">
        <v>42533</v>
      </c>
      <c r="B169" s="20">
        <v>0</v>
      </c>
      <c r="C169" s="20">
        <v>0</v>
      </c>
      <c r="D169" s="46">
        <f t="shared" si="14"/>
        <v>0</v>
      </c>
      <c r="E169" s="20">
        <v>5.0553999999999997</v>
      </c>
      <c r="F169" s="20">
        <v>0</v>
      </c>
      <c r="G169" s="49">
        <v>5.0553999999999997</v>
      </c>
    </row>
    <row r="170" spans="1:7" x14ac:dyDescent="0.35">
      <c r="A170" s="17">
        <v>42534</v>
      </c>
      <c r="B170" s="20">
        <v>0</v>
      </c>
      <c r="C170" s="20">
        <v>0</v>
      </c>
      <c r="D170" s="46">
        <f t="shared" si="14"/>
        <v>0</v>
      </c>
      <c r="E170" s="20">
        <v>11.391999999999999</v>
      </c>
      <c r="F170" s="20">
        <v>3.0000000000000001E-5</v>
      </c>
      <c r="G170" s="49">
        <v>11.39203</v>
      </c>
    </row>
    <row r="171" spans="1:7" x14ac:dyDescent="0.35">
      <c r="A171" s="17">
        <v>42535</v>
      </c>
      <c r="B171" s="20">
        <v>0</v>
      </c>
      <c r="C171" s="20">
        <v>0</v>
      </c>
      <c r="D171" s="46">
        <f t="shared" si="14"/>
        <v>0</v>
      </c>
      <c r="E171" s="20">
        <v>14.6279</v>
      </c>
      <c r="F171" s="20">
        <v>0</v>
      </c>
      <c r="G171" s="49">
        <v>14.6279</v>
      </c>
    </row>
    <row r="172" spans="1:7" x14ac:dyDescent="0.35">
      <c r="A172" s="17">
        <v>42536</v>
      </c>
      <c r="B172" s="20">
        <v>0</v>
      </c>
      <c r="C172" s="20">
        <v>0</v>
      </c>
      <c r="D172" s="46">
        <f t="shared" si="14"/>
        <v>0</v>
      </c>
      <c r="E172" s="20">
        <v>12.1959</v>
      </c>
      <c r="F172" s="20">
        <v>0</v>
      </c>
      <c r="G172" s="49">
        <v>12.1959</v>
      </c>
    </row>
    <row r="173" spans="1:7" x14ac:dyDescent="0.35">
      <c r="A173" s="17">
        <v>42537</v>
      </c>
      <c r="B173" s="20">
        <v>0</v>
      </c>
      <c r="C173" s="20">
        <v>0</v>
      </c>
      <c r="D173" s="46">
        <f t="shared" si="14"/>
        <v>0</v>
      </c>
      <c r="E173" s="20">
        <v>12.2721</v>
      </c>
      <c r="F173" s="20">
        <v>0</v>
      </c>
      <c r="G173" s="49">
        <v>12.2721</v>
      </c>
    </row>
    <row r="174" spans="1:7" x14ac:dyDescent="0.35">
      <c r="A174" s="17">
        <v>42538</v>
      </c>
      <c r="B174" s="20">
        <v>0</v>
      </c>
      <c r="C174" s="20">
        <v>0</v>
      </c>
      <c r="D174" s="46">
        <f t="shared" si="14"/>
        <v>0</v>
      </c>
      <c r="E174" s="20">
        <v>12.6371</v>
      </c>
      <c r="F174" s="20">
        <v>0</v>
      </c>
      <c r="G174" s="49">
        <v>12.6371</v>
      </c>
    </row>
    <row r="175" spans="1:7" x14ac:dyDescent="0.35">
      <c r="A175" s="17">
        <v>42539</v>
      </c>
      <c r="B175" s="20">
        <v>0</v>
      </c>
      <c r="C175" s="20">
        <v>0</v>
      </c>
      <c r="D175" s="46">
        <f t="shared" si="14"/>
        <v>0</v>
      </c>
      <c r="E175" s="20">
        <v>10.466799999999999</v>
      </c>
      <c r="F175" s="20">
        <v>0</v>
      </c>
      <c r="G175" s="49">
        <v>10.466799999999999</v>
      </c>
    </row>
    <row r="176" spans="1:7" x14ac:dyDescent="0.35">
      <c r="A176" s="17">
        <v>42540</v>
      </c>
      <c r="B176" s="20">
        <v>0</v>
      </c>
      <c r="C176" s="20">
        <v>0</v>
      </c>
      <c r="D176" s="46">
        <f t="shared" si="14"/>
        <v>0</v>
      </c>
      <c r="E176" s="20">
        <v>8.8935999999999993</v>
      </c>
      <c r="F176" s="20">
        <v>0</v>
      </c>
      <c r="G176" s="49">
        <v>8.8935999999999993</v>
      </c>
    </row>
    <row r="177" spans="1:7" x14ac:dyDescent="0.35">
      <c r="A177" s="17">
        <v>42541</v>
      </c>
      <c r="B177" s="20">
        <v>0</v>
      </c>
      <c r="C177" s="20">
        <v>0</v>
      </c>
      <c r="D177" s="46">
        <f t="shared" si="14"/>
        <v>0</v>
      </c>
      <c r="E177" s="20">
        <v>13.1372</v>
      </c>
      <c r="F177" s="20">
        <v>0</v>
      </c>
      <c r="G177" s="49">
        <v>13.1372</v>
      </c>
    </row>
    <row r="178" spans="1:7" x14ac:dyDescent="0.35">
      <c r="A178" s="17">
        <v>42542</v>
      </c>
      <c r="B178" s="20">
        <v>0</v>
      </c>
      <c r="C178" s="20">
        <v>0</v>
      </c>
      <c r="D178" s="46">
        <f t="shared" si="14"/>
        <v>0</v>
      </c>
      <c r="E178" s="20">
        <v>13.2492</v>
      </c>
      <c r="F178" s="20">
        <v>0</v>
      </c>
      <c r="G178" s="49">
        <v>13.2492</v>
      </c>
    </row>
    <row r="179" spans="1:7" x14ac:dyDescent="0.35">
      <c r="A179" s="17">
        <v>42543</v>
      </c>
      <c r="B179" s="20">
        <v>3.9419999999999997E-2</v>
      </c>
      <c r="C179" s="20">
        <v>0</v>
      </c>
      <c r="D179" s="46">
        <f t="shared" si="14"/>
        <v>3.9419999999999997E-2</v>
      </c>
      <c r="E179" s="20">
        <v>11.416399999999999</v>
      </c>
      <c r="F179" s="20">
        <v>0</v>
      </c>
      <c r="G179" s="49">
        <v>11.455819999999999</v>
      </c>
    </row>
    <row r="180" spans="1:7" x14ac:dyDescent="0.35">
      <c r="A180" s="17">
        <v>42544</v>
      </c>
      <c r="B180" s="20">
        <v>0</v>
      </c>
      <c r="C180" s="20">
        <v>0</v>
      </c>
      <c r="D180" s="46">
        <f t="shared" si="14"/>
        <v>0</v>
      </c>
      <c r="E180" s="20">
        <v>10.960699999999999</v>
      </c>
      <c r="F180" s="20">
        <v>0</v>
      </c>
      <c r="G180" s="49">
        <v>10.960699999999999</v>
      </c>
    </row>
    <row r="181" spans="1:7" x14ac:dyDescent="0.35">
      <c r="A181" s="17">
        <v>42545</v>
      </c>
      <c r="B181" s="20">
        <v>0</v>
      </c>
      <c r="C181" s="20">
        <v>0</v>
      </c>
      <c r="D181" s="46">
        <f t="shared" si="14"/>
        <v>0</v>
      </c>
      <c r="E181" s="20">
        <v>10.52083</v>
      </c>
      <c r="F181" s="20">
        <v>0</v>
      </c>
      <c r="G181" s="49">
        <v>10.52083</v>
      </c>
    </row>
    <row r="182" spans="1:7" x14ac:dyDescent="0.35">
      <c r="A182" s="17">
        <v>42546</v>
      </c>
      <c r="B182" s="20">
        <v>0</v>
      </c>
      <c r="C182" s="20">
        <v>0</v>
      </c>
      <c r="D182" s="46">
        <f t="shared" si="14"/>
        <v>0</v>
      </c>
      <c r="E182" s="20">
        <v>11.77</v>
      </c>
      <c r="F182" s="20">
        <v>0</v>
      </c>
      <c r="G182" s="49">
        <v>11.77</v>
      </c>
    </row>
    <row r="183" spans="1:7" x14ac:dyDescent="0.35">
      <c r="A183" s="17">
        <v>42547</v>
      </c>
      <c r="B183" s="20">
        <v>0</v>
      </c>
      <c r="C183" s="20">
        <v>0</v>
      </c>
      <c r="D183" s="46">
        <f t="shared" si="14"/>
        <v>0</v>
      </c>
      <c r="E183" s="20">
        <v>10.8443</v>
      </c>
      <c r="F183" s="20">
        <v>0</v>
      </c>
      <c r="G183" s="49">
        <v>10.8443</v>
      </c>
    </row>
    <row r="184" spans="1:7" x14ac:dyDescent="0.35">
      <c r="A184" s="17">
        <v>42548</v>
      </c>
      <c r="B184" s="21">
        <v>0</v>
      </c>
      <c r="C184" s="21">
        <v>0</v>
      </c>
      <c r="D184" s="46">
        <f t="shared" si="14"/>
        <v>0</v>
      </c>
      <c r="E184" s="21">
        <v>9.8496000000000006</v>
      </c>
      <c r="F184" s="21">
        <v>1E-4</v>
      </c>
      <c r="G184" s="50">
        <v>9.8497000000000003</v>
      </c>
    </row>
    <row r="185" spans="1:7" x14ac:dyDescent="0.35">
      <c r="A185" s="17">
        <v>42549</v>
      </c>
      <c r="B185" s="21">
        <v>0</v>
      </c>
      <c r="C185" s="21">
        <v>0</v>
      </c>
      <c r="D185" s="46">
        <f t="shared" si="14"/>
        <v>0</v>
      </c>
      <c r="E185" s="21">
        <v>9.6959999999999997</v>
      </c>
      <c r="F185" s="21">
        <v>0</v>
      </c>
      <c r="G185" s="50">
        <v>9.6959999999999997</v>
      </c>
    </row>
    <row r="186" spans="1:7" x14ac:dyDescent="0.35">
      <c r="A186" s="17">
        <v>42550</v>
      </c>
      <c r="B186" s="21">
        <v>0</v>
      </c>
      <c r="C186" s="21">
        <v>0</v>
      </c>
      <c r="D186" s="46">
        <f t="shared" si="14"/>
        <v>0</v>
      </c>
      <c r="E186" s="21">
        <v>11.0947</v>
      </c>
      <c r="F186" s="21">
        <v>0</v>
      </c>
      <c r="G186" s="50">
        <v>11.0947</v>
      </c>
    </row>
    <row r="187" spans="1:7" x14ac:dyDescent="0.35">
      <c r="A187" s="17">
        <v>42551</v>
      </c>
      <c r="B187" s="21">
        <v>0</v>
      </c>
      <c r="C187" s="21">
        <v>0</v>
      </c>
      <c r="D187" s="46">
        <f t="shared" si="14"/>
        <v>0</v>
      </c>
      <c r="E187" s="21">
        <v>14.9185</v>
      </c>
      <c r="F187" s="21">
        <v>0</v>
      </c>
      <c r="G187" s="50">
        <v>14.9185</v>
      </c>
    </row>
    <row r="188" spans="1:7" x14ac:dyDescent="0.35">
      <c r="A188" s="17">
        <v>42552</v>
      </c>
      <c r="B188" s="21">
        <v>0</v>
      </c>
      <c r="C188" s="21">
        <v>0</v>
      </c>
      <c r="D188" s="46">
        <f t="shared" si="14"/>
        <v>0</v>
      </c>
      <c r="E188" s="21">
        <v>37.200499999999998</v>
      </c>
      <c r="F188" s="21">
        <v>0</v>
      </c>
      <c r="G188" s="50">
        <v>37.200499999999998</v>
      </c>
    </row>
    <row r="189" spans="1:7" x14ac:dyDescent="0.35">
      <c r="A189" s="17">
        <v>42553</v>
      </c>
      <c r="B189" s="21">
        <v>0</v>
      </c>
      <c r="C189" s="21">
        <v>0</v>
      </c>
      <c r="D189" s="46">
        <f t="shared" si="14"/>
        <v>0</v>
      </c>
      <c r="E189" s="21">
        <v>35.911299999999997</v>
      </c>
      <c r="F189" s="21">
        <v>0</v>
      </c>
      <c r="G189" s="50">
        <v>35.911299999999997</v>
      </c>
    </row>
    <row r="190" spans="1:7" x14ac:dyDescent="0.35">
      <c r="A190" s="17">
        <v>42554</v>
      </c>
      <c r="B190" s="21">
        <v>0</v>
      </c>
      <c r="C190" s="21">
        <v>0</v>
      </c>
      <c r="D190" s="46">
        <f t="shared" si="14"/>
        <v>0</v>
      </c>
      <c r="E190" s="21">
        <v>35.349899999999998</v>
      </c>
      <c r="F190" s="21">
        <v>0</v>
      </c>
      <c r="G190" s="50">
        <v>35.349899999999998</v>
      </c>
    </row>
    <row r="191" spans="1:7" x14ac:dyDescent="0.35">
      <c r="A191" s="17">
        <v>42555</v>
      </c>
      <c r="B191" s="21">
        <v>0</v>
      </c>
      <c r="C191" s="21">
        <v>0</v>
      </c>
      <c r="D191" s="46">
        <f t="shared" si="14"/>
        <v>0</v>
      </c>
      <c r="E191" s="21">
        <v>36.021000000000001</v>
      </c>
      <c r="F191" s="21">
        <v>0</v>
      </c>
      <c r="G191" s="50">
        <v>36.021000000000001</v>
      </c>
    </row>
    <row r="192" spans="1:7" x14ac:dyDescent="0.35">
      <c r="A192" s="17">
        <v>42556</v>
      </c>
      <c r="B192" s="21">
        <v>0</v>
      </c>
      <c r="C192" s="21">
        <v>0</v>
      </c>
      <c r="D192" s="46">
        <f t="shared" si="14"/>
        <v>0</v>
      </c>
      <c r="E192" s="21">
        <v>33.795099999999998</v>
      </c>
      <c r="F192" s="21">
        <v>0</v>
      </c>
      <c r="G192" s="50">
        <v>33.795099999999998</v>
      </c>
    </row>
    <row r="193" spans="1:7" x14ac:dyDescent="0.35">
      <c r="A193" s="17">
        <v>42557</v>
      </c>
      <c r="B193" s="21">
        <v>6.368E-2</v>
      </c>
      <c r="C193" s="21">
        <v>0</v>
      </c>
      <c r="D193" s="46">
        <f t="shared" si="14"/>
        <v>6.368E-2</v>
      </c>
      <c r="E193" s="21">
        <v>34.960599999999999</v>
      </c>
      <c r="F193" s="21">
        <v>0</v>
      </c>
      <c r="G193" s="50">
        <v>35.024279999999997</v>
      </c>
    </row>
    <row r="194" spans="1:7" x14ac:dyDescent="0.35">
      <c r="A194" s="17">
        <v>42558</v>
      </c>
      <c r="B194" s="21">
        <v>0</v>
      </c>
      <c r="C194" s="21">
        <v>0</v>
      </c>
      <c r="D194" s="46">
        <f t="shared" si="14"/>
        <v>0</v>
      </c>
      <c r="E194" s="21">
        <v>35.030299999999997</v>
      </c>
      <c r="F194" s="21">
        <v>0</v>
      </c>
      <c r="G194" s="50">
        <v>35.030299999999997</v>
      </c>
    </row>
    <row r="195" spans="1:7" x14ac:dyDescent="0.35">
      <c r="A195" s="17">
        <v>42559</v>
      </c>
      <c r="B195" s="21">
        <v>0</v>
      </c>
      <c r="C195" s="21">
        <v>0</v>
      </c>
      <c r="D195" s="46">
        <f t="shared" si="14"/>
        <v>0</v>
      </c>
      <c r="E195" s="21">
        <v>33.908000000000001</v>
      </c>
      <c r="F195" s="21">
        <v>0</v>
      </c>
      <c r="G195" s="50">
        <v>33.908000000000001</v>
      </c>
    </row>
    <row r="196" spans="1:7" x14ac:dyDescent="0.35">
      <c r="A196" s="17">
        <v>42560</v>
      </c>
      <c r="B196" s="21">
        <v>0</v>
      </c>
      <c r="C196" s="21">
        <v>0</v>
      </c>
      <c r="D196" s="46">
        <f t="shared" si="14"/>
        <v>0</v>
      </c>
      <c r="E196" s="21">
        <v>29.918600000000001</v>
      </c>
      <c r="F196" s="21">
        <v>0</v>
      </c>
      <c r="G196" s="50">
        <v>29.918600000000001</v>
      </c>
    </row>
    <row r="197" spans="1:7" x14ac:dyDescent="0.35">
      <c r="A197" s="17">
        <v>42561</v>
      </c>
      <c r="B197" s="21">
        <v>0</v>
      </c>
      <c r="C197" s="21">
        <v>0</v>
      </c>
      <c r="D197" s="46">
        <f t="shared" si="14"/>
        <v>0</v>
      </c>
      <c r="E197" s="21">
        <v>29.996200000000002</v>
      </c>
      <c r="F197" s="21">
        <v>0</v>
      </c>
      <c r="G197" s="50">
        <v>29.996200000000002</v>
      </c>
    </row>
    <row r="198" spans="1:7" x14ac:dyDescent="0.35">
      <c r="A198" s="17">
        <v>42562</v>
      </c>
      <c r="B198" s="21">
        <v>0</v>
      </c>
      <c r="C198" s="21">
        <v>0</v>
      </c>
      <c r="D198" s="46">
        <f t="shared" si="14"/>
        <v>0</v>
      </c>
      <c r="E198" s="21">
        <v>37.589599999999997</v>
      </c>
      <c r="F198" s="21">
        <v>0</v>
      </c>
      <c r="G198" s="50">
        <v>37.589599999999997</v>
      </c>
    </row>
    <row r="199" spans="1:7" x14ac:dyDescent="0.35">
      <c r="A199" s="17">
        <v>42563</v>
      </c>
      <c r="B199" s="21">
        <v>0</v>
      </c>
      <c r="C199" s="21">
        <v>0</v>
      </c>
      <c r="D199" s="46">
        <f t="shared" ref="D199:D262" si="15">C199+B199</f>
        <v>0</v>
      </c>
      <c r="E199" s="21">
        <v>36.899700000000003</v>
      </c>
      <c r="F199" s="21">
        <v>0</v>
      </c>
      <c r="G199" s="50">
        <v>36.899700000000003</v>
      </c>
    </row>
    <row r="200" spans="1:7" x14ac:dyDescent="0.35">
      <c r="A200" s="17">
        <v>42564</v>
      </c>
      <c r="B200" s="21">
        <v>0</v>
      </c>
      <c r="C200" s="21">
        <v>0</v>
      </c>
      <c r="D200" s="46">
        <f t="shared" si="15"/>
        <v>0</v>
      </c>
      <c r="E200" s="21">
        <v>35.618400000000001</v>
      </c>
      <c r="F200" s="21">
        <v>0</v>
      </c>
      <c r="G200" s="50">
        <v>35.618400000000001</v>
      </c>
    </row>
    <row r="201" spans="1:7" x14ac:dyDescent="0.35">
      <c r="A201" s="17">
        <v>42565</v>
      </c>
      <c r="B201" s="21">
        <v>0</v>
      </c>
      <c r="C201" s="21">
        <v>0</v>
      </c>
      <c r="D201" s="46">
        <f t="shared" si="15"/>
        <v>0</v>
      </c>
      <c r="E201" s="21">
        <v>34.970999999999997</v>
      </c>
      <c r="F201" s="21">
        <v>0</v>
      </c>
      <c r="G201" s="50">
        <v>34.970999999999997</v>
      </c>
    </row>
    <row r="202" spans="1:7" x14ac:dyDescent="0.35">
      <c r="A202" s="17">
        <v>42566</v>
      </c>
      <c r="B202" s="21">
        <v>0</v>
      </c>
      <c r="C202" s="21">
        <v>0</v>
      </c>
      <c r="D202" s="46">
        <f t="shared" si="15"/>
        <v>0</v>
      </c>
      <c r="E202" s="21">
        <v>35.866</v>
      </c>
      <c r="F202" s="21">
        <v>0</v>
      </c>
      <c r="G202" s="50">
        <v>35.866</v>
      </c>
    </row>
    <row r="203" spans="1:7" x14ac:dyDescent="0.35">
      <c r="A203" s="17">
        <v>42567</v>
      </c>
      <c r="B203" s="21">
        <v>0</v>
      </c>
      <c r="C203" s="21">
        <v>0</v>
      </c>
      <c r="D203" s="46">
        <f t="shared" si="15"/>
        <v>0</v>
      </c>
      <c r="E203" s="21">
        <v>20.8782</v>
      </c>
      <c r="F203" s="21">
        <v>0</v>
      </c>
      <c r="G203" s="50">
        <v>20.8782</v>
      </c>
    </row>
    <row r="204" spans="1:7" x14ac:dyDescent="0.35">
      <c r="A204" s="17">
        <v>42568</v>
      </c>
      <c r="B204" s="21">
        <v>0</v>
      </c>
      <c r="C204" s="21">
        <v>0</v>
      </c>
      <c r="D204" s="46">
        <f t="shared" si="15"/>
        <v>0</v>
      </c>
      <c r="E204" s="21">
        <v>20.843599999999999</v>
      </c>
      <c r="F204" s="21">
        <v>0</v>
      </c>
      <c r="G204" s="50">
        <v>20.843599999999999</v>
      </c>
    </row>
    <row r="205" spans="1:7" x14ac:dyDescent="0.35">
      <c r="A205" s="17">
        <v>42569</v>
      </c>
      <c r="B205" s="21">
        <v>0</v>
      </c>
      <c r="C205" s="21">
        <v>0</v>
      </c>
      <c r="D205" s="46">
        <f t="shared" si="15"/>
        <v>0</v>
      </c>
      <c r="E205" s="21">
        <v>24.9116</v>
      </c>
      <c r="F205" s="21">
        <v>0</v>
      </c>
      <c r="G205" s="50">
        <v>24.9116</v>
      </c>
    </row>
    <row r="206" spans="1:7" x14ac:dyDescent="0.35">
      <c r="A206" s="17">
        <v>42570</v>
      </c>
      <c r="B206" s="21">
        <v>0</v>
      </c>
      <c r="C206" s="21">
        <v>0</v>
      </c>
      <c r="D206" s="46">
        <f t="shared" si="15"/>
        <v>0</v>
      </c>
      <c r="E206" s="21">
        <v>24.681249999999999</v>
      </c>
      <c r="F206" s="21">
        <v>0</v>
      </c>
      <c r="G206" s="50">
        <v>24.681249999999999</v>
      </c>
    </row>
    <row r="207" spans="1:7" x14ac:dyDescent="0.35">
      <c r="A207" s="17">
        <v>42571</v>
      </c>
      <c r="B207" s="21">
        <v>0</v>
      </c>
      <c r="C207" s="21">
        <v>0</v>
      </c>
      <c r="D207" s="46">
        <f t="shared" si="15"/>
        <v>0</v>
      </c>
      <c r="E207" s="21">
        <v>25.9666</v>
      </c>
      <c r="F207" s="21">
        <v>0</v>
      </c>
      <c r="G207" s="50">
        <v>25.9666</v>
      </c>
    </row>
    <row r="208" spans="1:7" x14ac:dyDescent="0.35">
      <c r="A208" s="17">
        <v>42572</v>
      </c>
      <c r="B208" s="21">
        <v>4.5900000000000003E-3</v>
      </c>
      <c r="C208" s="21">
        <v>0</v>
      </c>
      <c r="D208" s="46">
        <f t="shared" si="15"/>
        <v>4.5900000000000003E-3</v>
      </c>
      <c r="E208" s="21">
        <v>25.617100000000001</v>
      </c>
      <c r="F208" s="21">
        <v>0</v>
      </c>
      <c r="G208" s="50">
        <v>25.621690000000001</v>
      </c>
    </row>
    <row r="209" spans="1:7" x14ac:dyDescent="0.35">
      <c r="A209" s="17">
        <v>42573</v>
      </c>
      <c r="B209" s="21">
        <v>0</v>
      </c>
      <c r="C209" s="21">
        <v>2.0000000000000002E-5</v>
      </c>
      <c r="D209" s="46">
        <f t="shared" si="15"/>
        <v>2.0000000000000002E-5</v>
      </c>
      <c r="E209" s="21">
        <v>25.993300000000001</v>
      </c>
      <c r="F209" s="21">
        <v>0</v>
      </c>
      <c r="G209" s="50">
        <v>25.993320000000001</v>
      </c>
    </row>
    <row r="210" spans="1:7" x14ac:dyDescent="0.35">
      <c r="A210" s="17">
        <v>42574</v>
      </c>
      <c r="B210" s="21">
        <v>0</v>
      </c>
      <c r="C210" s="21">
        <v>0</v>
      </c>
      <c r="D210" s="46">
        <f t="shared" si="15"/>
        <v>0</v>
      </c>
      <c r="E210" s="21">
        <v>23.2027</v>
      </c>
      <c r="F210" s="21">
        <v>0</v>
      </c>
      <c r="G210" s="50">
        <v>23.2027</v>
      </c>
    </row>
    <row r="211" spans="1:7" x14ac:dyDescent="0.35">
      <c r="A211" s="17">
        <v>42575</v>
      </c>
      <c r="B211" s="21">
        <v>0</v>
      </c>
      <c r="C211" s="21">
        <v>0</v>
      </c>
      <c r="D211" s="46">
        <f t="shared" si="15"/>
        <v>0</v>
      </c>
      <c r="E211" s="21">
        <v>23.283999999999999</v>
      </c>
      <c r="F211" s="21">
        <v>0</v>
      </c>
      <c r="G211" s="50">
        <v>23.283999999999999</v>
      </c>
    </row>
    <row r="212" spans="1:7" x14ac:dyDescent="0.35">
      <c r="A212" s="17">
        <v>42576</v>
      </c>
      <c r="B212" s="21">
        <v>4.9910000000000003E-2</v>
      </c>
      <c r="C212" s="21">
        <v>0</v>
      </c>
      <c r="D212" s="46">
        <f t="shared" si="15"/>
        <v>4.9910000000000003E-2</v>
      </c>
      <c r="E212" s="21">
        <v>26.327200000000001</v>
      </c>
      <c r="F212" s="21">
        <v>0</v>
      </c>
      <c r="G212" s="50">
        <v>26.377110000000002</v>
      </c>
    </row>
    <row r="213" spans="1:7" x14ac:dyDescent="0.35">
      <c r="A213" s="17">
        <v>42577</v>
      </c>
      <c r="B213" s="21">
        <v>0</v>
      </c>
      <c r="C213" s="21">
        <v>0</v>
      </c>
      <c r="D213" s="46">
        <f t="shared" si="15"/>
        <v>0</v>
      </c>
      <c r="E213" s="21">
        <v>23.078700000000001</v>
      </c>
      <c r="F213" s="21">
        <v>0</v>
      </c>
      <c r="G213" s="50">
        <v>23.078700000000001</v>
      </c>
    </row>
    <row r="214" spans="1:7" x14ac:dyDescent="0.35">
      <c r="A214" s="17">
        <v>42578</v>
      </c>
      <c r="B214" s="21">
        <v>0</v>
      </c>
      <c r="C214" s="21">
        <v>0</v>
      </c>
      <c r="D214" s="46">
        <f t="shared" si="15"/>
        <v>0</v>
      </c>
      <c r="E214" s="21">
        <v>25.493400000000001</v>
      </c>
      <c r="F214" s="21">
        <v>0</v>
      </c>
      <c r="G214" s="50">
        <v>25.493400000000001</v>
      </c>
    </row>
    <row r="215" spans="1:7" x14ac:dyDescent="0.35">
      <c r="A215" s="17">
        <v>42579</v>
      </c>
      <c r="B215" s="21">
        <v>0</v>
      </c>
      <c r="C215" s="21">
        <v>0</v>
      </c>
      <c r="D215" s="46">
        <f t="shared" si="15"/>
        <v>0</v>
      </c>
      <c r="E215" s="21">
        <v>26.331600000000002</v>
      </c>
      <c r="F215" s="21">
        <v>0</v>
      </c>
      <c r="G215" s="50">
        <v>26.331600000000002</v>
      </c>
    </row>
    <row r="216" spans="1:7" x14ac:dyDescent="0.35">
      <c r="A216" s="18">
        <v>42580</v>
      </c>
      <c r="B216" s="21">
        <v>0</v>
      </c>
      <c r="C216" s="21">
        <v>0</v>
      </c>
      <c r="D216" s="46">
        <f t="shared" si="15"/>
        <v>0</v>
      </c>
      <c r="E216" s="21">
        <v>26.607700000000001</v>
      </c>
      <c r="F216" s="21">
        <v>0</v>
      </c>
      <c r="G216" s="50">
        <v>26.607700000000001</v>
      </c>
    </row>
    <row r="217" spans="1:7" x14ac:dyDescent="0.35">
      <c r="A217" s="17">
        <v>42581</v>
      </c>
      <c r="B217" s="21">
        <v>0</v>
      </c>
      <c r="C217" s="21">
        <v>0</v>
      </c>
      <c r="D217" s="46">
        <f t="shared" si="15"/>
        <v>0</v>
      </c>
      <c r="E217" s="21">
        <v>26.232500000000002</v>
      </c>
      <c r="F217" s="21">
        <v>0</v>
      </c>
      <c r="G217" s="50">
        <v>26.232500000000002</v>
      </c>
    </row>
    <row r="218" spans="1:7" x14ac:dyDescent="0.35">
      <c r="A218" s="17">
        <v>42582</v>
      </c>
      <c r="B218" s="21">
        <v>0</v>
      </c>
      <c r="C218" s="21">
        <v>0</v>
      </c>
      <c r="D218" s="46">
        <f t="shared" si="15"/>
        <v>0</v>
      </c>
      <c r="E218" s="21">
        <v>24.453600000000002</v>
      </c>
      <c r="F218" s="21">
        <v>0</v>
      </c>
      <c r="G218" s="50">
        <v>24.453600000000002</v>
      </c>
    </row>
    <row r="219" spans="1:7" x14ac:dyDescent="0.35">
      <c r="A219" s="17">
        <v>42583</v>
      </c>
      <c r="B219" s="21">
        <v>0</v>
      </c>
      <c r="C219" s="21">
        <v>0</v>
      </c>
      <c r="D219" s="46">
        <f t="shared" si="15"/>
        <v>0</v>
      </c>
      <c r="E219" s="21">
        <v>18.87</v>
      </c>
      <c r="F219" s="21">
        <v>0</v>
      </c>
      <c r="G219" s="50">
        <v>18.87</v>
      </c>
    </row>
    <row r="220" spans="1:7" x14ac:dyDescent="0.35">
      <c r="A220" s="17">
        <v>42584</v>
      </c>
      <c r="B220" s="21">
        <v>2.196E-2</v>
      </c>
      <c r="C220" s="21">
        <v>0</v>
      </c>
      <c r="D220" s="46">
        <f t="shared" si="15"/>
        <v>2.196E-2</v>
      </c>
      <c r="E220" s="21">
        <v>19.923999999999999</v>
      </c>
      <c r="F220" s="21">
        <v>0</v>
      </c>
      <c r="G220" s="50">
        <v>19.945959999999999</v>
      </c>
    </row>
    <row r="221" spans="1:7" x14ac:dyDescent="0.35">
      <c r="A221" s="17">
        <v>42585</v>
      </c>
      <c r="B221" s="21">
        <v>2.111E-2</v>
      </c>
      <c r="C221" s="21">
        <v>0</v>
      </c>
      <c r="D221" s="46">
        <f t="shared" si="15"/>
        <v>2.111E-2</v>
      </c>
      <c r="E221" s="21">
        <v>15.654999999999999</v>
      </c>
      <c r="F221" s="21">
        <v>0</v>
      </c>
      <c r="G221" s="50">
        <v>15.67611</v>
      </c>
    </row>
    <row r="222" spans="1:7" x14ac:dyDescent="0.35">
      <c r="A222" s="17">
        <v>42586</v>
      </c>
      <c r="B222" s="21">
        <v>0</v>
      </c>
      <c r="C222" s="21">
        <v>0</v>
      </c>
      <c r="D222" s="46">
        <f t="shared" si="15"/>
        <v>0</v>
      </c>
      <c r="E222" s="21">
        <v>25.777200000000001</v>
      </c>
      <c r="F222" s="21">
        <v>0</v>
      </c>
      <c r="G222" s="50">
        <v>25.777200000000001</v>
      </c>
    </row>
    <row r="223" spans="1:7" x14ac:dyDescent="0.35">
      <c r="A223" s="17">
        <v>42587</v>
      </c>
      <c r="B223" s="21">
        <v>0</v>
      </c>
      <c r="C223" s="21">
        <v>0</v>
      </c>
      <c r="D223" s="46">
        <f t="shared" si="15"/>
        <v>0</v>
      </c>
      <c r="E223" s="21">
        <v>27.282900000000001</v>
      </c>
      <c r="F223" s="21">
        <v>0</v>
      </c>
      <c r="G223" s="50">
        <v>27.282900000000001</v>
      </c>
    </row>
    <row r="224" spans="1:7" x14ac:dyDescent="0.35">
      <c r="A224" s="17">
        <v>42588</v>
      </c>
      <c r="B224" s="21">
        <v>0</v>
      </c>
      <c r="C224" s="21">
        <v>0</v>
      </c>
      <c r="D224" s="46">
        <f t="shared" si="15"/>
        <v>0</v>
      </c>
      <c r="E224" s="21">
        <v>18.747399999999999</v>
      </c>
      <c r="F224" s="21">
        <v>0</v>
      </c>
      <c r="G224" s="50">
        <v>18.747399999999999</v>
      </c>
    </row>
    <row r="225" spans="1:7" x14ac:dyDescent="0.35">
      <c r="A225" s="17">
        <v>42589</v>
      </c>
      <c r="B225" s="21">
        <v>0</v>
      </c>
      <c r="C225" s="21">
        <v>0</v>
      </c>
      <c r="D225" s="46">
        <f t="shared" si="15"/>
        <v>0</v>
      </c>
      <c r="E225" s="21">
        <v>18.756</v>
      </c>
      <c r="F225" s="21">
        <v>0</v>
      </c>
      <c r="G225" s="50">
        <v>18.756</v>
      </c>
    </row>
    <row r="226" spans="1:7" x14ac:dyDescent="0.35">
      <c r="A226" s="17">
        <v>42590</v>
      </c>
      <c r="B226" s="21">
        <v>0</v>
      </c>
      <c r="C226" s="21">
        <v>0</v>
      </c>
      <c r="D226" s="46">
        <f t="shared" si="15"/>
        <v>0</v>
      </c>
      <c r="E226" s="21">
        <v>24.640599999999999</v>
      </c>
      <c r="F226" s="21">
        <v>0</v>
      </c>
      <c r="G226" s="50">
        <v>24.640599999999999</v>
      </c>
    </row>
    <row r="227" spans="1:7" x14ac:dyDescent="0.35">
      <c r="A227" s="17">
        <v>42591</v>
      </c>
      <c r="B227" s="21">
        <v>0</v>
      </c>
      <c r="C227" s="21">
        <v>0</v>
      </c>
      <c r="D227" s="46">
        <f t="shared" si="15"/>
        <v>0</v>
      </c>
      <c r="E227" s="21">
        <v>18.858599999999999</v>
      </c>
      <c r="F227" s="21">
        <v>0</v>
      </c>
      <c r="G227" s="50">
        <v>18.858599999999999</v>
      </c>
    </row>
    <row r="228" spans="1:7" x14ac:dyDescent="0.35">
      <c r="A228" s="17">
        <v>42592</v>
      </c>
      <c r="B228" s="21">
        <v>0</v>
      </c>
      <c r="C228" s="21">
        <v>0</v>
      </c>
      <c r="D228" s="46">
        <f t="shared" si="15"/>
        <v>0</v>
      </c>
      <c r="E228" s="21">
        <v>18.6509</v>
      </c>
      <c r="F228" s="21">
        <v>0</v>
      </c>
      <c r="G228" s="50">
        <v>18.6509</v>
      </c>
    </row>
    <row r="229" spans="1:7" x14ac:dyDescent="0.35">
      <c r="A229" s="17">
        <v>42593</v>
      </c>
      <c r="B229" s="21">
        <v>0</v>
      </c>
      <c r="C229" s="21">
        <v>0</v>
      </c>
      <c r="D229" s="46">
        <f t="shared" si="15"/>
        <v>0</v>
      </c>
      <c r="E229" s="21">
        <v>18.290299999999998</v>
      </c>
      <c r="F229" s="21">
        <v>0</v>
      </c>
      <c r="G229" s="50">
        <v>18.290299999999998</v>
      </c>
    </row>
    <row r="230" spans="1:7" x14ac:dyDescent="0.35">
      <c r="A230" s="17">
        <v>42594</v>
      </c>
      <c r="B230" s="21">
        <v>0</v>
      </c>
      <c r="C230" s="21">
        <v>0</v>
      </c>
      <c r="D230" s="46">
        <f t="shared" si="15"/>
        <v>0</v>
      </c>
      <c r="E230" s="21">
        <v>18.348500000000001</v>
      </c>
      <c r="F230" s="21">
        <v>0</v>
      </c>
      <c r="G230" s="50">
        <v>18.348500000000001</v>
      </c>
    </row>
    <row r="231" spans="1:7" x14ac:dyDescent="0.35">
      <c r="A231" s="17">
        <v>42595</v>
      </c>
      <c r="B231" s="21">
        <v>0</v>
      </c>
      <c r="C231" s="21">
        <v>0</v>
      </c>
      <c r="D231" s="46">
        <f t="shared" si="15"/>
        <v>0</v>
      </c>
      <c r="E231" s="21">
        <v>15.2629</v>
      </c>
      <c r="F231" s="21">
        <v>0</v>
      </c>
      <c r="G231" s="50">
        <v>15.2629</v>
      </c>
    </row>
    <row r="232" spans="1:7" x14ac:dyDescent="0.35">
      <c r="A232" s="17">
        <v>42596</v>
      </c>
      <c r="B232" s="21">
        <v>0</v>
      </c>
      <c r="C232" s="21">
        <v>0</v>
      </c>
      <c r="D232" s="46">
        <f t="shared" si="15"/>
        <v>0</v>
      </c>
      <c r="E232" s="21">
        <v>15.1409</v>
      </c>
      <c r="F232" s="21">
        <v>0</v>
      </c>
      <c r="G232" s="50">
        <v>15.1409</v>
      </c>
    </row>
    <row r="233" spans="1:7" x14ac:dyDescent="0.35">
      <c r="A233" s="17">
        <v>42597</v>
      </c>
      <c r="B233" s="21">
        <v>0</v>
      </c>
      <c r="C233" s="21">
        <v>0</v>
      </c>
      <c r="D233" s="46">
        <f t="shared" si="15"/>
        <v>0</v>
      </c>
      <c r="E233" s="21">
        <v>14.368399999999999</v>
      </c>
      <c r="F233" s="21">
        <v>0</v>
      </c>
      <c r="G233" s="50">
        <v>14.368399999999999</v>
      </c>
    </row>
    <row r="234" spans="1:7" x14ac:dyDescent="0.35">
      <c r="A234" s="17">
        <v>42598</v>
      </c>
      <c r="B234" s="21">
        <v>0</v>
      </c>
      <c r="C234" s="21">
        <v>0</v>
      </c>
      <c r="D234" s="46">
        <f t="shared" si="15"/>
        <v>0</v>
      </c>
      <c r="E234" s="21">
        <v>21.809799999999999</v>
      </c>
      <c r="F234" s="21">
        <v>0</v>
      </c>
      <c r="G234" s="50">
        <v>21.809799999999999</v>
      </c>
    </row>
    <row r="235" spans="1:7" x14ac:dyDescent="0.35">
      <c r="A235" s="17">
        <v>42599</v>
      </c>
      <c r="B235" s="21">
        <v>0</v>
      </c>
      <c r="C235" s="21">
        <v>0</v>
      </c>
      <c r="D235" s="46">
        <f t="shared" si="15"/>
        <v>0</v>
      </c>
      <c r="E235" s="21">
        <v>24.5578</v>
      </c>
      <c r="F235" s="21">
        <v>0</v>
      </c>
      <c r="G235" s="50">
        <v>24.5578</v>
      </c>
    </row>
    <row r="236" spans="1:7" x14ac:dyDescent="0.35">
      <c r="A236" s="17">
        <v>42600</v>
      </c>
      <c r="B236" s="21">
        <v>5.2600000000000001E-2</v>
      </c>
      <c r="C236" s="21">
        <v>0</v>
      </c>
      <c r="D236" s="46">
        <f t="shared" si="15"/>
        <v>5.2600000000000001E-2</v>
      </c>
      <c r="E236" s="21">
        <v>18.531500000000001</v>
      </c>
      <c r="F236" s="21">
        <v>0</v>
      </c>
      <c r="G236" s="50">
        <v>18.584100000000003</v>
      </c>
    </row>
    <row r="237" spans="1:7" x14ac:dyDescent="0.35">
      <c r="A237" s="17">
        <v>42601</v>
      </c>
      <c r="B237" s="21">
        <v>0</v>
      </c>
      <c r="C237" s="21">
        <v>0</v>
      </c>
      <c r="D237" s="46">
        <f t="shared" si="15"/>
        <v>0</v>
      </c>
      <c r="E237" s="21">
        <v>18.670100000000001</v>
      </c>
      <c r="F237" s="21">
        <v>0</v>
      </c>
      <c r="G237" s="50">
        <v>18.670100000000001</v>
      </c>
    </row>
    <row r="238" spans="1:7" x14ac:dyDescent="0.35">
      <c r="A238" s="17">
        <v>42602</v>
      </c>
      <c r="B238" s="21">
        <v>0</v>
      </c>
      <c r="C238" s="21">
        <v>0</v>
      </c>
      <c r="D238" s="46">
        <f t="shared" si="15"/>
        <v>0</v>
      </c>
      <c r="E238" s="21">
        <v>11.8604</v>
      </c>
      <c r="F238" s="21">
        <v>0</v>
      </c>
      <c r="G238" s="50">
        <v>11.8604</v>
      </c>
    </row>
    <row r="239" spans="1:7" x14ac:dyDescent="0.35">
      <c r="A239" s="17">
        <v>42603</v>
      </c>
      <c r="B239" s="21">
        <v>0</v>
      </c>
      <c r="C239" s="21">
        <v>0</v>
      </c>
      <c r="D239" s="46">
        <f t="shared" si="15"/>
        <v>0</v>
      </c>
      <c r="E239" s="21">
        <v>12.580500000000001</v>
      </c>
      <c r="F239" s="21">
        <v>0</v>
      </c>
      <c r="G239" s="50">
        <v>12.580500000000001</v>
      </c>
    </row>
    <row r="240" spans="1:7" x14ac:dyDescent="0.35">
      <c r="A240" s="17">
        <v>42604</v>
      </c>
      <c r="B240" s="22">
        <v>0</v>
      </c>
      <c r="C240" s="22">
        <v>0</v>
      </c>
      <c r="D240" s="46">
        <f t="shared" si="15"/>
        <v>0</v>
      </c>
      <c r="E240" s="21">
        <v>16.479900000000001</v>
      </c>
      <c r="F240" s="21">
        <v>0</v>
      </c>
      <c r="G240" s="50">
        <v>16.479900000000001</v>
      </c>
    </row>
    <row r="241" spans="1:7" x14ac:dyDescent="0.35">
      <c r="A241" s="17">
        <v>42605</v>
      </c>
      <c r="B241" s="21">
        <v>0</v>
      </c>
      <c r="C241" s="21">
        <v>0</v>
      </c>
      <c r="D241" s="46">
        <f t="shared" si="15"/>
        <v>0</v>
      </c>
      <c r="E241" s="21">
        <v>17.309799999999999</v>
      </c>
      <c r="F241" s="21">
        <v>0</v>
      </c>
      <c r="G241" s="50">
        <v>17.309799999999999</v>
      </c>
    </row>
    <row r="242" spans="1:7" x14ac:dyDescent="0.35">
      <c r="A242" s="17">
        <v>42606</v>
      </c>
      <c r="B242" s="21">
        <v>0</v>
      </c>
      <c r="C242" s="21">
        <v>0</v>
      </c>
      <c r="D242" s="46">
        <f t="shared" si="15"/>
        <v>0</v>
      </c>
      <c r="E242" s="21">
        <v>22.376300000000001</v>
      </c>
      <c r="F242" s="21">
        <v>0</v>
      </c>
      <c r="G242" s="50">
        <v>22.376300000000001</v>
      </c>
    </row>
    <row r="243" spans="1:7" x14ac:dyDescent="0.35">
      <c r="A243" s="17">
        <v>42607</v>
      </c>
      <c r="B243" s="21">
        <v>0</v>
      </c>
      <c r="C243" s="21">
        <v>0</v>
      </c>
      <c r="D243" s="46">
        <f t="shared" si="15"/>
        <v>0</v>
      </c>
      <c r="E243" s="21">
        <v>18.999400000000001</v>
      </c>
      <c r="F243" s="21">
        <v>0</v>
      </c>
      <c r="G243" s="50">
        <v>18.999400000000001</v>
      </c>
    </row>
    <row r="244" spans="1:7" x14ac:dyDescent="0.35">
      <c r="A244" s="17">
        <v>42608</v>
      </c>
      <c r="B244" s="21">
        <v>0</v>
      </c>
      <c r="C244" s="21">
        <v>0</v>
      </c>
      <c r="D244" s="46">
        <f t="shared" si="15"/>
        <v>0</v>
      </c>
      <c r="E244" s="21">
        <v>16.475300000000001</v>
      </c>
      <c r="F244" s="21">
        <v>0</v>
      </c>
      <c r="G244" s="50">
        <v>16.475300000000001</v>
      </c>
    </row>
    <row r="245" spans="1:7" x14ac:dyDescent="0.35">
      <c r="A245" s="17">
        <v>42609</v>
      </c>
      <c r="B245" s="21">
        <v>0</v>
      </c>
      <c r="C245" s="21">
        <v>0</v>
      </c>
      <c r="D245" s="46">
        <f t="shared" si="15"/>
        <v>0</v>
      </c>
      <c r="E245" s="21">
        <v>18.8948</v>
      </c>
      <c r="F245" s="21">
        <v>0</v>
      </c>
      <c r="G245" s="50">
        <v>18.8948</v>
      </c>
    </row>
    <row r="246" spans="1:7" x14ac:dyDescent="0.35">
      <c r="A246" s="17">
        <v>42610</v>
      </c>
      <c r="B246" s="21">
        <v>0</v>
      </c>
      <c r="C246" s="21">
        <v>0</v>
      </c>
      <c r="D246" s="46">
        <f t="shared" si="15"/>
        <v>0</v>
      </c>
      <c r="E246" s="21">
        <v>18.625599999999999</v>
      </c>
      <c r="F246" s="21">
        <v>0</v>
      </c>
      <c r="G246" s="50">
        <v>18.625599999999999</v>
      </c>
    </row>
    <row r="247" spans="1:7" x14ac:dyDescent="0.35">
      <c r="A247" s="17">
        <v>42611</v>
      </c>
      <c r="B247" s="21">
        <v>0</v>
      </c>
      <c r="C247" s="21">
        <v>0</v>
      </c>
      <c r="D247" s="46">
        <f t="shared" si="15"/>
        <v>0</v>
      </c>
      <c r="E247" s="21">
        <v>18.039899999999999</v>
      </c>
      <c r="F247" s="21">
        <v>0</v>
      </c>
      <c r="G247" s="50">
        <v>18.039899999999999</v>
      </c>
    </row>
    <row r="248" spans="1:7" x14ac:dyDescent="0.35">
      <c r="A248" s="17">
        <v>42612</v>
      </c>
      <c r="B248" s="21">
        <v>0</v>
      </c>
      <c r="C248" s="21">
        <v>0</v>
      </c>
      <c r="D248" s="46">
        <f t="shared" si="15"/>
        <v>0</v>
      </c>
      <c r="E248" s="21">
        <v>17.307600000000001</v>
      </c>
      <c r="F248" s="21">
        <v>0</v>
      </c>
      <c r="G248" s="50">
        <v>17.307600000000001</v>
      </c>
    </row>
    <row r="249" spans="1:7" x14ac:dyDescent="0.35">
      <c r="A249" s="17">
        <v>42613</v>
      </c>
      <c r="B249" s="21">
        <v>0</v>
      </c>
      <c r="C249" s="21">
        <v>0</v>
      </c>
      <c r="D249" s="46">
        <f t="shared" si="15"/>
        <v>0</v>
      </c>
      <c r="E249" s="21">
        <v>22.726900000000001</v>
      </c>
      <c r="F249" s="21">
        <v>0</v>
      </c>
      <c r="G249" s="50">
        <v>22.726900000000001</v>
      </c>
    </row>
    <row r="250" spans="1:7" x14ac:dyDescent="0.35">
      <c r="A250" s="17">
        <v>42614</v>
      </c>
      <c r="B250" s="21">
        <v>0</v>
      </c>
      <c r="C250" s="21">
        <v>0</v>
      </c>
      <c r="D250" s="46">
        <f t="shared" si="15"/>
        <v>0</v>
      </c>
      <c r="E250" s="21">
        <v>42.377200000000002</v>
      </c>
      <c r="F250" s="21">
        <v>0</v>
      </c>
      <c r="G250" s="50">
        <v>42.377200000000002</v>
      </c>
    </row>
    <row r="251" spans="1:7" x14ac:dyDescent="0.35">
      <c r="A251" s="17">
        <v>42615</v>
      </c>
      <c r="B251" s="21">
        <v>0</v>
      </c>
      <c r="C251" s="21">
        <v>0</v>
      </c>
      <c r="D251" s="46">
        <f t="shared" si="15"/>
        <v>0</v>
      </c>
      <c r="E251" s="21">
        <v>28.011800000000001</v>
      </c>
      <c r="F251" s="21">
        <v>0</v>
      </c>
      <c r="G251" s="50">
        <v>28.011800000000001</v>
      </c>
    </row>
    <row r="252" spans="1:7" x14ac:dyDescent="0.35">
      <c r="A252" s="17">
        <v>42616</v>
      </c>
      <c r="B252" s="21">
        <v>0</v>
      </c>
      <c r="C252" s="21">
        <v>0</v>
      </c>
      <c r="D252" s="46">
        <f t="shared" si="15"/>
        <v>0</v>
      </c>
      <c r="E252" s="21">
        <v>15.9404</v>
      </c>
      <c r="F252" s="21">
        <v>0</v>
      </c>
      <c r="G252" s="50">
        <v>15.9404</v>
      </c>
    </row>
    <row r="253" spans="1:7" x14ac:dyDescent="0.35">
      <c r="A253" s="17">
        <v>42617</v>
      </c>
      <c r="B253" s="21">
        <v>0</v>
      </c>
      <c r="C253" s="21">
        <v>0</v>
      </c>
      <c r="D253" s="46">
        <f t="shared" si="15"/>
        <v>0</v>
      </c>
      <c r="E253" s="21">
        <v>17.3428</v>
      </c>
      <c r="F253" s="21">
        <v>0</v>
      </c>
      <c r="G253" s="50">
        <v>17.3428</v>
      </c>
    </row>
    <row r="254" spans="1:7" x14ac:dyDescent="0.35">
      <c r="A254" s="17">
        <v>42618</v>
      </c>
      <c r="B254" s="21">
        <v>0</v>
      </c>
      <c r="C254" s="21">
        <v>0</v>
      </c>
      <c r="D254" s="46">
        <f t="shared" si="15"/>
        <v>0</v>
      </c>
      <c r="E254" s="21">
        <v>50.417400000000001</v>
      </c>
      <c r="F254" s="21">
        <v>11.189</v>
      </c>
      <c r="G254" s="50">
        <v>61.606400000000001</v>
      </c>
    </row>
    <row r="255" spans="1:7" x14ac:dyDescent="0.35">
      <c r="A255" s="17">
        <v>42619</v>
      </c>
      <c r="B255" s="21">
        <v>0</v>
      </c>
      <c r="C255" s="21">
        <v>0</v>
      </c>
      <c r="D255" s="46">
        <f t="shared" si="15"/>
        <v>0</v>
      </c>
      <c r="E255" s="21">
        <v>50.911000000000001</v>
      </c>
      <c r="F255" s="21">
        <v>8.8460000000000001</v>
      </c>
      <c r="G255" s="50">
        <v>59.757000000000005</v>
      </c>
    </row>
    <row r="256" spans="1:7" x14ac:dyDescent="0.35">
      <c r="A256" s="17">
        <v>42620</v>
      </c>
      <c r="B256" s="21">
        <v>0</v>
      </c>
      <c r="C256" s="21">
        <v>0</v>
      </c>
      <c r="D256" s="46">
        <f t="shared" si="15"/>
        <v>0</v>
      </c>
      <c r="E256" s="21">
        <v>48.560400000000001</v>
      </c>
      <c r="F256" s="21">
        <v>4.1859999999999999</v>
      </c>
      <c r="G256" s="50">
        <v>52.746400000000001</v>
      </c>
    </row>
    <row r="257" spans="1:7" x14ac:dyDescent="0.35">
      <c r="A257" s="17">
        <v>42621</v>
      </c>
      <c r="B257" s="21">
        <v>0</v>
      </c>
      <c r="C257" s="21">
        <v>0</v>
      </c>
      <c r="D257" s="46">
        <f t="shared" si="15"/>
        <v>0</v>
      </c>
      <c r="E257" s="21">
        <v>48.207299999999996</v>
      </c>
      <c r="F257" s="21">
        <v>0.83099999999999996</v>
      </c>
      <c r="G257" s="50">
        <v>49.0383</v>
      </c>
    </row>
    <row r="258" spans="1:7" x14ac:dyDescent="0.35">
      <c r="A258" s="17">
        <v>42622</v>
      </c>
      <c r="B258" s="21">
        <v>0</v>
      </c>
      <c r="C258" s="21">
        <v>0</v>
      </c>
      <c r="D258" s="46">
        <f t="shared" si="15"/>
        <v>0</v>
      </c>
      <c r="E258" s="21">
        <v>41.070900000000002</v>
      </c>
      <c r="F258" s="21">
        <v>0</v>
      </c>
      <c r="G258" s="50">
        <v>41.070900000000002</v>
      </c>
    </row>
    <row r="259" spans="1:7" x14ac:dyDescent="0.35">
      <c r="A259" s="17">
        <v>42623</v>
      </c>
      <c r="B259" s="21">
        <v>0</v>
      </c>
      <c r="C259" s="21">
        <v>0</v>
      </c>
      <c r="D259" s="46">
        <f t="shared" si="15"/>
        <v>0</v>
      </c>
      <c r="E259" s="21">
        <v>26.506699999999999</v>
      </c>
      <c r="F259" s="21">
        <v>0</v>
      </c>
      <c r="G259" s="50">
        <v>26.506699999999999</v>
      </c>
    </row>
    <row r="260" spans="1:7" x14ac:dyDescent="0.35">
      <c r="A260" s="17">
        <v>42624</v>
      </c>
      <c r="B260" s="21">
        <v>0</v>
      </c>
      <c r="C260" s="21">
        <v>0</v>
      </c>
      <c r="D260" s="46">
        <f t="shared" si="15"/>
        <v>0</v>
      </c>
      <c r="E260" s="21">
        <v>27.741900000000001</v>
      </c>
      <c r="F260" s="21">
        <v>0</v>
      </c>
      <c r="G260" s="50">
        <v>27.741900000000001</v>
      </c>
    </row>
    <row r="261" spans="1:7" x14ac:dyDescent="0.35">
      <c r="A261" s="19">
        <v>42625</v>
      </c>
      <c r="B261" s="23">
        <v>0</v>
      </c>
      <c r="C261" s="23">
        <v>0</v>
      </c>
      <c r="D261" s="46">
        <f t="shared" si="15"/>
        <v>0</v>
      </c>
      <c r="E261" s="23">
        <v>37.394300000000001</v>
      </c>
      <c r="F261" s="23">
        <v>3.355</v>
      </c>
      <c r="G261" s="49">
        <v>40.749299999999998</v>
      </c>
    </row>
    <row r="262" spans="1:7" x14ac:dyDescent="0.35">
      <c r="A262" s="19">
        <v>42626</v>
      </c>
      <c r="B262" s="23">
        <v>0</v>
      </c>
      <c r="C262" s="23">
        <v>0</v>
      </c>
      <c r="D262" s="46">
        <f t="shared" si="15"/>
        <v>0</v>
      </c>
      <c r="E262" s="23">
        <v>35.401699999999998</v>
      </c>
      <c r="F262" s="23">
        <v>13.118</v>
      </c>
      <c r="G262" s="49">
        <v>48.5197</v>
      </c>
    </row>
    <row r="263" spans="1:7" x14ac:dyDescent="0.35">
      <c r="A263" s="19">
        <v>42627</v>
      </c>
      <c r="B263" s="23">
        <v>6.2460000000000002E-2</v>
      </c>
      <c r="C263" s="23">
        <v>0</v>
      </c>
      <c r="D263" s="46">
        <f t="shared" ref="D263:D326" si="16">C263+B263</f>
        <v>6.2460000000000002E-2</v>
      </c>
      <c r="E263" s="23">
        <v>40.956000000000003</v>
      </c>
      <c r="F263" s="23">
        <v>10.928000000000001</v>
      </c>
      <c r="G263" s="49">
        <v>51.946460000000002</v>
      </c>
    </row>
    <row r="264" spans="1:7" x14ac:dyDescent="0.35">
      <c r="A264" s="19">
        <v>42628</v>
      </c>
      <c r="B264" s="23">
        <v>0</v>
      </c>
      <c r="C264" s="23">
        <v>0</v>
      </c>
      <c r="D264" s="46">
        <f t="shared" si="16"/>
        <v>0</v>
      </c>
      <c r="E264" s="23">
        <v>32.995899999999999</v>
      </c>
      <c r="F264" s="23">
        <v>11.52</v>
      </c>
      <c r="G264" s="49">
        <v>44.515900000000002</v>
      </c>
    </row>
    <row r="265" spans="1:7" x14ac:dyDescent="0.35">
      <c r="A265" s="19">
        <v>42629</v>
      </c>
      <c r="B265" s="23">
        <v>0</v>
      </c>
      <c r="C265" s="23">
        <v>0</v>
      </c>
      <c r="D265" s="46">
        <f t="shared" si="16"/>
        <v>0</v>
      </c>
      <c r="E265" s="23">
        <v>26.933399999999999</v>
      </c>
      <c r="F265" s="23">
        <v>12.055</v>
      </c>
      <c r="G265" s="49">
        <v>38.988399999999999</v>
      </c>
    </row>
    <row r="266" spans="1:7" x14ac:dyDescent="0.35">
      <c r="A266" s="19">
        <v>42630</v>
      </c>
      <c r="B266" s="23">
        <v>0</v>
      </c>
      <c r="C266" s="23">
        <v>0</v>
      </c>
      <c r="D266" s="46">
        <f t="shared" si="16"/>
        <v>0</v>
      </c>
      <c r="E266" s="23">
        <v>20.471699999999998</v>
      </c>
      <c r="F266" s="23">
        <v>7.7629999999999999</v>
      </c>
      <c r="G266" s="49">
        <v>28.234699999999997</v>
      </c>
    </row>
    <row r="267" spans="1:7" x14ac:dyDescent="0.35">
      <c r="A267" s="19">
        <v>42631</v>
      </c>
      <c r="B267" s="23">
        <v>0</v>
      </c>
      <c r="C267" s="23">
        <v>0</v>
      </c>
      <c r="D267" s="46">
        <f t="shared" si="16"/>
        <v>0</v>
      </c>
      <c r="E267" s="23">
        <v>19.638500000000001</v>
      </c>
      <c r="F267" s="23">
        <v>7.7629999999999999</v>
      </c>
      <c r="G267" s="49">
        <v>27.401499999999999</v>
      </c>
    </row>
    <row r="268" spans="1:7" x14ac:dyDescent="0.35">
      <c r="A268" s="19">
        <v>42632</v>
      </c>
      <c r="B268" s="23">
        <v>0</v>
      </c>
      <c r="C268" s="23">
        <v>0</v>
      </c>
      <c r="D268" s="46">
        <f t="shared" si="16"/>
        <v>0</v>
      </c>
      <c r="E268" s="23">
        <v>42.406100000000002</v>
      </c>
      <c r="F268" s="23">
        <v>5.4640000000000004</v>
      </c>
      <c r="G268" s="49">
        <v>47.870100000000001</v>
      </c>
    </row>
    <row r="269" spans="1:7" x14ac:dyDescent="0.35">
      <c r="A269" s="19">
        <v>42633</v>
      </c>
      <c r="B269" s="23">
        <v>0</v>
      </c>
      <c r="C269" s="23">
        <v>0</v>
      </c>
      <c r="D269" s="46">
        <f t="shared" si="16"/>
        <v>0</v>
      </c>
      <c r="E269" s="23">
        <v>41.557699999999997</v>
      </c>
      <c r="F269" s="23">
        <v>4.63</v>
      </c>
      <c r="G269" s="49">
        <v>46.1877</v>
      </c>
    </row>
    <row r="270" spans="1:7" x14ac:dyDescent="0.35">
      <c r="A270" s="19">
        <v>42634</v>
      </c>
      <c r="B270" s="23">
        <v>0</v>
      </c>
      <c r="C270" s="23">
        <v>0</v>
      </c>
      <c r="D270" s="46">
        <f t="shared" si="16"/>
        <v>0</v>
      </c>
      <c r="E270" s="23">
        <v>43.105600000000003</v>
      </c>
      <c r="F270" s="23">
        <v>3.8490000000000002</v>
      </c>
      <c r="G270" s="49">
        <v>46.954599999999999</v>
      </c>
    </row>
    <row r="271" spans="1:7" x14ac:dyDescent="0.35">
      <c r="A271" s="19">
        <v>42635</v>
      </c>
      <c r="B271" s="23">
        <v>0</v>
      </c>
      <c r="C271" s="23">
        <v>0</v>
      </c>
      <c r="D271" s="46">
        <f t="shared" si="16"/>
        <v>0</v>
      </c>
      <c r="E271" s="23">
        <v>46.553699999999999</v>
      </c>
      <c r="F271" s="23">
        <v>0</v>
      </c>
      <c r="G271" s="49">
        <v>46.553699999999999</v>
      </c>
    </row>
    <row r="272" spans="1:7" x14ac:dyDescent="0.35">
      <c r="A272" s="19">
        <v>42636</v>
      </c>
      <c r="B272" s="23">
        <v>0</v>
      </c>
      <c r="C272" s="23">
        <v>0</v>
      </c>
      <c r="D272" s="46">
        <f t="shared" si="16"/>
        <v>0</v>
      </c>
      <c r="E272" s="23">
        <v>42.121000000000002</v>
      </c>
      <c r="F272" s="23">
        <v>0</v>
      </c>
      <c r="G272" s="49">
        <v>42.121000000000002</v>
      </c>
    </row>
    <row r="273" spans="1:7" x14ac:dyDescent="0.35">
      <c r="A273" s="19">
        <v>42637</v>
      </c>
      <c r="B273" s="23">
        <v>0</v>
      </c>
      <c r="C273" s="23">
        <v>0</v>
      </c>
      <c r="D273" s="46">
        <f t="shared" si="16"/>
        <v>0</v>
      </c>
      <c r="E273" s="23">
        <v>26.942</v>
      </c>
      <c r="F273" s="23">
        <v>0</v>
      </c>
      <c r="G273" s="49">
        <v>26.942</v>
      </c>
    </row>
    <row r="274" spans="1:7" x14ac:dyDescent="0.35">
      <c r="A274" s="19">
        <v>42638</v>
      </c>
      <c r="B274" s="23">
        <v>0</v>
      </c>
      <c r="C274" s="23">
        <v>0</v>
      </c>
      <c r="D274" s="46">
        <f t="shared" si="16"/>
        <v>0</v>
      </c>
      <c r="E274" s="23">
        <v>22.588200000000001</v>
      </c>
      <c r="F274" s="23">
        <v>0</v>
      </c>
      <c r="G274" s="49">
        <v>22.588200000000001</v>
      </c>
    </row>
    <row r="275" spans="1:7" x14ac:dyDescent="0.35">
      <c r="A275" s="19">
        <v>42639</v>
      </c>
      <c r="B275" s="23">
        <v>0</v>
      </c>
      <c r="C275" s="23">
        <v>0</v>
      </c>
      <c r="D275" s="46">
        <f t="shared" si="16"/>
        <v>0</v>
      </c>
      <c r="E275" s="23">
        <v>28.184200000000001</v>
      </c>
      <c r="F275" s="23">
        <v>0</v>
      </c>
      <c r="G275" s="49">
        <v>28.184200000000001</v>
      </c>
    </row>
    <row r="276" spans="1:7" x14ac:dyDescent="0.35">
      <c r="A276" s="19">
        <v>42640</v>
      </c>
      <c r="B276" s="23">
        <v>0</v>
      </c>
      <c r="C276" s="23">
        <v>0</v>
      </c>
      <c r="D276" s="46">
        <f t="shared" si="16"/>
        <v>0</v>
      </c>
      <c r="E276" s="23">
        <v>29.474900000000002</v>
      </c>
      <c r="F276" s="23">
        <v>0</v>
      </c>
      <c r="G276" s="49">
        <v>29.474900000000002</v>
      </c>
    </row>
    <row r="277" spans="1:7" x14ac:dyDescent="0.35">
      <c r="A277" s="19">
        <v>42641</v>
      </c>
      <c r="B277" s="23">
        <v>0</v>
      </c>
      <c r="C277" s="23">
        <v>0</v>
      </c>
      <c r="D277" s="46">
        <f t="shared" si="16"/>
        <v>0</v>
      </c>
      <c r="E277" s="23">
        <v>26.116099999999999</v>
      </c>
      <c r="F277" s="23">
        <v>0</v>
      </c>
      <c r="G277" s="49">
        <v>26.116099999999999</v>
      </c>
    </row>
    <row r="278" spans="1:7" x14ac:dyDescent="0.35">
      <c r="A278" s="19">
        <v>42642</v>
      </c>
      <c r="B278" s="23">
        <v>0</v>
      </c>
      <c r="C278" s="23">
        <v>0</v>
      </c>
      <c r="D278" s="46">
        <f t="shared" si="16"/>
        <v>0</v>
      </c>
      <c r="E278" s="23">
        <v>28.7758</v>
      </c>
      <c r="F278" s="23">
        <v>0</v>
      </c>
      <c r="G278" s="49">
        <v>28.7758</v>
      </c>
    </row>
    <row r="279" spans="1:7" x14ac:dyDescent="0.35">
      <c r="A279" s="19">
        <v>42643</v>
      </c>
      <c r="B279" s="23">
        <v>0</v>
      </c>
      <c r="C279" s="23">
        <v>0</v>
      </c>
      <c r="D279" s="46">
        <f t="shared" si="16"/>
        <v>0</v>
      </c>
      <c r="E279" s="23">
        <v>29.029399999999999</v>
      </c>
      <c r="F279" s="23">
        <v>0</v>
      </c>
      <c r="G279" s="49">
        <v>29.029399999999999</v>
      </c>
    </row>
    <row r="280" spans="1:7" x14ac:dyDescent="0.35">
      <c r="A280" s="19">
        <v>42644</v>
      </c>
      <c r="B280" s="23">
        <v>0</v>
      </c>
      <c r="C280" s="23">
        <v>0</v>
      </c>
      <c r="D280" s="46">
        <f t="shared" si="16"/>
        <v>0</v>
      </c>
      <c r="E280" s="23">
        <v>5.0975000000000001</v>
      </c>
      <c r="F280" s="23">
        <v>0</v>
      </c>
      <c r="G280" s="49">
        <v>5.0975000000000001</v>
      </c>
    </row>
    <row r="281" spans="1:7" x14ac:dyDescent="0.35">
      <c r="A281" s="19">
        <v>42645</v>
      </c>
      <c r="B281" s="23">
        <v>0</v>
      </c>
      <c r="C281" s="23">
        <v>0</v>
      </c>
      <c r="D281" s="46">
        <f t="shared" si="16"/>
        <v>0</v>
      </c>
      <c r="E281" s="23">
        <v>5.0678000000000001</v>
      </c>
      <c r="F281" s="23">
        <v>0</v>
      </c>
      <c r="G281" s="49">
        <v>5.0678000000000001</v>
      </c>
    </row>
    <row r="282" spans="1:7" x14ac:dyDescent="0.35">
      <c r="A282" s="19">
        <v>42646</v>
      </c>
      <c r="B282" s="23">
        <v>0</v>
      </c>
      <c r="C282" s="23">
        <v>0</v>
      </c>
      <c r="D282" s="46">
        <f t="shared" si="16"/>
        <v>0</v>
      </c>
      <c r="E282" s="23">
        <v>5.0683999999999996</v>
      </c>
      <c r="F282" s="23">
        <v>0</v>
      </c>
      <c r="G282" s="49">
        <v>5.0683999999999996</v>
      </c>
    </row>
    <row r="283" spans="1:7" x14ac:dyDescent="0.35">
      <c r="A283" s="19">
        <v>42647</v>
      </c>
      <c r="B283" s="23">
        <v>0</v>
      </c>
      <c r="C283" s="23">
        <v>0</v>
      </c>
      <c r="D283" s="46">
        <f t="shared" si="16"/>
        <v>0</v>
      </c>
      <c r="E283" s="23">
        <v>5.0613000000000001</v>
      </c>
      <c r="F283" s="23">
        <v>0</v>
      </c>
      <c r="G283" s="49">
        <v>5.0613000000000001</v>
      </c>
    </row>
    <row r="284" spans="1:7" x14ac:dyDescent="0.35">
      <c r="A284" s="19">
        <v>42648</v>
      </c>
      <c r="B284" s="11">
        <v>0</v>
      </c>
      <c r="C284" s="11">
        <v>0</v>
      </c>
      <c r="D284" s="46">
        <f t="shared" si="16"/>
        <v>0</v>
      </c>
      <c r="E284" s="11">
        <v>5.0857999999999999</v>
      </c>
      <c r="F284" s="11">
        <v>0</v>
      </c>
      <c r="G284" s="51">
        <v>5.0857999999999999</v>
      </c>
    </row>
    <row r="285" spans="1:7" x14ac:dyDescent="0.35">
      <c r="A285" s="19">
        <v>42649</v>
      </c>
      <c r="B285" s="11">
        <v>0</v>
      </c>
      <c r="C285" s="11">
        <v>0</v>
      </c>
      <c r="D285" s="46">
        <f t="shared" si="16"/>
        <v>0</v>
      </c>
      <c r="E285" s="11">
        <v>5.0907</v>
      </c>
      <c r="F285" s="11">
        <v>0</v>
      </c>
      <c r="G285" s="51">
        <v>5.0907</v>
      </c>
    </row>
    <row r="286" spans="1:7" x14ac:dyDescent="0.35">
      <c r="A286" s="19">
        <v>42650</v>
      </c>
      <c r="B286" s="11">
        <v>0</v>
      </c>
      <c r="C286" s="11">
        <v>0</v>
      </c>
      <c r="D286" s="46">
        <f t="shared" si="16"/>
        <v>0</v>
      </c>
      <c r="E286" s="11">
        <v>5.0479000000000003</v>
      </c>
      <c r="F286" s="11">
        <v>0</v>
      </c>
      <c r="G286" s="51">
        <v>5.0479000000000003</v>
      </c>
    </row>
    <row r="287" spans="1:7" x14ac:dyDescent="0.35">
      <c r="A287" s="19">
        <v>42651</v>
      </c>
      <c r="B287" s="11">
        <v>0</v>
      </c>
      <c r="C287" s="11">
        <v>0</v>
      </c>
      <c r="D287" s="46">
        <f t="shared" si="16"/>
        <v>0</v>
      </c>
      <c r="E287" s="11">
        <v>5.0843999999999996</v>
      </c>
      <c r="F287" s="11">
        <v>0</v>
      </c>
      <c r="G287" s="51">
        <v>5.0843999999999996</v>
      </c>
    </row>
    <row r="288" spans="1:7" x14ac:dyDescent="0.35">
      <c r="A288" s="19">
        <v>42652</v>
      </c>
      <c r="B288" s="11">
        <v>7.5499999999999998E-2</v>
      </c>
      <c r="C288" s="11">
        <v>0</v>
      </c>
      <c r="D288" s="46">
        <f t="shared" si="16"/>
        <v>7.5499999999999998E-2</v>
      </c>
      <c r="E288" s="11">
        <v>5.0842999999999998</v>
      </c>
      <c r="F288" s="11">
        <v>0</v>
      </c>
      <c r="G288" s="51">
        <v>5.1597999999999997</v>
      </c>
    </row>
    <row r="289" spans="1:7" x14ac:dyDescent="0.35">
      <c r="A289" s="19">
        <v>42653</v>
      </c>
      <c r="B289" s="11">
        <v>0</v>
      </c>
      <c r="C289" s="11">
        <v>0</v>
      </c>
      <c r="D289" s="46">
        <f t="shared" si="16"/>
        <v>0</v>
      </c>
      <c r="E289" s="11">
        <v>5.0766</v>
      </c>
      <c r="F289" s="11">
        <v>0</v>
      </c>
      <c r="G289" s="51">
        <v>5.0766</v>
      </c>
    </row>
    <row r="290" spans="1:7" x14ac:dyDescent="0.35">
      <c r="A290" s="19">
        <v>42654</v>
      </c>
      <c r="B290" s="11">
        <v>2.7220000000000001E-2</v>
      </c>
      <c r="C290" s="11">
        <v>0</v>
      </c>
      <c r="D290" s="46">
        <f t="shared" si="16"/>
        <v>2.7220000000000001E-2</v>
      </c>
      <c r="E290" s="11">
        <v>5.0707000000000004</v>
      </c>
      <c r="F290" s="11">
        <v>0</v>
      </c>
      <c r="G290" s="51">
        <v>5.0979200000000002</v>
      </c>
    </row>
    <row r="291" spans="1:7" x14ac:dyDescent="0.35">
      <c r="A291" s="19">
        <v>42655</v>
      </c>
      <c r="B291" s="11">
        <v>0</v>
      </c>
      <c r="C291" s="11">
        <v>0</v>
      </c>
      <c r="D291" s="46">
        <f t="shared" si="16"/>
        <v>0</v>
      </c>
      <c r="E291" s="11">
        <v>5.0719000000000003</v>
      </c>
      <c r="F291" s="11">
        <v>0</v>
      </c>
      <c r="G291" s="51">
        <v>5.0719000000000003</v>
      </c>
    </row>
    <row r="292" spans="1:7" x14ac:dyDescent="0.35">
      <c r="A292" s="19">
        <v>42656</v>
      </c>
      <c r="B292" s="11">
        <v>0</v>
      </c>
      <c r="C292" s="11">
        <v>0</v>
      </c>
      <c r="D292" s="46">
        <f t="shared" si="16"/>
        <v>0</v>
      </c>
      <c r="E292" s="11">
        <v>5.0885999999999996</v>
      </c>
      <c r="F292" s="11">
        <v>0</v>
      </c>
      <c r="G292" s="51">
        <v>5.0885999999999996</v>
      </c>
    </row>
    <row r="293" spans="1:7" x14ac:dyDescent="0.35">
      <c r="A293" s="19">
        <v>42657</v>
      </c>
      <c r="B293" s="11">
        <v>0</v>
      </c>
      <c r="C293" s="11">
        <v>0</v>
      </c>
      <c r="D293" s="46">
        <f t="shared" si="16"/>
        <v>0</v>
      </c>
      <c r="E293" s="11">
        <v>5.0903999999999998</v>
      </c>
      <c r="F293" s="11">
        <v>0</v>
      </c>
      <c r="G293" s="51">
        <v>5.0903999999999998</v>
      </c>
    </row>
    <row r="294" spans="1:7" x14ac:dyDescent="0.35">
      <c r="A294" s="19">
        <v>42658</v>
      </c>
      <c r="B294" s="11">
        <v>0</v>
      </c>
      <c r="C294" s="11">
        <v>0</v>
      </c>
      <c r="D294" s="46">
        <f t="shared" si="16"/>
        <v>0</v>
      </c>
      <c r="E294" s="11">
        <v>5.5551000000000004</v>
      </c>
      <c r="F294" s="11">
        <v>0</v>
      </c>
      <c r="G294" s="51">
        <v>5.5551000000000004</v>
      </c>
    </row>
    <row r="295" spans="1:7" x14ac:dyDescent="0.35">
      <c r="A295" s="19">
        <v>42659</v>
      </c>
      <c r="B295" s="11">
        <v>0</v>
      </c>
      <c r="C295" s="11">
        <v>0</v>
      </c>
      <c r="D295" s="46">
        <f t="shared" si="16"/>
        <v>0</v>
      </c>
      <c r="E295" s="11">
        <v>6.1841999999999997</v>
      </c>
      <c r="F295" s="11">
        <v>0</v>
      </c>
      <c r="G295" s="51">
        <v>6.1841999999999997</v>
      </c>
    </row>
    <row r="296" spans="1:7" x14ac:dyDescent="0.35">
      <c r="A296" s="19">
        <v>42660</v>
      </c>
      <c r="B296" s="11">
        <v>0</v>
      </c>
      <c r="C296" s="11">
        <v>0</v>
      </c>
      <c r="D296" s="46">
        <f t="shared" si="16"/>
        <v>0</v>
      </c>
      <c r="E296" s="11">
        <v>6.6414999999999997</v>
      </c>
      <c r="F296" s="11">
        <v>0</v>
      </c>
      <c r="G296" s="51">
        <v>6.6414999999999997</v>
      </c>
    </row>
    <row r="297" spans="1:7" x14ac:dyDescent="0.35">
      <c r="A297" s="19">
        <v>42661</v>
      </c>
      <c r="B297" s="11">
        <v>0</v>
      </c>
      <c r="C297" s="11">
        <v>0</v>
      </c>
      <c r="D297" s="46">
        <f t="shared" si="16"/>
        <v>0</v>
      </c>
      <c r="E297" s="11">
        <v>6.6460999999999997</v>
      </c>
      <c r="F297" s="11">
        <v>0</v>
      </c>
      <c r="G297" s="51">
        <v>6.6460999999999997</v>
      </c>
    </row>
    <row r="298" spans="1:7" x14ac:dyDescent="0.35">
      <c r="A298" s="19">
        <v>42662</v>
      </c>
      <c r="B298" s="11">
        <v>0</v>
      </c>
      <c r="C298" s="11">
        <v>0</v>
      </c>
      <c r="D298" s="46">
        <f t="shared" si="16"/>
        <v>0</v>
      </c>
      <c r="E298" s="11">
        <v>6.4532999999999996</v>
      </c>
      <c r="F298" s="11">
        <v>0</v>
      </c>
      <c r="G298" s="51">
        <v>6.4532999999999996</v>
      </c>
    </row>
    <row r="299" spans="1:7" x14ac:dyDescent="0.35">
      <c r="A299" s="19">
        <v>42663</v>
      </c>
      <c r="B299" s="11">
        <v>2.58E-2</v>
      </c>
      <c r="C299" s="11">
        <v>0</v>
      </c>
      <c r="D299" s="46">
        <f t="shared" si="16"/>
        <v>2.58E-2</v>
      </c>
      <c r="E299" s="11">
        <v>6.2792000000000003</v>
      </c>
      <c r="F299" s="11">
        <v>0</v>
      </c>
      <c r="G299" s="51">
        <v>6.3050000000000006</v>
      </c>
    </row>
    <row r="300" spans="1:7" x14ac:dyDescent="0.35">
      <c r="A300" s="19">
        <v>42664</v>
      </c>
      <c r="B300" s="11">
        <v>0</v>
      </c>
      <c r="C300" s="11">
        <v>0</v>
      </c>
      <c r="D300" s="46">
        <f t="shared" si="16"/>
        <v>0</v>
      </c>
      <c r="E300" s="11">
        <v>5.7904999999999998</v>
      </c>
      <c r="F300" s="11">
        <v>0</v>
      </c>
      <c r="G300" s="51">
        <v>5.7904999999999998</v>
      </c>
    </row>
    <row r="301" spans="1:7" x14ac:dyDescent="0.35">
      <c r="A301" s="19">
        <v>42665</v>
      </c>
      <c r="B301" s="11">
        <v>0</v>
      </c>
      <c r="C301" s="11">
        <v>0</v>
      </c>
      <c r="D301" s="46">
        <f t="shared" si="16"/>
        <v>0</v>
      </c>
      <c r="E301" s="11">
        <v>7.1852999999999998</v>
      </c>
      <c r="F301" s="11">
        <v>0</v>
      </c>
      <c r="G301" s="51">
        <v>7.1852999999999998</v>
      </c>
    </row>
    <row r="302" spans="1:7" x14ac:dyDescent="0.35">
      <c r="A302" s="19">
        <v>42666</v>
      </c>
      <c r="B302" s="11">
        <v>0</v>
      </c>
      <c r="C302" s="11">
        <v>0</v>
      </c>
      <c r="D302" s="46">
        <f t="shared" si="16"/>
        <v>0</v>
      </c>
      <c r="E302" s="11">
        <v>6.9810999999999996</v>
      </c>
      <c r="F302" s="11">
        <v>0</v>
      </c>
      <c r="G302" s="51">
        <v>6.9810999999999996</v>
      </c>
    </row>
    <row r="303" spans="1:7" x14ac:dyDescent="0.35">
      <c r="A303" s="19">
        <v>42667</v>
      </c>
      <c r="B303" s="11">
        <v>0</v>
      </c>
      <c r="C303" s="11">
        <v>0</v>
      </c>
      <c r="D303" s="46">
        <f t="shared" si="16"/>
        <v>0</v>
      </c>
      <c r="E303" s="11">
        <v>5.9288999999999996</v>
      </c>
      <c r="F303" s="11">
        <v>0</v>
      </c>
      <c r="G303" s="51">
        <v>5.9288999999999996</v>
      </c>
    </row>
    <row r="304" spans="1:7" x14ac:dyDescent="0.35">
      <c r="A304" s="19">
        <v>42668</v>
      </c>
      <c r="B304" s="11">
        <v>0</v>
      </c>
      <c r="C304" s="11">
        <v>0</v>
      </c>
      <c r="D304" s="46">
        <f t="shared" si="16"/>
        <v>0</v>
      </c>
      <c r="E304" s="11">
        <v>5.6192000000000002</v>
      </c>
      <c r="F304" s="11">
        <v>0</v>
      </c>
      <c r="G304" s="51">
        <v>5.6192000000000002</v>
      </c>
    </row>
    <row r="305" spans="1:7" x14ac:dyDescent="0.35">
      <c r="A305" s="19">
        <v>42669</v>
      </c>
      <c r="B305" s="11">
        <v>0</v>
      </c>
      <c r="C305" s="11">
        <v>0</v>
      </c>
      <c r="D305" s="46">
        <f t="shared" si="16"/>
        <v>0</v>
      </c>
      <c r="E305" s="11">
        <v>5.0712000000000002</v>
      </c>
      <c r="F305" s="11">
        <v>0</v>
      </c>
      <c r="G305" s="51">
        <v>5.0712000000000002</v>
      </c>
    </row>
    <row r="306" spans="1:7" x14ac:dyDescent="0.35">
      <c r="A306" s="19">
        <v>42670</v>
      </c>
      <c r="B306" s="11">
        <v>0</v>
      </c>
      <c r="C306" s="11">
        <v>0</v>
      </c>
      <c r="D306" s="46">
        <f t="shared" si="16"/>
        <v>0</v>
      </c>
      <c r="E306" s="11">
        <v>5.3993000000000002</v>
      </c>
      <c r="F306" s="11">
        <v>0</v>
      </c>
      <c r="G306" s="51">
        <v>5.3993000000000002</v>
      </c>
    </row>
    <row r="307" spans="1:7" x14ac:dyDescent="0.35">
      <c r="A307" s="19">
        <v>42671</v>
      </c>
      <c r="B307" s="11">
        <v>0</v>
      </c>
      <c r="C307" s="11">
        <v>0</v>
      </c>
      <c r="D307" s="46">
        <f t="shared" si="16"/>
        <v>0</v>
      </c>
      <c r="E307" s="11">
        <v>5.2065000000000001</v>
      </c>
      <c r="F307" s="11">
        <v>0</v>
      </c>
      <c r="G307" s="51">
        <v>5.2065000000000001</v>
      </c>
    </row>
    <row r="308" spans="1:7" x14ac:dyDescent="0.35">
      <c r="A308" s="19">
        <v>42672</v>
      </c>
      <c r="B308" s="11">
        <v>0</v>
      </c>
      <c r="C308" s="11">
        <v>0</v>
      </c>
      <c r="D308" s="46">
        <f t="shared" si="16"/>
        <v>0</v>
      </c>
      <c r="E308" s="11">
        <v>5.2830000000000004</v>
      </c>
      <c r="F308" s="11">
        <v>0</v>
      </c>
      <c r="G308" s="51">
        <v>5.2830000000000004</v>
      </c>
    </row>
    <row r="309" spans="1:7" x14ac:dyDescent="0.35">
      <c r="A309" s="19">
        <v>42673</v>
      </c>
      <c r="B309" s="11">
        <v>0</v>
      </c>
      <c r="C309" s="11">
        <v>0</v>
      </c>
      <c r="D309" s="46">
        <f t="shared" si="16"/>
        <v>0</v>
      </c>
      <c r="E309" s="11">
        <v>8.7949000000000002</v>
      </c>
      <c r="F309" s="11">
        <v>0</v>
      </c>
      <c r="G309" s="51">
        <v>8.7949000000000002</v>
      </c>
    </row>
    <row r="310" spans="1:7" x14ac:dyDescent="0.35">
      <c r="A310" s="19">
        <v>42674</v>
      </c>
      <c r="B310" s="11">
        <v>0</v>
      </c>
      <c r="C310" s="11">
        <v>0</v>
      </c>
      <c r="D310" s="46">
        <f t="shared" si="16"/>
        <v>0</v>
      </c>
      <c r="E310" s="11">
        <v>10.840199999999999</v>
      </c>
      <c r="F310" s="11">
        <v>0</v>
      </c>
      <c r="G310" s="51">
        <v>10.840199999999999</v>
      </c>
    </row>
    <row r="311" spans="1:7" x14ac:dyDescent="0.35">
      <c r="A311" s="19">
        <v>42675</v>
      </c>
      <c r="B311" s="11">
        <v>0</v>
      </c>
      <c r="C311" s="11">
        <v>0</v>
      </c>
      <c r="D311" s="46">
        <f t="shared" si="16"/>
        <v>0</v>
      </c>
      <c r="E311" s="11">
        <v>5.0556000000000001</v>
      </c>
      <c r="F311" s="11">
        <v>0</v>
      </c>
      <c r="G311" s="51">
        <v>5.0556000000000001</v>
      </c>
    </row>
    <row r="312" spans="1:7" x14ac:dyDescent="0.35">
      <c r="A312" s="19">
        <v>42676</v>
      </c>
      <c r="B312" s="11">
        <v>0</v>
      </c>
      <c r="C312" s="11">
        <v>0</v>
      </c>
      <c r="D312" s="46">
        <f t="shared" si="16"/>
        <v>0</v>
      </c>
      <c r="E312" s="11">
        <v>5.0529999999999999</v>
      </c>
      <c r="F312" s="11">
        <v>0</v>
      </c>
      <c r="G312" s="51">
        <v>5.0529999999999999</v>
      </c>
    </row>
    <row r="313" spans="1:7" x14ac:dyDescent="0.35">
      <c r="A313" s="19">
        <v>42677</v>
      </c>
      <c r="B313" s="11">
        <v>0</v>
      </c>
      <c r="C313" s="11">
        <v>0</v>
      </c>
      <c r="D313" s="46">
        <f t="shared" si="16"/>
        <v>0</v>
      </c>
      <c r="E313" s="11">
        <v>5.0583999999999998</v>
      </c>
      <c r="F313" s="11">
        <v>0</v>
      </c>
      <c r="G313" s="51">
        <v>5.0583999999999998</v>
      </c>
    </row>
    <row r="314" spans="1:7" x14ac:dyDescent="0.35">
      <c r="A314" s="19">
        <v>42678</v>
      </c>
      <c r="B314" s="11">
        <v>0</v>
      </c>
      <c r="C314" s="11">
        <v>0</v>
      </c>
      <c r="D314" s="46">
        <f t="shared" si="16"/>
        <v>0</v>
      </c>
      <c r="E314" s="11">
        <v>5.0526</v>
      </c>
      <c r="F314" s="11">
        <v>0</v>
      </c>
      <c r="G314" s="51">
        <v>5.0526</v>
      </c>
    </row>
    <row r="315" spans="1:7" x14ac:dyDescent="0.35">
      <c r="A315" s="19">
        <v>42679</v>
      </c>
      <c r="B315" s="11">
        <v>0</v>
      </c>
      <c r="C315" s="11">
        <v>0</v>
      </c>
      <c r="D315" s="46">
        <f t="shared" si="16"/>
        <v>0</v>
      </c>
      <c r="E315" s="11">
        <v>5.8342999999999998</v>
      </c>
      <c r="F315" s="11">
        <v>0</v>
      </c>
      <c r="G315" s="51">
        <v>5.8342999999999998</v>
      </c>
    </row>
    <row r="316" spans="1:7" x14ac:dyDescent="0.35">
      <c r="A316" s="19">
        <v>42680</v>
      </c>
      <c r="B316" s="11">
        <v>0</v>
      </c>
      <c r="C316" s="11">
        <v>0</v>
      </c>
      <c r="D316" s="46">
        <f t="shared" si="16"/>
        <v>0</v>
      </c>
      <c r="E316" s="11">
        <v>5.8400999999999996</v>
      </c>
      <c r="F316" s="11">
        <v>0</v>
      </c>
      <c r="G316" s="51">
        <v>5.8400999999999996</v>
      </c>
    </row>
    <row r="317" spans="1:7" x14ac:dyDescent="0.35">
      <c r="A317" s="19">
        <v>42681</v>
      </c>
      <c r="B317" s="11">
        <v>0</v>
      </c>
      <c r="C317" s="11">
        <v>0</v>
      </c>
      <c r="D317" s="46">
        <f t="shared" si="16"/>
        <v>0</v>
      </c>
      <c r="E317" s="11">
        <v>13.338200000000001</v>
      </c>
      <c r="F317" s="11">
        <v>0</v>
      </c>
      <c r="G317" s="51">
        <v>13.338200000000001</v>
      </c>
    </row>
    <row r="318" spans="1:7" x14ac:dyDescent="0.35">
      <c r="A318" s="19">
        <v>42682</v>
      </c>
      <c r="B318" s="11">
        <v>0</v>
      </c>
      <c r="C318" s="11">
        <v>0</v>
      </c>
      <c r="D318" s="46">
        <f t="shared" si="16"/>
        <v>0</v>
      </c>
      <c r="E318" s="11">
        <v>11.658300000000001</v>
      </c>
      <c r="F318" s="11">
        <v>0</v>
      </c>
      <c r="G318" s="51">
        <v>11.658300000000001</v>
      </c>
    </row>
    <row r="319" spans="1:7" x14ac:dyDescent="0.35">
      <c r="A319" s="19">
        <v>42683</v>
      </c>
      <c r="B319" s="11">
        <v>0</v>
      </c>
      <c r="C319" s="11">
        <v>0</v>
      </c>
      <c r="D319" s="46">
        <f t="shared" si="16"/>
        <v>0</v>
      </c>
      <c r="E319" s="11">
        <v>12.455299999999999</v>
      </c>
      <c r="F319" s="11">
        <v>0</v>
      </c>
      <c r="G319" s="51">
        <v>12.455299999999999</v>
      </c>
    </row>
    <row r="320" spans="1:7" x14ac:dyDescent="0.35">
      <c r="A320" s="19">
        <v>42684</v>
      </c>
      <c r="B320" s="11">
        <v>0</v>
      </c>
      <c r="C320" s="11">
        <v>0</v>
      </c>
      <c r="D320" s="46">
        <f t="shared" si="16"/>
        <v>0</v>
      </c>
      <c r="E320" s="11">
        <v>12.250299999999999</v>
      </c>
      <c r="F320" s="11">
        <v>0</v>
      </c>
      <c r="G320" s="51">
        <v>12.250299999999999</v>
      </c>
    </row>
    <row r="321" spans="1:7" x14ac:dyDescent="0.35">
      <c r="A321" s="19">
        <v>42685</v>
      </c>
      <c r="B321" s="11">
        <v>0</v>
      </c>
      <c r="C321" s="11">
        <v>0</v>
      </c>
      <c r="D321" s="46">
        <f t="shared" si="16"/>
        <v>0</v>
      </c>
      <c r="E321" s="11">
        <v>10.2315</v>
      </c>
      <c r="F321" s="11">
        <v>0</v>
      </c>
      <c r="G321" s="51">
        <v>10.2315</v>
      </c>
    </row>
    <row r="322" spans="1:7" x14ac:dyDescent="0.35">
      <c r="A322" s="19">
        <v>42686</v>
      </c>
      <c r="B322" s="11">
        <v>0</v>
      </c>
      <c r="C322" s="11">
        <v>0</v>
      </c>
      <c r="D322" s="46">
        <f t="shared" si="16"/>
        <v>0</v>
      </c>
      <c r="E322" s="11">
        <v>9.9114000000000004</v>
      </c>
      <c r="F322" s="11">
        <v>0</v>
      </c>
      <c r="G322" s="51">
        <v>9.9114000000000004</v>
      </c>
    </row>
    <row r="323" spans="1:7" x14ac:dyDescent="0.35">
      <c r="A323" s="19">
        <v>42687</v>
      </c>
      <c r="B323" s="11">
        <v>0</v>
      </c>
      <c r="C323" s="11">
        <v>0</v>
      </c>
      <c r="D323" s="46">
        <f t="shared" si="16"/>
        <v>0</v>
      </c>
      <c r="E323" s="11">
        <v>9.2939000000000007</v>
      </c>
      <c r="F323" s="11">
        <v>0</v>
      </c>
      <c r="G323" s="51">
        <v>9.2939000000000007</v>
      </c>
    </row>
    <row r="324" spans="1:7" x14ac:dyDescent="0.35">
      <c r="A324" s="19">
        <v>42688</v>
      </c>
      <c r="B324" s="11">
        <v>0</v>
      </c>
      <c r="C324" s="11">
        <v>0</v>
      </c>
      <c r="D324" s="46">
        <f t="shared" si="16"/>
        <v>0</v>
      </c>
      <c r="E324" s="11">
        <v>9.0282999999999998</v>
      </c>
      <c r="F324" s="11">
        <v>0</v>
      </c>
      <c r="G324" s="51">
        <v>9.0282999999999998</v>
      </c>
    </row>
    <row r="325" spans="1:7" x14ac:dyDescent="0.35">
      <c r="A325" s="19">
        <v>42689</v>
      </c>
      <c r="B325" s="11">
        <v>0</v>
      </c>
      <c r="C325" s="11">
        <v>0</v>
      </c>
      <c r="D325" s="46">
        <f t="shared" si="16"/>
        <v>0</v>
      </c>
      <c r="E325" s="11">
        <v>7.7523</v>
      </c>
      <c r="F325" s="11">
        <v>0</v>
      </c>
      <c r="G325" s="51">
        <v>7.7523</v>
      </c>
    </row>
    <row r="326" spans="1:7" x14ac:dyDescent="0.35">
      <c r="A326" s="19">
        <v>42690</v>
      </c>
      <c r="B326" s="11">
        <v>0</v>
      </c>
      <c r="C326" s="11">
        <v>0</v>
      </c>
      <c r="D326" s="46">
        <f t="shared" si="16"/>
        <v>0</v>
      </c>
      <c r="E326" s="11">
        <v>7.2918000000000003</v>
      </c>
      <c r="F326" s="11">
        <v>0</v>
      </c>
      <c r="G326" s="51">
        <v>7.2918000000000003</v>
      </c>
    </row>
    <row r="327" spans="1:7" x14ac:dyDescent="0.35">
      <c r="A327" s="19">
        <v>42691</v>
      </c>
      <c r="B327" s="11">
        <v>0</v>
      </c>
      <c r="C327" s="11">
        <v>0</v>
      </c>
      <c r="D327" s="46">
        <f t="shared" ref="D327:D390" si="17">C327+B327</f>
        <v>0</v>
      </c>
      <c r="E327" s="11">
        <v>7.8837000000000002</v>
      </c>
      <c r="F327" s="11">
        <v>0</v>
      </c>
      <c r="G327" s="51">
        <v>7.8837000000000002</v>
      </c>
    </row>
    <row r="328" spans="1:7" x14ac:dyDescent="0.35">
      <c r="A328" s="19">
        <v>42692</v>
      </c>
      <c r="B328" s="11">
        <v>0</v>
      </c>
      <c r="C328" s="11">
        <v>0</v>
      </c>
      <c r="D328" s="46">
        <f t="shared" si="17"/>
        <v>0</v>
      </c>
      <c r="E328" s="11">
        <v>12.7469</v>
      </c>
      <c r="F328" s="11">
        <v>0</v>
      </c>
      <c r="G328" s="51">
        <v>12.7469</v>
      </c>
    </row>
    <row r="329" spans="1:7" x14ac:dyDescent="0.35">
      <c r="A329" s="19">
        <v>42693</v>
      </c>
      <c r="B329" s="11">
        <v>0</v>
      </c>
      <c r="C329" s="11">
        <v>0</v>
      </c>
      <c r="D329" s="46">
        <f t="shared" si="17"/>
        <v>0</v>
      </c>
      <c r="E329" s="11">
        <v>10.327400000000001</v>
      </c>
      <c r="F329" s="11">
        <v>0</v>
      </c>
      <c r="G329" s="51">
        <v>10.327400000000001</v>
      </c>
    </row>
    <row r="330" spans="1:7" x14ac:dyDescent="0.35">
      <c r="A330" s="19">
        <v>42694</v>
      </c>
      <c r="B330" s="11">
        <v>0</v>
      </c>
      <c r="C330" s="11">
        <v>0</v>
      </c>
      <c r="D330" s="46">
        <f t="shared" si="17"/>
        <v>0</v>
      </c>
      <c r="E330" s="11">
        <v>9.4207999999999998</v>
      </c>
      <c r="F330" s="11">
        <v>0</v>
      </c>
      <c r="G330" s="51">
        <v>9.4207999999999998</v>
      </c>
    </row>
    <row r="331" spans="1:7" x14ac:dyDescent="0.35">
      <c r="A331" s="19">
        <v>42695</v>
      </c>
      <c r="B331" s="11">
        <v>0</v>
      </c>
      <c r="C331" s="11">
        <v>0</v>
      </c>
      <c r="D331" s="46">
        <f t="shared" si="17"/>
        <v>0</v>
      </c>
      <c r="E331" s="11">
        <v>11.584300000000001</v>
      </c>
      <c r="F331" s="11">
        <v>0</v>
      </c>
      <c r="G331" s="51">
        <v>11.584300000000001</v>
      </c>
    </row>
    <row r="332" spans="1:7" x14ac:dyDescent="0.35">
      <c r="A332" s="19">
        <v>42696</v>
      </c>
      <c r="B332" s="11">
        <v>0</v>
      </c>
      <c r="C332" s="11">
        <v>0</v>
      </c>
      <c r="D332" s="46">
        <f t="shared" si="17"/>
        <v>0</v>
      </c>
      <c r="E332" s="11">
        <v>15.1656</v>
      </c>
      <c r="F332" s="11">
        <v>0</v>
      </c>
      <c r="G332" s="51">
        <v>15.1656</v>
      </c>
    </row>
    <row r="333" spans="1:7" x14ac:dyDescent="0.35">
      <c r="A333" s="19">
        <v>42697</v>
      </c>
      <c r="B333" s="11">
        <v>0</v>
      </c>
      <c r="C333" s="11">
        <v>0</v>
      </c>
      <c r="D333" s="46">
        <f t="shared" si="17"/>
        <v>0</v>
      </c>
      <c r="E333" s="11">
        <v>14.2799</v>
      </c>
      <c r="F333" s="11">
        <v>0</v>
      </c>
      <c r="G333" s="51">
        <v>14.2799</v>
      </c>
    </row>
    <row r="334" spans="1:7" x14ac:dyDescent="0.35">
      <c r="A334" s="19">
        <v>42698</v>
      </c>
      <c r="B334" s="11">
        <v>0</v>
      </c>
      <c r="C334" s="11">
        <v>0</v>
      </c>
      <c r="D334" s="46">
        <f t="shared" si="17"/>
        <v>0</v>
      </c>
      <c r="E334" s="11">
        <v>12.392300000000001</v>
      </c>
      <c r="F334" s="11">
        <v>0</v>
      </c>
      <c r="G334" s="51">
        <v>12.392300000000001</v>
      </c>
    </row>
    <row r="335" spans="1:7" x14ac:dyDescent="0.35">
      <c r="A335" s="19">
        <v>42699</v>
      </c>
      <c r="B335" s="11">
        <v>0</v>
      </c>
      <c r="C335" s="11">
        <v>0</v>
      </c>
      <c r="D335" s="46">
        <f t="shared" si="17"/>
        <v>0</v>
      </c>
      <c r="E335" s="11">
        <v>13.644500000000001</v>
      </c>
      <c r="F335" s="11">
        <v>0</v>
      </c>
      <c r="G335" s="51">
        <v>13.644500000000001</v>
      </c>
    </row>
    <row r="336" spans="1:7" x14ac:dyDescent="0.35">
      <c r="A336" s="19">
        <v>42700</v>
      </c>
      <c r="B336" s="11">
        <v>0</v>
      </c>
      <c r="C336" s="11">
        <v>0</v>
      </c>
      <c r="D336" s="46">
        <f t="shared" si="17"/>
        <v>0</v>
      </c>
      <c r="E336" s="11">
        <v>11.717000000000001</v>
      </c>
      <c r="F336" s="11">
        <v>0</v>
      </c>
      <c r="G336" s="51">
        <v>11.717000000000001</v>
      </c>
    </row>
    <row r="337" spans="1:7" x14ac:dyDescent="0.35">
      <c r="A337" s="19">
        <v>42701</v>
      </c>
      <c r="B337" s="11">
        <v>0</v>
      </c>
      <c r="C337" s="11">
        <v>0</v>
      </c>
      <c r="D337" s="46">
        <f t="shared" si="17"/>
        <v>0</v>
      </c>
      <c r="E337" s="11">
        <v>8.1402999999999999</v>
      </c>
      <c r="F337" s="11">
        <v>0</v>
      </c>
      <c r="G337" s="51">
        <v>8.1402999999999999</v>
      </c>
    </row>
    <row r="338" spans="1:7" x14ac:dyDescent="0.35">
      <c r="A338" s="19">
        <v>42702</v>
      </c>
      <c r="B338" s="11">
        <v>0</v>
      </c>
      <c r="C338" s="11">
        <v>0</v>
      </c>
      <c r="D338" s="46">
        <f t="shared" si="17"/>
        <v>0</v>
      </c>
      <c r="E338" s="11">
        <v>9.1312999999999995</v>
      </c>
      <c r="F338" s="11">
        <v>0</v>
      </c>
      <c r="G338" s="51">
        <v>9.1312999999999995</v>
      </c>
    </row>
    <row r="339" spans="1:7" x14ac:dyDescent="0.35">
      <c r="A339" s="19">
        <v>42703</v>
      </c>
      <c r="B339" s="11">
        <v>0</v>
      </c>
      <c r="C339" s="11">
        <v>0</v>
      </c>
      <c r="D339" s="46">
        <f t="shared" si="17"/>
        <v>0</v>
      </c>
      <c r="E339" s="11">
        <v>7.6657000000000002</v>
      </c>
      <c r="F339" s="11">
        <v>1.8</v>
      </c>
      <c r="G339" s="51">
        <v>9.4657</v>
      </c>
    </row>
    <row r="340" spans="1:7" x14ac:dyDescent="0.35">
      <c r="A340" s="19">
        <v>42704</v>
      </c>
      <c r="B340" s="11">
        <v>0</v>
      </c>
      <c r="C340" s="11">
        <v>0</v>
      </c>
      <c r="D340" s="46">
        <f t="shared" si="17"/>
        <v>0</v>
      </c>
      <c r="E340" s="11">
        <v>5.0750000000000002</v>
      </c>
      <c r="F340" s="11">
        <v>3.3220000000000001</v>
      </c>
      <c r="G340" s="51">
        <v>8.3970000000000002</v>
      </c>
    </row>
    <row r="341" spans="1:7" x14ac:dyDescent="0.35">
      <c r="A341" s="19">
        <v>42705</v>
      </c>
      <c r="B341" s="11">
        <v>0</v>
      </c>
      <c r="C341" s="11">
        <v>0</v>
      </c>
      <c r="D341" s="46">
        <f t="shared" si="17"/>
        <v>0</v>
      </c>
      <c r="E341" s="11">
        <v>12.7553</v>
      </c>
      <c r="F341" s="11">
        <v>3.194</v>
      </c>
      <c r="G341" s="51">
        <v>15.949300000000001</v>
      </c>
    </row>
    <row r="342" spans="1:7" x14ac:dyDescent="0.35">
      <c r="A342" s="19">
        <v>42706</v>
      </c>
      <c r="B342" s="11">
        <v>0</v>
      </c>
      <c r="C342" s="11">
        <v>0</v>
      </c>
      <c r="D342" s="46">
        <f t="shared" si="17"/>
        <v>0</v>
      </c>
      <c r="E342" s="11">
        <v>9.1903000000000006</v>
      </c>
      <c r="F342" s="11">
        <v>3.3370000000000002</v>
      </c>
      <c r="G342" s="51">
        <v>12.5273</v>
      </c>
    </row>
    <row r="343" spans="1:7" x14ac:dyDescent="0.35">
      <c r="A343" s="19">
        <v>42707</v>
      </c>
      <c r="B343" s="11">
        <v>0</v>
      </c>
      <c r="C343" s="11">
        <v>0</v>
      </c>
      <c r="D343" s="46">
        <f t="shared" si="17"/>
        <v>0</v>
      </c>
      <c r="E343" s="11">
        <v>10.643599999999999</v>
      </c>
      <c r="F343" s="11">
        <v>1.7030000000000001</v>
      </c>
      <c r="G343" s="51">
        <v>12.346599999999999</v>
      </c>
    </row>
    <row r="344" spans="1:7" x14ac:dyDescent="0.35">
      <c r="A344" s="19">
        <v>42708</v>
      </c>
      <c r="B344" s="11">
        <v>0</v>
      </c>
      <c r="C344" s="11">
        <v>0</v>
      </c>
      <c r="D344" s="46">
        <f t="shared" si="17"/>
        <v>0</v>
      </c>
      <c r="E344" s="11">
        <v>10.6403</v>
      </c>
      <c r="F344" s="11">
        <v>1.7050000000000001</v>
      </c>
      <c r="G344" s="51">
        <v>12.3453</v>
      </c>
    </row>
    <row r="345" spans="1:7" x14ac:dyDescent="0.35">
      <c r="A345" s="19">
        <v>42709</v>
      </c>
      <c r="B345" s="11">
        <v>0</v>
      </c>
      <c r="C345" s="11">
        <v>0</v>
      </c>
      <c r="D345" s="46">
        <f t="shared" si="17"/>
        <v>0</v>
      </c>
      <c r="E345" s="11">
        <v>18.005700000000001</v>
      </c>
      <c r="F345" s="11">
        <v>3.3340000000000001</v>
      </c>
      <c r="G345" s="51">
        <v>21.339700000000001</v>
      </c>
    </row>
    <row r="346" spans="1:7" x14ac:dyDescent="0.35">
      <c r="A346" s="19">
        <v>42710</v>
      </c>
      <c r="B346" s="11">
        <v>0</v>
      </c>
      <c r="C346" s="11">
        <v>0</v>
      </c>
      <c r="D346" s="46">
        <f t="shared" si="17"/>
        <v>0</v>
      </c>
      <c r="E346" s="11">
        <v>12.574299999999999</v>
      </c>
      <c r="F346" s="11">
        <v>1.8080000000000001</v>
      </c>
      <c r="G346" s="51">
        <v>14.382299999999999</v>
      </c>
    </row>
    <row r="347" spans="1:7" x14ac:dyDescent="0.35">
      <c r="A347" s="19">
        <v>42711</v>
      </c>
      <c r="B347" s="11">
        <v>0</v>
      </c>
      <c r="C347" s="11">
        <v>0</v>
      </c>
      <c r="D347" s="46">
        <f t="shared" si="17"/>
        <v>0</v>
      </c>
      <c r="E347" s="11">
        <v>9.61</v>
      </c>
      <c r="F347" s="11">
        <v>0</v>
      </c>
      <c r="G347" s="51">
        <v>9.61</v>
      </c>
    </row>
    <row r="348" spans="1:7" x14ac:dyDescent="0.35">
      <c r="A348" s="19">
        <v>42712</v>
      </c>
      <c r="B348" s="11">
        <v>0</v>
      </c>
      <c r="C348" s="11">
        <v>0</v>
      </c>
      <c r="D348" s="46">
        <f t="shared" si="17"/>
        <v>0</v>
      </c>
      <c r="E348" s="11">
        <v>7.5101000000000004</v>
      </c>
      <c r="F348" s="11">
        <v>0</v>
      </c>
      <c r="G348" s="51">
        <v>7.5101000000000004</v>
      </c>
    </row>
    <row r="349" spans="1:7" x14ac:dyDescent="0.35">
      <c r="A349" s="19">
        <v>42713</v>
      </c>
      <c r="B349" s="11">
        <v>0</v>
      </c>
      <c r="C349" s="11">
        <v>0</v>
      </c>
      <c r="D349" s="46">
        <f t="shared" si="17"/>
        <v>0</v>
      </c>
      <c r="E349" s="11">
        <v>7.8811</v>
      </c>
      <c r="F349" s="11">
        <v>0</v>
      </c>
      <c r="G349" s="51">
        <v>7.8811</v>
      </c>
    </row>
    <row r="350" spans="1:7" x14ac:dyDescent="0.35">
      <c r="A350" s="19">
        <v>42714</v>
      </c>
      <c r="B350" s="11">
        <v>0</v>
      </c>
      <c r="C350" s="11">
        <v>0</v>
      </c>
      <c r="D350" s="46">
        <f t="shared" si="17"/>
        <v>0</v>
      </c>
      <c r="E350" s="11">
        <v>5.8209999999999997</v>
      </c>
      <c r="F350" s="11">
        <v>0</v>
      </c>
      <c r="G350" s="51">
        <v>5.8209999999999997</v>
      </c>
    </row>
    <row r="351" spans="1:7" x14ac:dyDescent="0.35">
      <c r="A351" s="19">
        <v>42715</v>
      </c>
      <c r="B351" s="11">
        <v>0</v>
      </c>
      <c r="C351" s="11">
        <v>0</v>
      </c>
      <c r="D351" s="46">
        <f t="shared" si="17"/>
        <v>0</v>
      </c>
      <c r="E351" s="11">
        <v>6.4550000000000001</v>
      </c>
      <c r="F351" s="11">
        <v>0</v>
      </c>
      <c r="G351" s="51">
        <v>6.4550000000000001</v>
      </c>
    </row>
    <row r="352" spans="1:7" x14ac:dyDescent="0.35">
      <c r="A352" s="19">
        <v>42716</v>
      </c>
      <c r="B352" s="11">
        <v>0</v>
      </c>
      <c r="C352" s="11">
        <v>0</v>
      </c>
      <c r="D352" s="46">
        <f t="shared" si="17"/>
        <v>0</v>
      </c>
      <c r="E352" s="11">
        <v>9.7569999999999997</v>
      </c>
      <c r="F352" s="11">
        <v>2.0710000000000002</v>
      </c>
      <c r="G352" s="51">
        <v>11.827999999999999</v>
      </c>
    </row>
    <row r="353" spans="1:7" x14ac:dyDescent="0.35">
      <c r="A353" s="19">
        <v>42717</v>
      </c>
      <c r="B353" s="11">
        <v>0</v>
      </c>
      <c r="C353" s="11">
        <v>0</v>
      </c>
      <c r="D353" s="46">
        <f t="shared" si="17"/>
        <v>0</v>
      </c>
      <c r="E353" s="11">
        <v>7.7595000000000001</v>
      </c>
      <c r="F353" s="11">
        <v>1.244</v>
      </c>
      <c r="G353" s="51">
        <v>9.0035000000000007</v>
      </c>
    </row>
    <row r="354" spans="1:7" x14ac:dyDescent="0.35">
      <c r="A354" s="19">
        <v>42718</v>
      </c>
      <c r="B354" s="11">
        <v>0</v>
      </c>
      <c r="C354" s="11">
        <v>0</v>
      </c>
      <c r="D354" s="46">
        <f t="shared" si="17"/>
        <v>0</v>
      </c>
      <c r="E354" s="11">
        <v>8.7446000000000002</v>
      </c>
      <c r="F354" s="11">
        <v>0</v>
      </c>
      <c r="G354" s="51">
        <v>8.7446000000000002</v>
      </c>
    </row>
    <row r="355" spans="1:7" x14ac:dyDescent="0.35">
      <c r="A355" s="19">
        <v>42719</v>
      </c>
      <c r="B355" s="11">
        <v>4.1340000000000002E-2</v>
      </c>
      <c r="C355" s="11">
        <v>0</v>
      </c>
      <c r="D355" s="46">
        <f t="shared" si="17"/>
        <v>4.1340000000000002E-2</v>
      </c>
      <c r="E355" s="11">
        <v>8.5515000000000008</v>
      </c>
      <c r="F355" s="11">
        <v>0</v>
      </c>
      <c r="G355" s="51">
        <v>8.5928400000000007</v>
      </c>
    </row>
    <row r="356" spans="1:7" x14ac:dyDescent="0.35">
      <c r="A356" s="19">
        <v>42720</v>
      </c>
      <c r="B356" s="11">
        <v>0</v>
      </c>
      <c r="C356" s="11">
        <v>0</v>
      </c>
      <c r="D356" s="46">
        <f t="shared" si="17"/>
        <v>0</v>
      </c>
      <c r="E356" s="11">
        <v>6.9871999999999996</v>
      </c>
      <c r="F356" s="11">
        <v>0</v>
      </c>
      <c r="G356" s="51">
        <v>6.9871999999999996</v>
      </c>
    </row>
    <row r="357" spans="1:7" x14ac:dyDescent="0.35">
      <c r="A357" s="19">
        <v>42721</v>
      </c>
      <c r="B357" s="11">
        <v>0</v>
      </c>
      <c r="C357" s="11">
        <v>0</v>
      </c>
      <c r="D357" s="46">
        <f t="shared" si="17"/>
        <v>0</v>
      </c>
      <c r="E357" s="11">
        <v>5.7801</v>
      </c>
      <c r="F357" s="11">
        <v>0</v>
      </c>
      <c r="G357" s="51">
        <v>5.7801</v>
      </c>
    </row>
    <row r="358" spans="1:7" x14ac:dyDescent="0.35">
      <c r="A358" s="19">
        <v>42722</v>
      </c>
      <c r="B358" s="11">
        <v>0</v>
      </c>
      <c r="C358" s="11">
        <v>0</v>
      </c>
      <c r="D358" s="46">
        <f t="shared" si="17"/>
        <v>0</v>
      </c>
      <c r="E358" s="11">
        <v>5.9469000000000003</v>
      </c>
      <c r="F358" s="11">
        <v>0</v>
      </c>
      <c r="G358" s="51">
        <v>5.9469000000000003</v>
      </c>
    </row>
    <row r="359" spans="1:7" x14ac:dyDescent="0.35">
      <c r="A359" s="19">
        <v>42723</v>
      </c>
      <c r="B359" s="11">
        <v>0</v>
      </c>
      <c r="C359" s="11">
        <v>0</v>
      </c>
      <c r="D359" s="46">
        <f t="shared" si="17"/>
        <v>0</v>
      </c>
      <c r="E359" s="11">
        <v>7.1961000000000004</v>
      </c>
      <c r="F359" s="11">
        <v>0</v>
      </c>
      <c r="G359" s="51">
        <v>7.1961000000000004</v>
      </c>
    </row>
    <row r="360" spans="1:7" x14ac:dyDescent="0.35">
      <c r="A360" s="19">
        <v>42724</v>
      </c>
      <c r="B360" s="11">
        <v>0</v>
      </c>
      <c r="C360" s="11">
        <v>0</v>
      </c>
      <c r="D360" s="46">
        <f t="shared" si="17"/>
        <v>0</v>
      </c>
      <c r="E360" s="11">
        <v>5.8025000000000002</v>
      </c>
      <c r="F360" s="11">
        <v>0</v>
      </c>
      <c r="G360" s="51">
        <v>5.8025000000000002</v>
      </c>
    </row>
    <row r="361" spans="1:7" x14ac:dyDescent="0.35">
      <c r="A361" s="19">
        <v>42725</v>
      </c>
      <c r="B361" s="11">
        <v>0</v>
      </c>
      <c r="C361" s="11">
        <v>0</v>
      </c>
      <c r="D361" s="46">
        <f t="shared" si="17"/>
        <v>0</v>
      </c>
      <c r="E361" s="11">
        <v>6.8762999999999996</v>
      </c>
      <c r="F361" s="11">
        <v>0</v>
      </c>
      <c r="G361" s="51">
        <v>6.8762999999999996</v>
      </c>
    </row>
    <row r="362" spans="1:7" x14ac:dyDescent="0.35">
      <c r="A362" s="19">
        <v>42726</v>
      </c>
      <c r="B362" s="11">
        <v>0</v>
      </c>
      <c r="C362" s="11">
        <v>0</v>
      </c>
      <c r="D362" s="46">
        <f t="shared" si="17"/>
        <v>0</v>
      </c>
      <c r="E362" s="11">
        <v>6.6291000000000002</v>
      </c>
      <c r="F362" s="11">
        <v>0</v>
      </c>
      <c r="G362" s="51">
        <v>6.6291000000000002</v>
      </c>
    </row>
    <row r="363" spans="1:7" x14ac:dyDescent="0.35">
      <c r="A363" s="19">
        <v>42727</v>
      </c>
      <c r="B363" s="24">
        <v>0</v>
      </c>
      <c r="C363" s="24">
        <v>0</v>
      </c>
      <c r="D363" s="46">
        <f t="shared" si="17"/>
        <v>0</v>
      </c>
      <c r="E363" s="24">
        <v>7.3959999999999999</v>
      </c>
      <c r="F363" s="24">
        <v>0</v>
      </c>
      <c r="G363" s="51">
        <v>7.3959999999999999</v>
      </c>
    </row>
    <row r="364" spans="1:7" x14ac:dyDescent="0.35">
      <c r="A364" s="19">
        <v>42728</v>
      </c>
      <c r="B364" s="24">
        <v>0</v>
      </c>
      <c r="C364" s="24">
        <v>0</v>
      </c>
      <c r="D364" s="46">
        <f t="shared" si="17"/>
        <v>0</v>
      </c>
      <c r="E364" s="24">
        <v>6.7988</v>
      </c>
      <c r="F364" s="24">
        <v>0</v>
      </c>
      <c r="G364" s="51">
        <v>6.7988</v>
      </c>
    </row>
    <row r="365" spans="1:7" x14ac:dyDescent="0.35">
      <c r="A365" s="19">
        <v>42729</v>
      </c>
      <c r="B365" s="24">
        <v>0</v>
      </c>
      <c r="C365" s="24">
        <v>0</v>
      </c>
      <c r="D365" s="46">
        <f t="shared" si="17"/>
        <v>0</v>
      </c>
      <c r="E365" s="24">
        <v>5.0625</v>
      </c>
      <c r="F365" s="24">
        <v>0</v>
      </c>
      <c r="G365" s="51">
        <v>5.0625</v>
      </c>
    </row>
    <row r="366" spans="1:7" x14ac:dyDescent="0.35">
      <c r="A366" s="19">
        <v>42730</v>
      </c>
      <c r="B366" s="11">
        <v>0</v>
      </c>
      <c r="C366" s="11">
        <v>0</v>
      </c>
      <c r="D366" s="46">
        <f t="shared" si="17"/>
        <v>0</v>
      </c>
      <c r="E366" s="11">
        <v>5.0593000000000004</v>
      </c>
      <c r="F366" s="11">
        <v>0</v>
      </c>
      <c r="G366" s="51">
        <v>5.0593000000000004</v>
      </c>
    </row>
    <row r="367" spans="1:7" x14ac:dyDescent="0.35">
      <c r="A367" s="19">
        <v>42731</v>
      </c>
      <c r="B367" s="11">
        <v>0</v>
      </c>
      <c r="C367" s="11">
        <v>0</v>
      </c>
      <c r="D367" s="46">
        <f t="shared" si="17"/>
        <v>0</v>
      </c>
      <c r="E367" s="11">
        <v>5.0513000000000003</v>
      </c>
      <c r="F367" s="11">
        <v>0</v>
      </c>
      <c r="G367" s="51">
        <v>5.0513000000000003</v>
      </c>
    </row>
    <row r="368" spans="1:7" x14ac:dyDescent="0.35">
      <c r="A368" s="19">
        <v>42732</v>
      </c>
      <c r="B368" s="11">
        <v>0</v>
      </c>
      <c r="C368" s="11">
        <v>0</v>
      </c>
      <c r="D368" s="46">
        <f t="shared" si="17"/>
        <v>0</v>
      </c>
      <c r="E368" s="11">
        <v>5.0423999999999998</v>
      </c>
      <c r="F368" s="11">
        <v>0</v>
      </c>
      <c r="G368" s="51">
        <v>5.0423999999999998</v>
      </c>
    </row>
    <row r="369" spans="1:7" x14ac:dyDescent="0.35">
      <c r="A369" s="19">
        <v>42733</v>
      </c>
      <c r="B369" s="11">
        <v>0</v>
      </c>
      <c r="C369" s="11">
        <v>0</v>
      </c>
      <c r="D369" s="46">
        <f t="shared" si="17"/>
        <v>0</v>
      </c>
      <c r="E369" s="11">
        <v>5.0334000000000003</v>
      </c>
      <c r="F369" s="11">
        <v>0</v>
      </c>
      <c r="G369" s="51">
        <v>5.0334000000000003</v>
      </c>
    </row>
    <row r="370" spans="1:7" x14ac:dyDescent="0.35">
      <c r="A370" s="19">
        <v>42734</v>
      </c>
      <c r="B370" s="11">
        <v>0</v>
      </c>
      <c r="C370" s="11">
        <v>0</v>
      </c>
      <c r="D370" s="46">
        <f t="shared" si="17"/>
        <v>0</v>
      </c>
      <c r="E370" s="11">
        <v>5.0620000000000003</v>
      </c>
      <c r="F370" s="11">
        <v>0</v>
      </c>
      <c r="G370" s="51">
        <v>5.0620000000000003</v>
      </c>
    </row>
    <row r="371" spans="1:7" x14ac:dyDescent="0.35">
      <c r="A371" s="19">
        <v>42735</v>
      </c>
      <c r="B371" s="11">
        <v>0</v>
      </c>
      <c r="C371" s="11">
        <v>0</v>
      </c>
      <c r="D371" s="46">
        <f t="shared" si="17"/>
        <v>0</v>
      </c>
      <c r="E371" s="11">
        <v>5.1018999999999997</v>
      </c>
      <c r="F371" s="11">
        <v>0</v>
      </c>
      <c r="G371" s="51">
        <v>5.1018999999999997</v>
      </c>
    </row>
    <row r="372" spans="1:7" x14ac:dyDescent="0.35">
      <c r="A372" s="19">
        <v>42736</v>
      </c>
      <c r="B372" s="11">
        <v>0</v>
      </c>
      <c r="C372" s="11">
        <v>0</v>
      </c>
      <c r="D372" s="46">
        <f t="shared" si="17"/>
        <v>0</v>
      </c>
      <c r="E372" s="11">
        <v>9.2847000000000008</v>
      </c>
      <c r="F372" s="11">
        <v>0</v>
      </c>
      <c r="G372" s="51">
        <v>9.2847000000000008</v>
      </c>
    </row>
    <row r="373" spans="1:7" x14ac:dyDescent="0.35">
      <c r="A373" s="19">
        <v>42737</v>
      </c>
      <c r="B373" s="11">
        <v>0</v>
      </c>
      <c r="C373" s="11">
        <v>0</v>
      </c>
      <c r="D373" s="46">
        <f t="shared" si="17"/>
        <v>0</v>
      </c>
      <c r="E373" s="11">
        <v>16.688700000000001</v>
      </c>
      <c r="F373" s="11">
        <v>0</v>
      </c>
      <c r="G373" s="51">
        <v>16.688700000000001</v>
      </c>
    </row>
    <row r="374" spans="1:7" x14ac:dyDescent="0.35">
      <c r="A374" s="19">
        <v>42738</v>
      </c>
      <c r="B374" s="11">
        <v>0</v>
      </c>
      <c r="C374" s="11">
        <v>0</v>
      </c>
      <c r="D374" s="46">
        <f t="shared" si="17"/>
        <v>0</v>
      </c>
      <c r="E374" s="11">
        <v>10.994400000000001</v>
      </c>
      <c r="F374" s="11">
        <v>0</v>
      </c>
      <c r="G374" s="51">
        <v>10.994400000000001</v>
      </c>
    </row>
    <row r="375" spans="1:7" x14ac:dyDescent="0.35">
      <c r="A375" s="19">
        <v>42739</v>
      </c>
      <c r="B375" s="11">
        <v>0</v>
      </c>
      <c r="C375" s="11">
        <v>0</v>
      </c>
      <c r="D375" s="46">
        <f t="shared" si="17"/>
        <v>0</v>
      </c>
      <c r="E375" s="11">
        <v>7.3455000000000004</v>
      </c>
      <c r="F375" s="11">
        <v>0</v>
      </c>
      <c r="G375" s="51">
        <v>7.3455000000000004</v>
      </c>
    </row>
    <row r="376" spans="1:7" x14ac:dyDescent="0.35">
      <c r="A376" s="19">
        <v>42740</v>
      </c>
      <c r="B376" s="11">
        <v>0</v>
      </c>
      <c r="C376" s="11">
        <v>0</v>
      </c>
      <c r="D376" s="46">
        <f t="shared" si="17"/>
        <v>0</v>
      </c>
      <c r="E376" s="11">
        <v>12.38</v>
      </c>
      <c r="F376" s="11">
        <v>0</v>
      </c>
      <c r="G376" s="51">
        <v>12.38</v>
      </c>
    </row>
    <row r="377" spans="1:7" x14ac:dyDescent="0.35">
      <c r="A377" s="19">
        <v>42741</v>
      </c>
      <c r="B377" s="11">
        <v>0</v>
      </c>
      <c r="C377" s="11">
        <v>0</v>
      </c>
      <c r="D377" s="46">
        <f t="shared" si="17"/>
        <v>0</v>
      </c>
      <c r="E377" s="11">
        <v>14.0747</v>
      </c>
      <c r="F377" s="11">
        <v>0</v>
      </c>
      <c r="G377" s="51">
        <v>14.0747</v>
      </c>
    </row>
    <row r="378" spans="1:7" x14ac:dyDescent="0.35">
      <c r="A378" s="19">
        <v>42742</v>
      </c>
      <c r="B378" s="11">
        <v>0</v>
      </c>
      <c r="C378" s="11">
        <v>0</v>
      </c>
      <c r="D378" s="46">
        <f t="shared" si="17"/>
        <v>0</v>
      </c>
      <c r="E378" s="11">
        <v>6.6296999999999997</v>
      </c>
      <c r="F378" s="11">
        <v>0</v>
      </c>
      <c r="G378" s="51">
        <v>6.6296999999999997</v>
      </c>
    </row>
    <row r="379" spans="1:7" x14ac:dyDescent="0.35">
      <c r="A379" s="19">
        <v>42743</v>
      </c>
      <c r="B379" s="11">
        <v>0</v>
      </c>
      <c r="C379" s="11">
        <v>0</v>
      </c>
      <c r="D379" s="46">
        <f t="shared" si="17"/>
        <v>0</v>
      </c>
      <c r="E379" s="11">
        <v>5.0606999999999998</v>
      </c>
      <c r="F379" s="11">
        <v>0</v>
      </c>
      <c r="G379" s="51">
        <v>5.0606999999999998</v>
      </c>
    </row>
    <row r="380" spans="1:7" x14ac:dyDescent="0.35">
      <c r="A380" s="19">
        <v>42744</v>
      </c>
      <c r="B380" s="11">
        <v>0</v>
      </c>
      <c r="C380" s="11">
        <v>0</v>
      </c>
      <c r="D380" s="46">
        <f t="shared" si="17"/>
        <v>0</v>
      </c>
      <c r="E380" s="11">
        <v>6.5377999999999998</v>
      </c>
      <c r="F380" s="11">
        <v>0</v>
      </c>
      <c r="G380" s="51">
        <v>6.5377999999999998</v>
      </c>
    </row>
    <row r="381" spans="1:7" x14ac:dyDescent="0.35">
      <c r="A381" s="19">
        <v>42745</v>
      </c>
      <c r="B381" s="11">
        <v>0</v>
      </c>
      <c r="C381" s="11">
        <v>0</v>
      </c>
      <c r="D381" s="46">
        <f t="shared" si="17"/>
        <v>0</v>
      </c>
      <c r="E381" s="11">
        <v>7.6745999999999999</v>
      </c>
      <c r="F381" s="11">
        <v>0</v>
      </c>
      <c r="G381" s="51">
        <v>7.6745999999999999</v>
      </c>
    </row>
    <row r="382" spans="1:7" x14ac:dyDescent="0.35">
      <c r="A382" s="19">
        <v>42746</v>
      </c>
      <c r="B382" s="11">
        <v>0</v>
      </c>
      <c r="C382" s="11">
        <v>0</v>
      </c>
      <c r="D382" s="46">
        <f t="shared" si="17"/>
        <v>0</v>
      </c>
      <c r="E382" s="11">
        <v>7.6496000000000004</v>
      </c>
      <c r="F382" s="11">
        <v>0</v>
      </c>
      <c r="G382" s="51">
        <v>7.6496000000000004</v>
      </c>
    </row>
    <row r="383" spans="1:7" x14ac:dyDescent="0.35">
      <c r="A383" s="19">
        <v>42747</v>
      </c>
      <c r="B383" s="11">
        <v>0</v>
      </c>
      <c r="C383" s="11">
        <v>0</v>
      </c>
      <c r="D383" s="46">
        <f t="shared" si="17"/>
        <v>0</v>
      </c>
      <c r="E383" s="11">
        <v>9.76</v>
      </c>
      <c r="F383" s="11">
        <v>0</v>
      </c>
      <c r="G383" s="51">
        <v>9.76</v>
      </c>
    </row>
    <row r="384" spans="1:7" x14ac:dyDescent="0.35">
      <c r="A384" s="19">
        <v>42748</v>
      </c>
      <c r="B384" s="11">
        <v>0</v>
      </c>
      <c r="C384" s="11">
        <v>0</v>
      </c>
      <c r="D384" s="46">
        <f t="shared" si="17"/>
        <v>0</v>
      </c>
      <c r="E384" s="11">
        <v>9.2227999999999994</v>
      </c>
      <c r="F384" s="11">
        <v>0</v>
      </c>
      <c r="G384" s="51">
        <v>9.2227999999999994</v>
      </c>
    </row>
    <row r="385" spans="1:7" x14ac:dyDescent="0.35">
      <c r="A385" s="19">
        <v>42749</v>
      </c>
      <c r="B385" s="11">
        <v>0</v>
      </c>
      <c r="C385" s="11">
        <v>0</v>
      </c>
      <c r="D385" s="46">
        <f t="shared" si="17"/>
        <v>0</v>
      </c>
      <c r="E385" s="11">
        <v>13.8049</v>
      </c>
      <c r="F385" s="11">
        <v>0</v>
      </c>
      <c r="G385" s="51">
        <v>13.8049</v>
      </c>
    </row>
    <row r="386" spans="1:7" x14ac:dyDescent="0.35">
      <c r="A386" s="19">
        <v>42750</v>
      </c>
      <c r="B386" s="11">
        <v>0</v>
      </c>
      <c r="C386" s="11">
        <v>0</v>
      </c>
      <c r="D386" s="46">
        <f t="shared" si="17"/>
        <v>0</v>
      </c>
      <c r="E386" s="11">
        <v>8.1854999999999993</v>
      </c>
      <c r="F386" s="11">
        <v>0</v>
      </c>
      <c r="G386" s="51">
        <v>8.1854999999999993</v>
      </c>
    </row>
    <row r="387" spans="1:7" x14ac:dyDescent="0.35">
      <c r="A387" s="19">
        <v>42751</v>
      </c>
      <c r="B387" s="11">
        <v>0</v>
      </c>
      <c r="C387" s="11">
        <v>0</v>
      </c>
      <c r="D387" s="46">
        <f t="shared" si="17"/>
        <v>0</v>
      </c>
      <c r="E387" s="11">
        <v>5.05</v>
      </c>
      <c r="F387" s="11">
        <v>0</v>
      </c>
      <c r="G387" s="51">
        <v>5.05</v>
      </c>
    </row>
    <row r="388" spans="1:7" x14ac:dyDescent="0.35">
      <c r="A388" s="19">
        <v>42752</v>
      </c>
      <c r="B388" s="11">
        <v>0</v>
      </c>
      <c r="C388" s="11">
        <v>0</v>
      </c>
      <c r="D388" s="46">
        <f t="shared" si="17"/>
        <v>0</v>
      </c>
      <c r="E388" s="11">
        <v>6.36</v>
      </c>
      <c r="F388" s="11">
        <v>0</v>
      </c>
      <c r="G388" s="51">
        <v>6.36</v>
      </c>
    </row>
    <row r="389" spans="1:7" x14ac:dyDescent="0.35">
      <c r="A389" s="19">
        <v>42753</v>
      </c>
      <c r="B389" s="11">
        <v>0</v>
      </c>
      <c r="C389" s="11">
        <v>0</v>
      </c>
      <c r="D389" s="46">
        <f t="shared" si="17"/>
        <v>0</v>
      </c>
      <c r="E389" s="11">
        <v>5.0349000000000004</v>
      </c>
      <c r="F389" s="11">
        <v>0</v>
      </c>
      <c r="G389" s="51">
        <v>5.0349000000000004</v>
      </c>
    </row>
    <row r="390" spans="1:7" x14ac:dyDescent="0.35">
      <c r="A390" s="19">
        <v>42754</v>
      </c>
      <c r="B390" s="11">
        <v>0</v>
      </c>
      <c r="C390" s="11">
        <v>0</v>
      </c>
      <c r="D390" s="46">
        <f t="shared" si="17"/>
        <v>0</v>
      </c>
      <c r="E390" s="11">
        <v>5.0307000000000004</v>
      </c>
      <c r="F390" s="11">
        <v>0</v>
      </c>
      <c r="G390" s="51">
        <v>5.0307000000000004</v>
      </c>
    </row>
    <row r="391" spans="1:7" x14ac:dyDescent="0.35">
      <c r="A391" s="19">
        <v>42755</v>
      </c>
      <c r="B391" s="11">
        <v>0</v>
      </c>
      <c r="C391" s="11">
        <v>0</v>
      </c>
      <c r="D391" s="46">
        <f t="shared" ref="D391:D454" si="18">C391+B391</f>
        <v>0</v>
      </c>
      <c r="E391" s="11">
        <v>5.0278999999999998</v>
      </c>
      <c r="F391" s="11">
        <v>0</v>
      </c>
      <c r="G391" s="51">
        <v>5.0278999999999998</v>
      </c>
    </row>
    <row r="392" spans="1:7" x14ac:dyDescent="0.35">
      <c r="A392" s="19">
        <v>42756</v>
      </c>
      <c r="B392" s="11">
        <v>0.05</v>
      </c>
      <c r="C392" s="11">
        <v>0</v>
      </c>
      <c r="D392" s="46">
        <f t="shared" si="18"/>
        <v>0.05</v>
      </c>
      <c r="E392" s="11">
        <v>4.9044999999999996</v>
      </c>
      <c r="F392" s="11">
        <v>0</v>
      </c>
      <c r="G392" s="51">
        <v>4.9544999999999995</v>
      </c>
    </row>
    <row r="393" spans="1:7" x14ac:dyDescent="0.35">
      <c r="A393" s="19">
        <v>42757</v>
      </c>
      <c r="B393" s="11">
        <v>0</v>
      </c>
      <c r="C393" s="11">
        <v>0</v>
      </c>
      <c r="D393" s="46">
        <f t="shared" si="18"/>
        <v>0</v>
      </c>
      <c r="E393" s="11">
        <v>5.0625999999999998</v>
      </c>
      <c r="F393" s="11">
        <v>0</v>
      </c>
      <c r="G393" s="51">
        <v>5.0625999999999998</v>
      </c>
    </row>
    <row r="394" spans="1:7" x14ac:dyDescent="0.35">
      <c r="A394" s="19">
        <v>42758</v>
      </c>
      <c r="B394" s="11">
        <v>0</v>
      </c>
      <c r="C394" s="11">
        <v>0</v>
      </c>
      <c r="D394" s="46">
        <f t="shared" si="18"/>
        <v>0</v>
      </c>
      <c r="E394" s="11">
        <v>5.0468999999999999</v>
      </c>
      <c r="F394" s="11">
        <v>0</v>
      </c>
      <c r="G394" s="51">
        <v>5.0468999999999999</v>
      </c>
    </row>
    <row r="395" spans="1:7" x14ac:dyDescent="0.35">
      <c r="A395" s="19">
        <v>42759</v>
      </c>
      <c r="B395" s="11">
        <v>0</v>
      </c>
      <c r="C395" s="11">
        <v>0</v>
      </c>
      <c r="D395" s="46">
        <f t="shared" si="18"/>
        <v>0</v>
      </c>
      <c r="E395" s="11">
        <v>5.0411000000000001</v>
      </c>
      <c r="F395" s="11">
        <v>3.2</v>
      </c>
      <c r="G395" s="51">
        <v>8.2410999999999994</v>
      </c>
    </row>
    <row r="396" spans="1:7" x14ac:dyDescent="0.35">
      <c r="A396" s="19">
        <v>42760</v>
      </c>
      <c r="B396" s="11">
        <v>0</v>
      </c>
      <c r="C396" s="11">
        <v>0</v>
      </c>
      <c r="D396" s="46">
        <f t="shared" si="18"/>
        <v>0</v>
      </c>
      <c r="E396" s="11">
        <v>5.0495000000000001</v>
      </c>
      <c r="F396" s="11">
        <v>1.9850000000000001</v>
      </c>
      <c r="G396" s="51">
        <v>7.0345000000000004</v>
      </c>
    </row>
    <row r="397" spans="1:7" x14ac:dyDescent="0.35">
      <c r="A397" s="19">
        <v>42761</v>
      </c>
      <c r="B397" s="11">
        <v>0</v>
      </c>
      <c r="C397" s="11">
        <v>0</v>
      </c>
      <c r="D397" s="46">
        <f t="shared" si="18"/>
        <v>0</v>
      </c>
      <c r="E397" s="11">
        <v>5.23</v>
      </c>
      <c r="F397" s="11">
        <v>3.33</v>
      </c>
      <c r="G397" s="51">
        <v>8.56</v>
      </c>
    </row>
    <row r="398" spans="1:7" x14ac:dyDescent="0.35">
      <c r="A398" s="19">
        <v>42762</v>
      </c>
      <c r="B398" s="11">
        <v>0</v>
      </c>
      <c r="C398" s="11">
        <v>0</v>
      </c>
      <c r="D398" s="46">
        <f t="shared" si="18"/>
        <v>0</v>
      </c>
      <c r="E398" s="11">
        <v>5.8152999999999997</v>
      </c>
      <c r="F398" s="11">
        <v>1.524</v>
      </c>
      <c r="G398" s="51">
        <v>7.3392999999999997</v>
      </c>
    </row>
    <row r="399" spans="1:7" x14ac:dyDescent="0.35">
      <c r="A399" s="19">
        <v>42763</v>
      </c>
      <c r="B399" s="11">
        <v>0</v>
      </c>
      <c r="C399" s="11">
        <v>0</v>
      </c>
      <c r="D399" s="46">
        <f t="shared" si="18"/>
        <v>0</v>
      </c>
      <c r="E399" s="11">
        <v>7.0308000000000002</v>
      </c>
      <c r="F399" s="11">
        <v>0</v>
      </c>
      <c r="G399" s="51">
        <v>7.0308000000000002</v>
      </c>
    </row>
    <row r="400" spans="1:7" x14ac:dyDescent="0.35">
      <c r="A400" s="19">
        <v>42764</v>
      </c>
      <c r="B400" s="11">
        <v>0</v>
      </c>
      <c r="C400" s="11">
        <v>0</v>
      </c>
      <c r="D400" s="46">
        <f t="shared" si="18"/>
        <v>0</v>
      </c>
      <c r="E400" s="11">
        <v>7.4383999999999997</v>
      </c>
      <c r="F400" s="11">
        <v>0</v>
      </c>
      <c r="G400" s="51">
        <v>7.4383999999999997</v>
      </c>
    </row>
    <row r="401" spans="1:7" x14ac:dyDescent="0.35">
      <c r="A401" s="19">
        <v>42765</v>
      </c>
      <c r="B401" s="11">
        <v>0</v>
      </c>
      <c r="C401" s="11">
        <v>0</v>
      </c>
      <c r="D401" s="46">
        <f t="shared" si="18"/>
        <v>0</v>
      </c>
      <c r="E401" s="11">
        <v>8.0114999999999998</v>
      </c>
      <c r="F401" s="11">
        <v>1.52</v>
      </c>
      <c r="G401" s="51">
        <v>9.5314999999999994</v>
      </c>
    </row>
    <row r="402" spans="1:7" x14ac:dyDescent="0.35">
      <c r="A402" s="19">
        <v>42766</v>
      </c>
      <c r="B402" s="11">
        <v>0</v>
      </c>
      <c r="C402" s="11">
        <v>0</v>
      </c>
      <c r="D402" s="46">
        <f t="shared" si="18"/>
        <v>0</v>
      </c>
      <c r="E402" s="11">
        <v>5.6512000000000002</v>
      </c>
      <c r="F402" s="11">
        <v>0</v>
      </c>
      <c r="G402" s="51">
        <v>5.6512000000000002</v>
      </c>
    </row>
    <row r="403" spans="1:7" x14ac:dyDescent="0.35">
      <c r="A403" s="19">
        <v>42767</v>
      </c>
      <c r="B403" s="11">
        <v>0</v>
      </c>
      <c r="C403" s="11">
        <v>0</v>
      </c>
      <c r="D403" s="46">
        <f t="shared" si="18"/>
        <v>0</v>
      </c>
      <c r="E403" s="11">
        <v>5.0430000000000001</v>
      </c>
      <c r="F403" s="11">
        <v>0</v>
      </c>
      <c r="G403" s="51">
        <v>5.0430000000000001</v>
      </c>
    </row>
    <row r="404" spans="1:7" x14ac:dyDescent="0.35">
      <c r="A404" s="19">
        <v>42768</v>
      </c>
      <c r="B404" s="11">
        <v>0</v>
      </c>
      <c r="C404" s="11">
        <v>0</v>
      </c>
      <c r="D404" s="46">
        <f t="shared" si="18"/>
        <v>0</v>
      </c>
      <c r="E404" s="11">
        <v>5.0465999999999998</v>
      </c>
      <c r="F404" s="11">
        <v>0</v>
      </c>
      <c r="G404" s="51">
        <v>5.0465999999999998</v>
      </c>
    </row>
    <row r="405" spans="1:7" x14ac:dyDescent="0.35">
      <c r="A405" s="19">
        <v>42769</v>
      </c>
      <c r="B405" s="11">
        <v>0</v>
      </c>
      <c r="C405" s="11">
        <v>0</v>
      </c>
      <c r="D405" s="46">
        <f t="shared" si="18"/>
        <v>0</v>
      </c>
      <c r="E405" s="11">
        <v>5.0373000000000001</v>
      </c>
      <c r="F405" s="11">
        <v>0</v>
      </c>
      <c r="G405" s="51">
        <v>5.0373000000000001</v>
      </c>
    </row>
    <row r="406" spans="1:7" x14ac:dyDescent="0.35">
      <c r="A406" s="19">
        <v>42770</v>
      </c>
      <c r="B406" s="11">
        <v>0</v>
      </c>
      <c r="C406" s="11">
        <v>0</v>
      </c>
      <c r="D406" s="46">
        <f t="shared" si="18"/>
        <v>0</v>
      </c>
      <c r="E406" s="11">
        <v>5.04</v>
      </c>
      <c r="F406" s="11">
        <v>0</v>
      </c>
      <c r="G406" s="51">
        <v>5.04</v>
      </c>
    </row>
    <row r="407" spans="1:7" x14ac:dyDescent="0.35">
      <c r="A407" s="19">
        <v>42771</v>
      </c>
      <c r="B407" s="11">
        <v>0</v>
      </c>
      <c r="C407" s="11">
        <v>0</v>
      </c>
      <c r="D407" s="46">
        <f t="shared" si="18"/>
        <v>0</v>
      </c>
      <c r="E407" s="11">
        <v>5.0358999999999998</v>
      </c>
      <c r="F407" s="11">
        <v>0</v>
      </c>
      <c r="G407" s="51">
        <v>5.0358999999999998</v>
      </c>
    </row>
    <row r="408" spans="1:7" x14ac:dyDescent="0.35">
      <c r="A408" s="19">
        <v>42772</v>
      </c>
      <c r="B408" s="11">
        <v>0</v>
      </c>
      <c r="C408" s="11">
        <v>0</v>
      </c>
      <c r="D408" s="46">
        <f t="shared" si="18"/>
        <v>0</v>
      </c>
      <c r="E408" s="11">
        <v>5.0366999999999997</v>
      </c>
      <c r="F408" s="11">
        <v>0</v>
      </c>
      <c r="G408" s="51">
        <v>5.0366999999999997</v>
      </c>
    </row>
    <row r="409" spans="1:7" x14ac:dyDescent="0.35">
      <c r="A409" s="19">
        <v>42773</v>
      </c>
      <c r="B409" s="11">
        <v>0</v>
      </c>
      <c r="C409" s="11">
        <v>0</v>
      </c>
      <c r="D409" s="46">
        <f t="shared" si="18"/>
        <v>0</v>
      </c>
      <c r="E409" s="11">
        <v>5.0351999999999997</v>
      </c>
      <c r="F409" s="11">
        <v>0</v>
      </c>
      <c r="G409" s="51">
        <v>5.0351999999999997</v>
      </c>
    </row>
    <row r="410" spans="1:7" x14ac:dyDescent="0.35">
      <c r="A410" s="19">
        <v>42774</v>
      </c>
      <c r="B410" s="11">
        <v>0</v>
      </c>
      <c r="C410" s="11">
        <v>0</v>
      </c>
      <c r="D410" s="46">
        <f t="shared" si="18"/>
        <v>0</v>
      </c>
      <c r="E410" s="11">
        <v>5.03</v>
      </c>
      <c r="F410" s="11">
        <v>2.34</v>
      </c>
      <c r="G410" s="51">
        <v>7.37</v>
      </c>
    </row>
    <row r="411" spans="1:7" x14ac:dyDescent="0.35">
      <c r="A411" s="19">
        <v>42775</v>
      </c>
      <c r="B411" s="11">
        <v>0</v>
      </c>
      <c r="C411" s="11">
        <v>0</v>
      </c>
      <c r="D411" s="46">
        <f t="shared" si="18"/>
        <v>0</v>
      </c>
      <c r="E411" s="11">
        <v>5.0461999999999998</v>
      </c>
      <c r="F411" s="11">
        <v>3.302</v>
      </c>
      <c r="G411" s="51">
        <v>8.3482000000000003</v>
      </c>
    </row>
    <row r="412" spans="1:7" x14ac:dyDescent="0.35">
      <c r="A412" s="19">
        <v>42776</v>
      </c>
      <c r="B412" s="11">
        <v>0</v>
      </c>
      <c r="C412" s="11">
        <v>0</v>
      </c>
      <c r="D412" s="46">
        <f t="shared" si="18"/>
        <v>0</v>
      </c>
      <c r="E412" s="11">
        <v>5.0382999999999996</v>
      </c>
      <c r="F412" s="11">
        <v>3.3029999999999999</v>
      </c>
      <c r="G412" s="51">
        <v>8.3413000000000004</v>
      </c>
    </row>
    <row r="413" spans="1:7" x14ac:dyDescent="0.35">
      <c r="A413" s="19">
        <v>42777</v>
      </c>
      <c r="B413" s="11">
        <v>0</v>
      </c>
      <c r="C413" s="11">
        <v>0</v>
      </c>
      <c r="D413" s="46">
        <f t="shared" si="18"/>
        <v>0</v>
      </c>
      <c r="E413" s="11">
        <v>5.0404</v>
      </c>
      <c r="F413" s="11">
        <v>3.302</v>
      </c>
      <c r="G413" s="51">
        <v>8.3423999999999996</v>
      </c>
    </row>
    <row r="414" spans="1:7" x14ac:dyDescent="0.35">
      <c r="A414" s="19">
        <v>42778</v>
      </c>
      <c r="B414" s="11">
        <v>0</v>
      </c>
      <c r="C414" s="11">
        <v>0</v>
      </c>
      <c r="D414" s="46">
        <f t="shared" si="18"/>
        <v>0</v>
      </c>
      <c r="E414" s="11">
        <v>5.0426000000000002</v>
      </c>
      <c r="F414" s="11">
        <v>3.3159999999999998</v>
      </c>
      <c r="G414" s="51">
        <v>8.3585999999999991</v>
      </c>
    </row>
    <row r="415" spans="1:7" x14ac:dyDescent="0.35">
      <c r="A415" s="19">
        <v>42779</v>
      </c>
      <c r="B415" s="11">
        <v>0</v>
      </c>
      <c r="C415" s="11">
        <v>0</v>
      </c>
      <c r="D415" s="46">
        <f t="shared" si="18"/>
        <v>0</v>
      </c>
      <c r="E415" s="11">
        <v>5.0293999999999999</v>
      </c>
      <c r="F415" s="11">
        <v>3.3239999999999998</v>
      </c>
      <c r="G415" s="51">
        <v>8.3534000000000006</v>
      </c>
    </row>
    <row r="416" spans="1:7" x14ac:dyDescent="0.35">
      <c r="A416" s="19">
        <v>42780</v>
      </c>
      <c r="B416" s="11">
        <v>0</v>
      </c>
      <c r="C416" s="11">
        <v>0</v>
      </c>
      <c r="D416" s="46">
        <f t="shared" si="18"/>
        <v>0</v>
      </c>
      <c r="E416" s="11">
        <v>5.0399000000000003</v>
      </c>
      <c r="F416" s="11">
        <v>0.83099999999999996</v>
      </c>
      <c r="G416" s="51">
        <v>5.8709000000000007</v>
      </c>
    </row>
    <row r="417" spans="1:7" x14ac:dyDescent="0.35">
      <c r="A417" s="19">
        <v>42781</v>
      </c>
      <c r="B417" s="11">
        <v>0</v>
      </c>
      <c r="C417" s="11">
        <v>0</v>
      </c>
      <c r="D417" s="46">
        <f t="shared" si="18"/>
        <v>0</v>
      </c>
      <c r="E417" s="11">
        <v>5.0380000000000003</v>
      </c>
      <c r="F417" s="11">
        <v>0</v>
      </c>
      <c r="G417" s="51">
        <v>5.0380000000000003</v>
      </c>
    </row>
    <row r="418" spans="1:7" x14ac:dyDescent="0.35">
      <c r="A418" s="19">
        <v>42782</v>
      </c>
      <c r="B418" s="11">
        <v>0</v>
      </c>
      <c r="C418" s="11">
        <v>0</v>
      </c>
      <c r="D418" s="46">
        <f t="shared" si="18"/>
        <v>0</v>
      </c>
      <c r="E418" s="11">
        <v>5.0366</v>
      </c>
      <c r="F418" s="11">
        <v>0</v>
      </c>
      <c r="G418" s="51">
        <v>5.0366</v>
      </c>
    </row>
    <row r="419" spans="1:7" x14ac:dyDescent="0.35">
      <c r="A419" s="19">
        <v>42783</v>
      </c>
      <c r="B419" s="11">
        <v>0</v>
      </c>
      <c r="C419" s="11">
        <v>0</v>
      </c>
      <c r="D419" s="46">
        <f t="shared" si="18"/>
        <v>0</v>
      </c>
      <c r="E419" s="11">
        <v>5.0296000000000003</v>
      </c>
      <c r="F419" s="11">
        <v>0</v>
      </c>
      <c r="G419" s="51">
        <v>5.0296000000000003</v>
      </c>
    </row>
    <row r="420" spans="1:7" x14ac:dyDescent="0.35">
      <c r="A420" s="19">
        <v>42784</v>
      </c>
      <c r="B420" s="11">
        <v>0</v>
      </c>
      <c r="C420" s="11">
        <v>0</v>
      </c>
      <c r="D420" s="46">
        <f t="shared" si="18"/>
        <v>0</v>
      </c>
      <c r="E420" s="11">
        <v>5.0088999999999997</v>
      </c>
      <c r="F420" s="11">
        <v>0</v>
      </c>
      <c r="G420" s="51">
        <v>5.0088999999999997</v>
      </c>
    </row>
    <row r="421" spans="1:7" x14ac:dyDescent="0.35">
      <c r="A421" s="19">
        <v>42785</v>
      </c>
      <c r="B421" s="11">
        <v>0</v>
      </c>
      <c r="C421" s="11">
        <v>0</v>
      </c>
      <c r="D421" s="46">
        <f t="shared" si="18"/>
        <v>0</v>
      </c>
      <c r="E421" s="11">
        <v>5.0400999999999998</v>
      </c>
      <c r="F421" s="11">
        <v>0</v>
      </c>
      <c r="G421" s="51">
        <v>5.0400999999999998</v>
      </c>
    </row>
    <row r="422" spans="1:7" x14ac:dyDescent="0.35">
      <c r="A422" s="19">
        <v>42786</v>
      </c>
      <c r="B422" s="11">
        <v>0</v>
      </c>
      <c r="C422" s="11">
        <v>0</v>
      </c>
      <c r="D422" s="46">
        <f t="shared" si="18"/>
        <v>0</v>
      </c>
      <c r="E422" s="11">
        <v>4.9931999999999999</v>
      </c>
      <c r="F422" s="11">
        <v>0</v>
      </c>
      <c r="G422" s="51">
        <v>4.9931999999999999</v>
      </c>
    </row>
    <row r="423" spans="1:7" x14ac:dyDescent="0.35">
      <c r="A423" s="19">
        <v>42787</v>
      </c>
      <c r="B423" s="11">
        <v>0</v>
      </c>
      <c r="C423" s="11">
        <v>0</v>
      </c>
      <c r="D423" s="46">
        <f t="shared" si="18"/>
        <v>0</v>
      </c>
      <c r="E423" s="11">
        <v>5.0509000000000004</v>
      </c>
      <c r="F423" s="11">
        <v>0</v>
      </c>
      <c r="G423" s="51">
        <v>5.0509000000000004</v>
      </c>
    </row>
    <row r="424" spans="1:7" x14ac:dyDescent="0.35">
      <c r="A424" s="19">
        <v>42788</v>
      </c>
      <c r="B424" s="11">
        <v>0</v>
      </c>
      <c r="C424" s="11">
        <v>0</v>
      </c>
      <c r="D424" s="46">
        <f t="shared" si="18"/>
        <v>0</v>
      </c>
      <c r="E424" s="11">
        <v>5.0248999999999997</v>
      </c>
      <c r="F424" s="11">
        <v>0</v>
      </c>
      <c r="G424" s="51">
        <v>5.0248999999999997</v>
      </c>
    </row>
    <row r="425" spans="1:7" x14ac:dyDescent="0.35">
      <c r="A425" s="19">
        <v>42789</v>
      </c>
      <c r="B425" s="11">
        <v>0</v>
      </c>
      <c r="C425" s="11">
        <v>0</v>
      </c>
      <c r="D425" s="46">
        <f t="shared" si="18"/>
        <v>0</v>
      </c>
      <c r="E425" s="11">
        <v>5.0761000000000003</v>
      </c>
      <c r="F425" s="11">
        <v>0</v>
      </c>
      <c r="G425" s="51">
        <v>5.0761000000000003</v>
      </c>
    </row>
    <row r="426" spans="1:7" x14ac:dyDescent="0.35">
      <c r="A426" s="19">
        <v>42790</v>
      </c>
      <c r="B426" s="11">
        <v>0</v>
      </c>
      <c r="C426" s="11">
        <v>0</v>
      </c>
      <c r="D426" s="46">
        <f t="shared" si="18"/>
        <v>0</v>
      </c>
      <c r="E426" s="11">
        <v>6.5396999999999998</v>
      </c>
      <c r="F426" s="11">
        <v>1.38</v>
      </c>
      <c r="G426" s="51">
        <v>7.9196999999999997</v>
      </c>
    </row>
    <row r="427" spans="1:7" x14ac:dyDescent="0.35">
      <c r="A427" s="19">
        <v>42791</v>
      </c>
      <c r="B427" s="11">
        <v>0</v>
      </c>
      <c r="C427" s="11">
        <v>0</v>
      </c>
      <c r="D427" s="46">
        <f t="shared" si="18"/>
        <v>0</v>
      </c>
      <c r="E427" s="11">
        <v>8.5236000000000001</v>
      </c>
      <c r="F427" s="11">
        <v>0</v>
      </c>
      <c r="G427" s="51">
        <v>8.5236000000000001</v>
      </c>
    </row>
    <row r="428" spans="1:7" x14ac:dyDescent="0.35">
      <c r="A428" s="19">
        <v>42792</v>
      </c>
      <c r="B428" s="11">
        <v>0</v>
      </c>
      <c r="C428" s="11">
        <v>6.0000000000000002E-5</v>
      </c>
      <c r="D428" s="46">
        <f t="shared" si="18"/>
        <v>6.0000000000000002E-5</v>
      </c>
      <c r="E428" s="11">
        <v>6.6051000000000002</v>
      </c>
      <c r="F428" s="11">
        <v>0</v>
      </c>
      <c r="G428" s="51">
        <v>6.6051600000000006</v>
      </c>
    </row>
    <row r="429" spans="1:7" x14ac:dyDescent="0.35">
      <c r="A429" s="19">
        <v>42793</v>
      </c>
      <c r="B429" s="11">
        <v>0</v>
      </c>
      <c r="C429" s="11">
        <v>8.0642300000000002</v>
      </c>
      <c r="D429" s="46">
        <f t="shared" si="18"/>
        <v>8.0642300000000002</v>
      </c>
      <c r="E429" s="11">
        <v>5.0435999999999996</v>
      </c>
      <c r="F429" s="11">
        <v>2.3820000000000001</v>
      </c>
      <c r="G429" s="51">
        <v>15.48983</v>
      </c>
    </row>
    <row r="430" spans="1:7" x14ac:dyDescent="0.35">
      <c r="A430" s="19">
        <v>42794</v>
      </c>
      <c r="B430" s="11">
        <v>9.06E-2</v>
      </c>
      <c r="C430" s="11">
        <v>8.3458699999999997</v>
      </c>
      <c r="D430" s="46">
        <f t="shared" si="18"/>
        <v>8.4364699999999999</v>
      </c>
      <c r="E430" s="11">
        <v>5.0312000000000001</v>
      </c>
      <c r="F430" s="11">
        <v>2.1970000000000001</v>
      </c>
      <c r="G430" s="51">
        <v>15.664669999999999</v>
      </c>
    </row>
    <row r="431" spans="1:7" x14ac:dyDescent="0.35">
      <c r="A431" s="19">
        <v>42795</v>
      </c>
      <c r="B431" s="11">
        <v>0</v>
      </c>
      <c r="C431" s="11">
        <v>0</v>
      </c>
      <c r="D431" s="46">
        <f t="shared" si="18"/>
        <v>0</v>
      </c>
      <c r="E431" s="11">
        <v>15.8332</v>
      </c>
      <c r="F431" s="11">
        <v>3.294</v>
      </c>
      <c r="G431" s="51">
        <v>19.127199999999998</v>
      </c>
    </row>
    <row r="432" spans="1:7" x14ac:dyDescent="0.35">
      <c r="A432" s="19">
        <v>42796</v>
      </c>
      <c r="B432" s="11">
        <v>0</v>
      </c>
      <c r="C432" s="11">
        <v>0</v>
      </c>
      <c r="D432" s="46">
        <f t="shared" si="18"/>
        <v>0</v>
      </c>
      <c r="E432" s="11">
        <v>23.002800000000001</v>
      </c>
      <c r="F432" s="11">
        <v>3.3069999999999999</v>
      </c>
      <c r="G432" s="51">
        <v>26.309799999999999</v>
      </c>
    </row>
    <row r="433" spans="1:7" x14ac:dyDescent="0.35">
      <c r="A433" s="19">
        <v>42797</v>
      </c>
      <c r="B433" s="11">
        <v>0</v>
      </c>
      <c r="C433" s="11">
        <v>0</v>
      </c>
      <c r="D433" s="46">
        <f t="shared" si="18"/>
        <v>0</v>
      </c>
      <c r="E433" s="11">
        <v>22.671299999999999</v>
      </c>
      <c r="F433" s="11">
        <v>3.3090000000000002</v>
      </c>
      <c r="G433" s="51">
        <v>25.9803</v>
      </c>
    </row>
    <row r="434" spans="1:7" x14ac:dyDescent="0.35">
      <c r="A434" s="19">
        <v>42798</v>
      </c>
      <c r="B434" s="11">
        <v>0</v>
      </c>
      <c r="C434" s="11">
        <v>0</v>
      </c>
      <c r="D434" s="46">
        <f t="shared" si="18"/>
        <v>0</v>
      </c>
      <c r="E434" s="11">
        <v>22.618099999999998</v>
      </c>
      <c r="F434" s="11">
        <v>0</v>
      </c>
      <c r="G434" s="51">
        <v>22.618099999999998</v>
      </c>
    </row>
    <row r="435" spans="1:7" x14ac:dyDescent="0.35">
      <c r="A435" s="19">
        <v>42799</v>
      </c>
      <c r="B435" s="11">
        <v>0</v>
      </c>
      <c r="C435" s="11">
        <v>0</v>
      </c>
      <c r="D435" s="46">
        <f t="shared" si="18"/>
        <v>0</v>
      </c>
      <c r="E435" s="11">
        <v>24.143599999999999</v>
      </c>
      <c r="F435" s="11">
        <v>0</v>
      </c>
      <c r="G435" s="51">
        <v>24.143599999999999</v>
      </c>
    </row>
    <row r="436" spans="1:7" x14ac:dyDescent="0.35">
      <c r="A436" s="19">
        <v>42800</v>
      </c>
      <c r="B436" s="11">
        <v>1.89E-2</v>
      </c>
      <c r="C436" s="11">
        <v>0</v>
      </c>
      <c r="D436" s="46">
        <f t="shared" si="18"/>
        <v>1.89E-2</v>
      </c>
      <c r="E436" s="11">
        <v>22.506799999999998</v>
      </c>
      <c r="F436" s="11">
        <v>3.2069999999999999</v>
      </c>
      <c r="G436" s="51">
        <v>25.732699999999998</v>
      </c>
    </row>
    <row r="437" spans="1:7" x14ac:dyDescent="0.35">
      <c r="A437" s="19">
        <v>42801</v>
      </c>
      <c r="B437" s="11">
        <v>0</v>
      </c>
      <c r="C437" s="11">
        <v>0</v>
      </c>
      <c r="D437" s="46">
        <f t="shared" si="18"/>
        <v>0</v>
      </c>
      <c r="E437" s="11">
        <v>22.469200000000001</v>
      </c>
      <c r="F437" s="11">
        <v>3.3109999999999999</v>
      </c>
      <c r="G437" s="51">
        <v>25.780200000000001</v>
      </c>
    </row>
    <row r="438" spans="1:7" x14ac:dyDescent="0.35">
      <c r="A438" s="19">
        <v>42802</v>
      </c>
      <c r="B438" s="11">
        <v>0</v>
      </c>
      <c r="C438" s="11">
        <v>0</v>
      </c>
      <c r="D438" s="46">
        <f t="shared" si="18"/>
        <v>0</v>
      </c>
      <c r="E438" s="11">
        <v>22.6586</v>
      </c>
      <c r="F438" s="11">
        <v>1.7989999999999999</v>
      </c>
      <c r="G438" s="51">
        <v>24.457599999999999</v>
      </c>
    </row>
    <row r="439" spans="1:7" x14ac:dyDescent="0.35">
      <c r="A439" s="19">
        <v>42803</v>
      </c>
      <c r="B439" s="11">
        <v>0</v>
      </c>
      <c r="C439" s="11">
        <v>0</v>
      </c>
      <c r="D439" s="46">
        <f t="shared" si="18"/>
        <v>0</v>
      </c>
      <c r="E439" s="11">
        <v>23.8504</v>
      </c>
      <c r="F439" s="11">
        <v>2.085</v>
      </c>
      <c r="G439" s="51">
        <v>25.935400000000001</v>
      </c>
    </row>
    <row r="440" spans="1:7" x14ac:dyDescent="0.35">
      <c r="A440" s="19">
        <v>42804</v>
      </c>
      <c r="B440" s="11">
        <v>0</v>
      </c>
      <c r="C440" s="11">
        <v>0</v>
      </c>
      <c r="D440" s="46">
        <f t="shared" si="18"/>
        <v>0</v>
      </c>
      <c r="E440" s="11">
        <v>23.539100000000001</v>
      </c>
      <c r="F440" s="11">
        <v>0</v>
      </c>
      <c r="G440" s="51">
        <v>23.539100000000001</v>
      </c>
    </row>
    <row r="441" spans="1:7" x14ac:dyDescent="0.35">
      <c r="A441" s="19">
        <v>42805</v>
      </c>
      <c r="B441" s="11">
        <v>0</v>
      </c>
      <c r="C441" s="11">
        <v>0</v>
      </c>
      <c r="D441" s="46">
        <f t="shared" si="18"/>
        <v>0</v>
      </c>
      <c r="E441" s="11">
        <v>21.5943</v>
      </c>
      <c r="F441" s="11">
        <v>0</v>
      </c>
      <c r="G441" s="51">
        <v>21.5943</v>
      </c>
    </row>
    <row r="442" spans="1:7" x14ac:dyDescent="0.35">
      <c r="A442" s="19">
        <v>42806</v>
      </c>
      <c r="B442" s="11">
        <v>0</v>
      </c>
      <c r="C442" s="11">
        <v>0</v>
      </c>
      <c r="D442" s="46">
        <f t="shared" si="18"/>
        <v>0</v>
      </c>
      <c r="E442" s="11">
        <v>21.4115</v>
      </c>
      <c r="F442" s="11">
        <v>0</v>
      </c>
      <c r="G442" s="51">
        <v>21.4115</v>
      </c>
    </row>
    <row r="443" spans="1:7" x14ac:dyDescent="0.35">
      <c r="A443" s="19">
        <v>42807</v>
      </c>
      <c r="B443" s="11">
        <v>0</v>
      </c>
      <c r="C443" s="11">
        <v>0</v>
      </c>
      <c r="D443" s="46">
        <f t="shared" si="18"/>
        <v>0</v>
      </c>
      <c r="E443" s="11">
        <v>23.01</v>
      </c>
      <c r="F443" s="11">
        <v>0.96</v>
      </c>
      <c r="G443" s="51">
        <v>23.97</v>
      </c>
    </row>
    <row r="444" spans="1:7" x14ac:dyDescent="0.35">
      <c r="A444" s="19">
        <v>42808</v>
      </c>
      <c r="B444" s="11">
        <v>0</v>
      </c>
      <c r="C444" s="11">
        <v>0</v>
      </c>
      <c r="D444" s="46">
        <f t="shared" si="18"/>
        <v>0</v>
      </c>
      <c r="E444" s="11">
        <v>24.18</v>
      </c>
      <c r="F444" s="11">
        <v>2.4900000000000002</v>
      </c>
      <c r="G444" s="51">
        <v>26.68</v>
      </c>
    </row>
    <row r="445" spans="1:7" x14ac:dyDescent="0.35">
      <c r="A445" s="19">
        <v>42809</v>
      </c>
      <c r="B445" s="11">
        <v>0</v>
      </c>
      <c r="C445" s="11">
        <v>0</v>
      </c>
      <c r="D445" s="46">
        <f t="shared" si="18"/>
        <v>0</v>
      </c>
      <c r="E445" s="11">
        <v>24.1614</v>
      </c>
      <c r="F445" s="11">
        <v>3.3769999999999998</v>
      </c>
      <c r="G445" s="51">
        <v>27.538399999999999</v>
      </c>
    </row>
    <row r="446" spans="1:7" x14ac:dyDescent="0.35">
      <c r="A446" s="19">
        <v>42810</v>
      </c>
      <c r="B446" s="11">
        <v>0</v>
      </c>
      <c r="C446" s="11">
        <v>0</v>
      </c>
      <c r="D446" s="46">
        <f t="shared" si="18"/>
        <v>0</v>
      </c>
      <c r="E446" s="11">
        <v>22.934200000000001</v>
      </c>
      <c r="F446" s="11">
        <v>3.343</v>
      </c>
      <c r="G446" s="51">
        <v>26.277200000000001</v>
      </c>
    </row>
    <row r="447" spans="1:7" x14ac:dyDescent="0.35">
      <c r="A447" s="19">
        <v>42811</v>
      </c>
      <c r="B447" s="11">
        <v>0</v>
      </c>
      <c r="C447" s="11">
        <v>0</v>
      </c>
      <c r="D447" s="46">
        <f t="shared" si="18"/>
        <v>0</v>
      </c>
      <c r="E447" s="11">
        <v>24.515000000000001</v>
      </c>
      <c r="F447" s="11">
        <v>3.35</v>
      </c>
      <c r="G447" s="51">
        <v>27.865000000000002</v>
      </c>
    </row>
    <row r="448" spans="1:7" x14ac:dyDescent="0.35">
      <c r="A448" s="19">
        <v>42812</v>
      </c>
      <c r="B448" s="11">
        <v>0</v>
      </c>
      <c r="C448" s="11">
        <v>0</v>
      </c>
      <c r="D448" s="46">
        <f t="shared" si="18"/>
        <v>0</v>
      </c>
      <c r="E448" s="11">
        <v>15.520300000000001</v>
      </c>
      <c r="F448" s="11">
        <v>3.3460000000000001</v>
      </c>
      <c r="G448" s="51">
        <v>18.866300000000003</v>
      </c>
    </row>
    <row r="449" spans="1:7" x14ac:dyDescent="0.35">
      <c r="A449" s="19">
        <v>42813</v>
      </c>
      <c r="B449" s="11">
        <v>0</v>
      </c>
      <c r="C449" s="11">
        <v>0</v>
      </c>
      <c r="D449" s="46">
        <f t="shared" si="18"/>
        <v>0</v>
      </c>
      <c r="E449" s="11">
        <v>15.1129</v>
      </c>
      <c r="F449" s="11">
        <v>3.3450000000000002</v>
      </c>
      <c r="G449" s="51">
        <v>18.457899999999999</v>
      </c>
    </row>
    <row r="450" spans="1:7" x14ac:dyDescent="0.35">
      <c r="A450" s="19">
        <v>42814</v>
      </c>
      <c r="B450" s="11">
        <v>0</v>
      </c>
      <c r="C450" s="11">
        <v>0</v>
      </c>
      <c r="D450" s="46">
        <f t="shared" si="18"/>
        <v>0</v>
      </c>
      <c r="E450" s="11">
        <v>23.035900000000002</v>
      </c>
      <c r="F450" s="11">
        <v>3.335</v>
      </c>
      <c r="G450" s="51">
        <v>26.370900000000002</v>
      </c>
    </row>
    <row r="451" spans="1:7" x14ac:dyDescent="0.35">
      <c r="A451" s="19">
        <v>42815</v>
      </c>
      <c r="B451" s="11">
        <v>0</v>
      </c>
      <c r="C451" s="11">
        <v>0</v>
      </c>
      <c r="D451" s="46">
        <f t="shared" si="18"/>
        <v>0</v>
      </c>
      <c r="E451" s="11">
        <v>23.933499999999999</v>
      </c>
      <c r="F451" s="11">
        <v>8.2270000000000003</v>
      </c>
      <c r="G451" s="51">
        <v>32.160499999999999</v>
      </c>
    </row>
    <row r="452" spans="1:7" x14ac:dyDescent="0.35">
      <c r="A452" s="19">
        <v>42816</v>
      </c>
      <c r="B452" s="11">
        <v>0</v>
      </c>
      <c r="C452" s="11">
        <v>0</v>
      </c>
      <c r="D452" s="46">
        <f t="shared" si="18"/>
        <v>0</v>
      </c>
      <c r="E452" s="11">
        <v>23.985199999999999</v>
      </c>
      <c r="F452" s="11">
        <v>6.2830000000000004</v>
      </c>
      <c r="G452" s="51">
        <v>30.2682</v>
      </c>
    </row>
    <row r="453" spans="1:7" x14ac:dyDescent="0.35">
      <c r="A453" s="19">
        <v>42817</v>
      </c>
      <c r="B453" s="11">
        <v>0</v>
      </c>
      <c r="C453" s="11">
        <v>0</v>
      </c>
      <c r="D453" s="46">
        <f t="shared" si="18"/>
        <v>0</v>
      </c>
      <c r="E453" s="11">
        <v>23.716899999999999</v>
      </c>
      <c r="F453" s="11">
        <v>5.7140000000000004</v>
      </c>
      <c r="G453" s="51">
        <v>29.430900000000001</v>
      </c>
    </row>
    <row r="454" spans="1:7" x14ac:dyDescent="0.35">
      <c r="A454" s="19">
        <v>42818</v>
      </c>
      <c r="B454" s="11">
        <v>0</v>
      </c>
      <c r="C454" s="11">
        <v>0</v>
      </c>
      <c r="D454" s="46">
        <f t="shared" si="18"/>
        <v>0</v>
      </c>
      <c r="E454" s="11">
        <v>23.394200000000001</v>
      </c>
      <c r="F454" s="11">
        <v>0</v>
      </c>
      <c r="G454" s="51">
        <v>23.394200000000001</v>
      </c>
    </row>
    <row r="455" spans="1:7" x14ac:dyDescent="0.35">
      <c r="A455" s="19">
        <v>42819</v>
      </c>
      <c r="B455" s="11">
        <v>0</v>
      </c>
      <c r="C455" s="11">
        <v>0</v>
      </c>
      <c r="D455" s="46">
        <f t="shared" ref="D455:D518" si="19">C455+B455</f>
        <v>0</v>
      </c>
      <c r="E455" s="11">
        <v>21.434100000000001</v>
      </c>
      <c r="F455" s="11">
        <v>0</v>
      </c>
      <c r="G455" s="51">
        <v>21.434100000000001</v>
      </c>
    </row>
    <row r="456" spans="1:7" x14ac:dyDescent="0.35">
      <c r="A456" s="19">
        <v>42820</v>
      </c>
      <c r="B456" s="11">
        <v>0</v>
      </c>
      <c r="C456" s="11">
        <v>0</v>
      </c>
      <c r="D456" s="46">
        <f t="shared" si="19"/>
        <v>0</v>
      </c>
      <c r="E456" s="11">
        <v>22.404800000000002</v>
      </c>
      <c r="F456" s="11">
        <v>0</v>
      </c>
      <c r="G456" s="51">
        <v>22.404800000000002</v>
      </c>
    </row>
    <row r="457" spans="1:7" x14ac:dyDescent="0.35">
      <c r="A457" s="19">
        <v>42821</v>
      </c>
      <c r="B457" s="11">
        <v>0</v>
      </c>
      <c r="C457" s="11">
        <v>0</v>
      </c>
      <c r="D457" s="46">
        <f t="shared" si="19"/>
        <v>0</v>
      </c>
      <c r="E457" s="11">
        <v>25.645700000000001</v>
      </c>
      <c r="F457" s="11">
        <v>0</v>
      </c>
      <c r="G457" s="51">
        <v>25.645700000000001</v>
      </c>
    </row>
    <row r="458" spans="1:7" x14ac:dyDescent="0.35">
      <c r="A458" s="19">
        <v>42822</v>
      </c>
      <c r="B458" s="11">
        <v>7.4109999999999995E-2</v>
      </c>
      <c r="C458" s="11">
        <v>0</v>
      </c>
      <c r="D458" s="46">
        <f t="shared" si="19"/>
        <v>7.4109999999999995E-2</v>
      </c>
      <c r="E458" s="11">
        <v>31.610800000000001</v>
      </c>
      <c r="F458" s="11">
        <v>1.4039999999999999</v>
      </c>
      <c r="G458" s="51">
        <v>33.088909999999998</v>
      </c>
    </row>
    <row r="459" spans="1:7" x14ac:dyDescent="0.35">
      <c r="A459" s="19">
        <v>42823</v>
      </c>
      <c r="B459" s="11">
        <v>1.8149999999999999E-2</v>
      </c>
      <c r="C459" s="11">
        <v>0</v>
      </c>
      <c r="D459" s="46">
        <f t="shared" si="19"/>
        <v>1.8149999999999999E-2</v>
      </c>
      <c r="E459" s="11">
        <v>23.546900000000001</v>
      </c>
      <c r="F459" s="11">
        <v>0.69899999999999995</v>
      </c>
      <c r="G459" s="51">
        <v>24.264050000000001</v>
      </c>
    </row>
    <row r="460" spans="1:7" x14ac:dyDescent="0.35">
      <c r="A460" s="19">
        <v>42824</v>
      </c>
      <c r="B460" s="11">
        <v>0</v>
      </c>
      <c r="C460" s="11">
        <v>0</v>
      </c>
      <c r="D460" s="46">
        <f t="shared" si="19"/>
        <v>0</v>
      </c>
      <c r="E460" s="11">
        <v>20.505400000000002</v>
      </c>
      <c r="F460" s="11">
        <v>0</v>
      </c>
      <c r="G460" s="51">
        <v>20.505400000000002</v>
      </c>
    </row>
    <row r="461" spans="1:7" x14ac:dyDescent="0.35">
      <c r="A461" s="19">
        <v>42825</v>
      </c>
      <c r="B461" s="11">
        <v>0</v>
      </c>
      <c r="C461" s="11">
        <v>0</v>
      </c>
      <c r="D461" s="46">
        <f t="shared" si="19"/>
        <v>0</v>
      </c>
      <c r="E461" s="11">
        <v>19.021799999999999</v>
      </c>
      <c r="F461" s="11">
        <v>0</v>
      </c>
      <c r="G461" s="51">
        <v>19.021799999999999</v>
      </c>
    </row>
    <row r="462" spans="1:7" x14ac:dyDescent="0.35">
      <c r="A462" s="19">
        <v>42826</v>
      </c>
      <c r="B462" s="11">
        <v>0</v>
      </c>
      <c r="C462" s="11">
        <v>0</v>
      </c>
      <c r="D462" s="46">
        <f t="shared" si="19"/>
        <v>0</v>
      </c>
      <c r="E462" s="11">
        <v>29.1111</v>
      </c>
      <c r="F462" s="11">
        <v>0</v>
      </c>
      <c r="G462" s="51">
        <v>29.1111</v>
      </c>
    </row>
    <row r="463" spans="1:7" x14ac:dyDescent="0.35">
      <c r="A463" s="19">
        <v>42827</v>
      </c>
      <c r="B463" s="11">
        <v>0</v>
      </c>
      <c r="C463" s="11">
        <v>0</v>
      </c>
      <c r="D463" s="46">
        <f t="shared" si="19"/>
        <v>0</v>
      </c>
      <c r="E463" s="11">
        <v>29.1355</v>
      </c>
      <c r="F463" s="11">
        <v>0</v>
      </c>
      <c r="G463" s="51">
        <v>29.1355</v>
      </c>
    </row>
    <row r="464" spans="1:7" x14ac:dyDescent="0.35">
      <c r="A464" s="8">
        <v>42828</v>
      </c>
      <c r="B464" s="11">
        <v>0</v>
      </c>
      <c r="C464" s="11">
        <v>0</v>
      </c>
      <c r="D464" s="46">
        <f t="shared" si="19"/>
        <v>0</v>
      </c>
      <c r="E464" s="11">
        <v>29.148700000000002</v>
      </c>
      <c r="F464" s="11">
        <v>0</v>
      </c>
      <c r="G464" s="51">
        <v>29.148700000000002</v>
      </c>
    </row>
    <row r="465" spans="1:7" x14ac:dyDescent="0.35">
      <c r="A465" s="8">
        <v>42829</v>
      </c>
      <c r="B465" s="11">
        <v>0</v>
      </c>
      <c r="C465" s="11">
        <v>0</v>
      </c>
      <c r="D465" s="46">
        <f t="shared" si="19"/>
        <v>0</v>
      </c>
      <c r="E465" s="11">
        <v>35.44</v>
      </c>
      <c r="F465" s="11">
        <v>3.3319999999999999</v>
      </c>
      <c r="G465" s="51">
        <v>38.771999999999998</v>
      </c>
    </row>
    <row r="466" spans="1:7" x14ac:dyDescent="0.35">
      <c r="A466" s="8">
        <v>42830</v>
      </c>
      <c r="B466" s="11">
        <v>0</v>
      </c>
      <c r="C466" s="11">
        <v>0</v>
      </c>
      <c r="D466" s="46">
        <f t="shared" si="19"/>
        <v>0</v>
      </c>
      <c r="E466" s="11">
        <v>29.500900000000001</v>
      </c>
      <c r="F466" s="11">
        <v>3.3250000000000002</v>
      </c>
      <c r="G466" s="51">
        <v>32.825900000000004</v>
      </c>
    </row>
    <row r="467" spans="1:7" x14ac:dyDescent="0.35">
      <c r="A467" s="8">
        <v>42831</v>
      </c>
      <c r="B467" s="11">
        <v>0</v>
      </c>
      <c r="C467" s="11">
        <v>0</v>
      </c>
      <c r="D467" s="46">
        <f t="shared" si="19"/>
        <v>0</v>
      </c>
      <c r="E467" s="11">
        <v>32.338700000000003</v>
      </c>
      <c r="F467" s="11">
        <v>3.34</v>
      </c>
      <c r="G467" s="51">
        <v>35.678700000000006</v>
      </c>
    </row>
    <row r="468" spans="1:7" x14ac:dyDescent="0.35">
      <c r="A468" s="8">
        <v>42832</v>
      </c>
      <c r="B468" s="11">
        <v>0</v>
      </c>
      <c r="C468" s="11">
        <v>0</v>
      </c>
      <c r="D468" s="46">
        <f t="shared" si="19"/>
        <v>0</v>
      </c>
      <c r="E468" s="11">
        <v>31.299399999999999</v>
      </c>
      <c r="F468" s="11">
        <v>3.3359999999999999</v>
      </c>
      <c r="G468" s="51">
        <v>34.635399999999997</v>
      </c>
    </row>
    <row r="469" spans="1:7" x14ac:dyDescent="0.35">
      <c r="A469" s="8">
        <v>42833</v>
      </c>
      <c r="B469" s="11">
        <v>0</v>
      </c>
      <c r="C469" s="11">
        <v>0</v>
      </c>
      <c r="D469" s="46">
        <f t="shared" si="19"/>
        <v>0</v>
      </c>
      <c r="E469" s="11">
        <v>24.032599999999999</v>
      </c>
      <c r="F469" s="11">
        <v>1.946</v>
      </c>
      <c r="G469" s="51">
        <v>25.9786</v>
      </c>
    </row>
    <row r="470" spans="1:7" x14ac:dyDescent="0.35">
      <c r="A470" s="8">
        <v>42834</v>
      </c>
      <c r="B470" s="11">
        <v>0</v>
      </c>
      <c r="C470" s="11">
        <v>0</v>
      </c>
      <c r="D470" s="46">
        <f t="shared" si="19"/>
        <v>0</v>
      </c>
      <c r="E470" s="11">
        <v>22.410399999999999</v>
      </c>
      <c r="F470" s="11">
        <v>0</v>
      </c>
      <c r="G470" s="51">
        <v>22.410399999999999</v>
      </c>
    </row>
    <row r="471" spans="1:7" x14ac:dyDescent="0.35">
      <c r="A471" s="8">
        <v>42835</v>
      </c>
      <c r="B471" s="11">
        <v>0</v>
      </c>
      <c r="C471" s="11">
        <v>0</v>
      </c>
      <c r="D471" s="46">
        <f t="shared" si="19"/>
        <v>0</v>
      </c>
      <c r="E471" s="11">
        <v>31.02</v>
      </c>
      <c r="F471" s="11">
        <v>3.3370000000000002</v>
      </c>
      <c r="G471" s="51">
        <v>34.356999999999999</v>
      </c>
    </row>
    <row r="472" spans="1:7" x14ac:dyDescent="0.35">
      <c r="A472" s="8">
        <v>42836</v>
      </c>
      <c r="B472" s="11">
        <v>0</v>
      </c>
      <c r="C472" s="11">
        <v>0</v>
      </c>
      <c r="D472" s="46">
        <f t="shared" si="19"/>
        <v>0</v>
      </c>
      <c r="E472" s="11">
        <v>32.279200000000003</v>
      </c>
      <c r="F472" s="11">
        <v>1.252</v>
      </c>
      <c r="G472" s="51">
        <v>33.531200000000005</v>
      </c>
    </row>
    <row r="473" spans="1:7" x14ac:dyDescent="0.35">
      <c r="A473" s="8">
        <v>42837</v>
      </c>
      <c r="B473" s="11">
        <v>0</v>
      </c>
      <c r="C473" s="11">
        <v>0</v>
      </c>
      <c r="D473" s="46">
        <f t="shared" si="19"/>
        <v>0</v>
      </c>
      <c r="E473" s="11">
        <v>30.137</v>
      </c>
      <c r="F473" s="11">
        <v>0</v>
      </c>
      <c r="G473" s="51">
        <v>30.137</v>
      </c>
    </row>
    <row r="474" spans="1:7" x14ac:dyDescent="0.35">
      <c r="A474" s="8">
        <v>42838</v>
      </c>
      <c r="B474" s="11">
        <v>0</v>
      </c>
      <c r="C474" s="11">
        <v>0</v>
      </c>
      <c r="D474" s="46">
        <f t="shared" si="19"/>
        <v>0</v>
      </c>
      <c r="E474" s="11">
        <v>32.387</v>
      </c>
      <c r="F474" s="11">
        <v>0</v>
      </c>
      <c r="G474" s="51">
        <v>32.387</v>
      </c>
    </row>
    <row r="475" spans="1:7" x14ac:dyDescent="0.35">
      <c r="A475" s="8">
        <v>42839</v>
      </c>
      <c r="B475" s="11">
        <v>0</v>
      </c>
      <c r="C475" s="11">
        <v>0</v>
      </c>
      <c r="D475" s="46">
        <f t="shared" si="19"/>
        <v>0</v>
      </c>
      <c r="E475" s="11">
        <v>28.152699999999999</v>
      </c>
      <c r="F475" s="11">
        <v>0</v>
      </c>
      <c r="G475" s="51">
        <v>28.152699999999999</v>
      </c>
    </row>
    <row r="476" spans="1:7" x14ac:dyDescent="0.35">
      <c r="A476" s="8">
        <v>42840</v>
      </c>
      <c r="B476" s="11">
        <v>0</v>
      </c>
      <c r="C476" s="11">
        <v>0</v>
      </c>
      <c r="D476" s="46">
        <f t="shared" si="19"/>
        <v>0</v>
      </c>
      <c r="E476" s="11">
        <v>25.132999999999999</v>
      </c>
      <c r="F476" s="11">
        <v>0</v>
      </c>
      <c r="G476" s="51">
        <v>25.132999999999999</v>
      </c>
    </row>
    <row r="477" spans="1:7" x14ac:dyDescent="0.35">
      <c r="A477" s="8">
        <v>42841</v>
      </c>
      <c r="B477" s="11">
        <v>0</v>
      </c>
      <c r="C477" s="11">
        <v>0</v>
      </c>
      <c r="D477" s="46">
        <f t="shared" si="19"/>
        <v>0</v>
      </c>
      <c r="E477" s="11">
        <v>27.611799999999999</v>
      </c>
      <c r="F477" s="11">
        <v>0</v>
      </c>
      <c r="G477" s="51">
        <v>27.611799999999999</v>
      </c>
    </row>
    <row r="478" spans="1:7" x14ac:dyDescent="0.35">
      <c r="A478" s="8">
        <v>42842</v>
      </c>
      <c r="B478" s="11">
        <v>0</v>
      </c>
      <c r="C478" s="11">
        <v>0</v>
      </c>
      <c r="D478" s="46">
        <f t="shared" si="19"/>
        <v>0</v>
      </c>
      <c r="E478" s="11">
        <v>28.323</v>
      </c>
      <c r="F478" s="11">
        <v>0</v>
      </c>
      <c r="G478" s="51">
        <v>28.323</v>
      </c>
    </row>
    <row r="479" spans="1:7" x14ac:dyDescent="0.35">
      <c r="A479" s="8">
        <v>42843</v>
      </c>
      <c r="B479" s="11">
        <v>0</v>
      </c>
      <c r="C479" s="11">
        <v>0</v>
      </c>
      <c r="D479" s="46">
        <f t="shared" si="19"/>
        <v>0</v>
      </c>
      <c r="E479" s="11">
        <v>31.8249</v>
      </c>
      <c r="F479" s="11">
        <v>3.3290000000000002</v>
      </c>
      <c r="G479" s="51">
        <v>35.1539</v>
      </c>
    </row>
    <row r="480" spans="1:7" x14ac:dyDescent="0.35">
      <c r="A480" s="8">
        <v>42844</v>
      </c>
      <c r="B480" s="11">
        <v>0</v>
      </c>
      <c r="C480" s="11">
        <v>0</v>
      </c>
      <c r="D480" s="46">
        <f t="shared" si="19"/>
        <v>0</v>
      </c>
      <c r="E480" s="11">
        <v>31.753900000000002</v>
      </c>
      <c r="F480" s="11">
        <v>3.0489999999999999</v>
      </c>
      <c r="G480" s="51">
        <v>34.802900000000001</v>
      </c>
    </row>
    <row r="481" spans="1:7" x14ac:dyDescent="0.35">
      <c r="A481" s="8">
        <v>42845</v>
      </c>
      <c r="B481" s="11">
        <v>0</v>
      </c>
      <c r="C481" s="11">
        <v>0</v>
      </c>
      <c r="D481" s="46">
        <f t="shared" si="19"/>
        <v>0</v>
      </c>
      <c r="E481" s="11">
        <v>30.263000000000002</v>
      </c>
      <c r="F481" s="11">
        <v>2.2360000000000002</v>
      </c>
      <c r="G481" s="51">
        <v>32.499000000000002</v>
      </c>
    </row>
    <row r="482" spans="1:7" x14ac:dyDescent="0.35">
      <c r="A482" s="8">
        <v>42846</v>
      </c>
      <c r="B482" s="11">
        <v>0</v>
      </c>
      <c r="C482" s="11">
        <v>0</v>
      </c>
      <c r="D482" s="46">
        <f t="shared" si="19"/>
        <v>0</v>
      </c>
      <c r="E482" s="11">
        <v>29.715299999999999</v>
      </c>
      <c r="F482" s="11">
        <v>1.526</v>
      </c>
      <c r="G482" s="51">
        <v>31.241299999999999</v>
      </c>
    </row>
    <row r="483" spans="1:7" x14ac:dyDescent="0.35">
      <c r="A483" s="8">
        <v>42847</v>
      </c>
      <c r="B483" s="11">
        <v>0</v>
      </c>
      <c r="C483" s="11">
        <v>0</v>
      </c>
      <c r="D483" s="46">
        <f t="shared" si="19"/>
        <v>0</v>
      </c>
      <c r="E483" s="11">
        <v>25.354900000000001</v>
      </c>
      <c r="F483" s="11">
        <v>0</v>
      </c>
      <c r="G483" s="51">
        <v>25.354900000000001</v>
      </c>
    </row>
    <row r="484" spans="1:7" x14ac:dyDescent="0.35">
      <c r="A484" s="8">
        <v>42848</v>
      </c>
      <c r="B484" s="11">
        <v>0</v>
      </c>
      <c r="C484" s="11">
        <v>0</v>
      </c>
      <c r="D484" s="46">
        <f t="shared" si="19"/>
        <v>0</v>
      </c>
      <c r="E484" s="11">
        <v>25.1877</v>
      </c>
      <c r="F484" s="11">
        <v>0</v>
      </c>
      <c r="G484" s="51">
        <v>25.1877</v>
      </c>
    </row>
    <row r="485" spans="1:7" x14ac:dyDescent="0.35">
      <c r="A485" s="8">
        <v>42849</v>
      </c>
      <c r="B485" s="11">
        <v>0</v>
      </c>
      <c r="C485" s="11">
        <v>0</v>
      </c>
      <c r="D485" s="46">
        <f t="shared" si="19"/>
        <v>0</v>
      </c>
      <c r="E485" s="11">
        <v>28.623799999999999</v>
      </c>
      <c r="F485" s="11">
        <v>3.3490000000000002</v>
      </c>
      <c r="G485" s="51">
        <v>31.972799999999999</v>
      </c>
    </row>
    <row r="486" spans="1:7" x14ac:dyDescent="0.35">
      <c r="A486" s="8">
        <v>42850</v>
      </c>
      <c r="B486" s="11">
        <v>0</v>
      </c>
      <c r="C486" s="11">
        <v>0</v>
      </c>
      <c r="D486" s="46">
        <f t="shared" si="19"/>
        <v>0</v>
      </c>
      <c r="E486" s="11">
        <v>30.042999999999999</v>
      </c>
      <c r="F486" s="11">
        <v>4.9050000000000002</v>
      </c>
      <c r="G486" s="51">
        <v>34.948</v>
      </c>
    </row>
    <row r="487" spans="1:7" x14ac:dyDescent="0.35">
      <c r="A487" s="8">
        <v>42851</v>
      </c>
      <c r="B487" s="11">
        <v>0</v>
      </c>
      <c r="C487" s="11">
        <v>0</v>
      </c>
      <c r="D487" s="46">
        <f t="shared" si="19"/>
        <v>0</v>
      </c>
      <c r="E487" s="11">
        <v>35.100200000000001</v>
      </c>
      <c r="F487" s="11">
        <v>8.6219999999999999</v>
      </c>
      <c r="G487" s="51">
        <v>43.722200000000001</v>
      </c>
    </row>
    <row r="488" spans="1:7" x14ac:dyDescent="0.35">
      <c r="A488" s="8">
        <v>42852</v>
      </c>
      <c r="B488" s="11">
        <v>6.8820000000000006E-2</v>
      </c>
      <c r="C488" s="11">
        <v>0</v>
      </c>
      <c r="D488" s="46">
        <f t="shared" si="19"/>
        <v>6.8820000000000006E-2</v>
      </c>
      <c r="E488" s="11">
        <v>33.919800000000002</v>
      </c>
      <c r="F488" s="11">
        <v>9.4619999999999997</v>
      </c>
      <c r="G488" s="51">
        <v>43.450620000000001</v>
      </c>
    </row>
    <row r="489" spans="1:7" x14ac:dyDescent="0.35">
      <c r="A489" s="8">
        <v>42853</v>
      </c>
      <c r="B489" s="11">
        <v>0</v>
      </c>
      <c r="C489" s="11">
        <v>0</v>
      </c>
      <c r="D489" s="46">
        <f t="shared" si="19"/>
        <v>0</v>
      </c>
      <c r="E489" s="11">
        <v>30.319600000000001</v>
      </c>
      <c r="F489" s="11">
        <v>3.3239999999999998</v>
      </c>
      <c r="G489" s="51">
        <v>33.643599999999999</v>
      </c>
    </row>
    <row r="490" spans="1:7" x14ac:dyDescent="0.35">
      <c r="A490" s="8">
        <v>42854</v>
      </c>
      <c r="B490" s="11">
        <v>0</v>
      </c>
      <c r="C490" s="11">
        <v>0</v>
      </c>
      <c r="D490" s="46">
        <f t="shared" si="19"/>
        <v>0</v>
      </c>
      <c r="E490" s="11">
        <v>28.821999999999999</v>
      </c>
      <c r="F490" s="11">
        <v>3.327</v>
      </c>
      <c r="G490" s="51">
        <v>32.149000000000001</v>
      </c>
    </row>
    <row r="491" spans="1:7" x14ac:dyDescent="0.35">
      <c r="A491" s="8">
        <v>42855</v>
      </c>
      <c r="B491" s="11">
        <v>0</v>
      </c>
      <c r="C491" s="11">
        <v>0</v>
      </c>
      <c r="D491" s="46">
        <f t="shared" si="19"/>
        <v>0</v>
      </c>
      <c r="E491" s="11">
        <v>26.1633</v>
      </c>
      <c r="F491" s="11">
        <v>0</v>
      </c>
      <c r="G491" s="51">
        <v>26.1633</v>
      </c>
    </row>
    <row r="492" spans="1:7" x14ac:dyDescent="0.35">
      <c r="A492" s="8">
        <v>42856</v>
      </c>
      <c r="B492" s="11">
        <v>0</v>
      </c>
      <c r="C492" s="11">
        <v>0</v>
      </c>
      <c r="D492" s="46">
        <f t="shared" si="19"/>
        <v>0</v>
      </c>
      <c r="E492" s="11">
        <v>20.3794</v>
      </c>
      <c r="F492" s="11">
        <v>3.34</v>
      </c>
      <c r="G492" s="51">
        <v>23.7194</v>
      </c>
    </row>
    <row r="493" spans="1:7" x14ac:dyDescent="0.35">
      <c r="A493" s="8">
        <v>42857</v>
      </c>
      <c r="B493" s="11">
        <v>0</v>
      </c>
      <c r="C493" s="11">
        <v>0</v>
      </c>
      <c r="D493" s="46">
        <f t="shared" si="19"/>
        <v>0</v>
      </c>
      <c r="E493" s="11">
        <v>24.636700000000001</v>
      </c>
      <c r="F493" s="11">
        <v>4.7969999999999997</v>
      </c>
      <c r="G493" s="51">
        <v>29.433700000000002</v>
      </c>
    </row>
    <row r="494" spans="1:7" x14ac:dyDescent="0.35">
      <c r="A494" s="8">
        <v>42858</v>
      </c>
      <c r="B494" s="11">
        <v>0</v>
      </c>
      <c r="C494" s="11">
        <v>0</v>
      </c>
      <c r="D494" s="46">
        <f t="shared" si="19"/>
        <v>0</v>
      </c>
      <c r="E494" s="11">
        <v>20.871200000000002</v>
      </c>
      <c r="F494" s="11">
        <v>1.2949999999999999</v>
      </c>
      <c r="G494" s="51">
        <v>22.166200000000003</v>
      </c>
    </row>
    <row r="495" spans="1:7" x14ac:dyDescent="0.35">
      <c r="A495" s="8">
        <v>42859</v>
      </c>
      <c r="B495" s="11">
        <v>0</v>
      </c>
      <c r="C495" s="11">
        <v>0</v>
      </c>
      <c r="D495" s="46">
        <f t="shared" si="19"/>
        <v>0</v>
      </c>
      <c r="E495" s="11">
        <v>23.209099999999999</v>
      </c>
      <c r="F495" s="11">
        <v>0</v>
      </c>
      <c r="G495" s="51">
        <v>23.209099999999999</v>
      </c>
    </row>
    <row r="496" spans="1:7" x14ac:dyDescent="0.35">
      <c r="A496" s="8">
        <v>42860</v>
      </c>
      <c r="B496" s="11">
        <v>0</v>
      </c>
      <c r="C496" s="11">
        <v>0</v>
      </c>
      <c r="D496" s="46">
        <f t="shared" si="19"/>
        <v>0</v>
      </c>
      <c r="E496" s="11">
        <v>20.883600000000001</v>
      </c>
      <c r="F496" s="11">
        <v>0</v>
      </c>
      <c r="G496" s="51">
        <v>20.883600000000001</v>
      </c>
    </row>
    <row r="497" spans="1:7" x14ac:dyDescent="0.35">
      <c r="A497" s="8">
        <v>42861</v>
      </c>
      <c r="B497" s="11">
        <v>0</v>
      </c>
      <c r="C497" s="11">
        <v>0</v>
      </c>
      <c r="D497" s="46">
        <f t="shared" si="19"/>
        <v>0</v>
      </c>
      <c r="E497" s="11">
        <v>24.070799999999998</v>
      </c>
      <c r="F497" s="11">
        <v>0</v>
      </c>
      <c r="G497" s="51">
        <v>24.070799999999998</v>
      </c>
    </row>
    <row r="498" spans="1:7" x14ac:dyDescent="0.35">
      <c r="A498" s="8">
        <v>42862</v>
      </c>
      <c r="B498" s="11">
        <v>0</v>
      </c>
      <c r="C498" s="11">
        <v>0</v>
      </c>
      <c r="D498" s="46">
        <f t="shared" si="19"/>
        <v>0</v>
      </c>
      <c r="E498" s="11">
        <v>25.4861</v>
      </c>
      <c r="F498" s="11">
        <v>0</v>
      </c>
      <c r="G498" s="51">
        <v>25.4861</v>
      </c>
    </row>
    <row r="499" spans="1:7" x14ac:dyDescent="0.35">
      <c r="A499" s="8">
        <v>42863</v>
      </c>
      <c r="B499" s="11">
        <v>0</v>
      </c>
      <c r="C499" s="11">
        <v>0</v>
      </c>
      <c r="D499" s="46">
        <f t="shared" si="19"/>
        <v>0</v>
      </c>
      <c r="E499" s="11">
        <v>31.540099999999999</v>
      </c>
      <c r="F499" s="11">
        <v>1.1060000000000001</v>
      </c>
      <c r="G499" s="51">
        <v>32.646099999999997</v>
      </c>
    </row>
    <row r="500" spans="1:7" x14ac:dyDescent="0.35">
      <c r="A500" s="8">
        <v>42864</v>
      </c>
      <c r="B500" s="11">
        <v>0</v>
      </c>
      <c r="C500" s="11">
        <v>0</v>
      </c>
      <c r="D500" s="46">
        <f t="shared" si="19"/>
        <v>0</v>
      </c>
      <c r="E500" s="11">
        <v>36.690800000000003</v>
      </c>
      <c r="F500" s="11">
        <v>1.6619999999999999</v>
      </c>
      <c r="G500" s="51">
        <v>38.352800000000002</v>
      </c>
    </row>
    <row r="501" spans="1:7" x14ac:dyDescent="0.35">
      <c r="A501" s="8">
        <v>42865</v>
      </c>
      <c r="B501" s="11">
        <v>0</v>
      </c>
      <c r="C501" s="11">
        <v>0</v>
      </c>
      <c r="D501" s="46">
        <f t="shared" si="19"/>
        <v>0</v>
      </c>
      <c r="E501" s="11">
        <v>33.4925</v>
      </c>
      <c r="F501" s="11">
        <v>1.111</v>
      </c>
      <c r="G501" s="51">
        <v>34.603499999999997</v>
      </c>
    </row>
    <row r="502" spans="1:7" x14ac:dyDescent="0.35">
      <c r="A502" s="8">
        <v>42866</v>
      </c>
      <c r="B502" s="11">
        <v>0</v>
      </c>
      <c r="C502" s="11">
        <v>0</v>
      </c>
      <c r="D502" s="46">
        <f t="shared" si="19"/>
        <v>0</v>
      </c>
      <c r="E502" s="11">
        <v>32.055599999999998</v>
      </c>
      <c r="F502" s="11">
        <v>3.0459999999999998</v>
      </c>
      <c r="G502" s="51">
        <v>35.101599999999998</v>
      </c>
    </row>
    <row r="503" spans="1:7" x14ac:dyDescent="0.35">
      <c r="A503" s="8">
        <v>42867</v>
      </c>
      <c r="B503" s="11">
        <v>0</v>
      </c>
      <c r="C503" s="11">
        <v>0</v>
      </c>
      <c r="D503" s="46">
        <f t="shared" si="19"/>
        <v>0</v>
      </c>
      <c r="E503" s="11">
        <v>30.5288</v>
      </c>
      <c r="F503" s="11">
        <v>0</v>
      </c>
      <c r="G503" s="51">
        <v>30.5288</v>
      </c>
    </row>
    <row r="504" spans="1:7" x14ac:dyDescent="0.35">
      <c r="A504" s="8">
        <v>42868</v>
      </c>
      <c r="B504" s="11">
        <v>0</v>
      </c>
      <c r="C504" s="11">
        <v>0</v>
      </c>
      <c r="D504" s="46">
        <f t="shared" si="19"/>
        <v>0</v>
      </c>
      <c r="E504" s="11">
        <v>18.530200000000001</v>
      </c>
      <c r="F504" s="11">
        <v>0</v>
      </c>
      <c r="G504" s="51">
        <v>18.530200000000001</v>
      </c>
    </row>
    <row r="505" spans="1:7" x14ac:dyDescent="0.35">
      <c r="A505" s="8">
        <v>42869</v>
      </c>
      <c r="B505" s="11">
        <v>0</v>
      </c>
      <c r="C505" s="11">
        <v>0</v>
      </c>
      <c r="D505" s="46">
        <f t="shared" si="19"/>
        <v>0</v>
      </c>
      <c r="E505" s="11">
        <v>15.49</v>
      </c>
      <c r="F505" s="11">
        <v>0</v>
      </c>
      <c r="G505" s="51">
        <v>15.49</v>
      </c>
    </row>
    <row r="506" spans="1:7" x14ac:dyDescent="0.35">
      <c r="A506" s="8">
        <v>42870</v>
      </c>
      <c r="B506" s="11">
        <v>0</v>
      </c>
      <c r="C506" s="11">
        <v>0</v>
      </c>
      <c r="D506" s="46">
        <f t="shared" si="19"/>
        <v>0</v>
      </c>
      <c r="E506" s="11">
        <v>27.042999999999999</v>
      </c>
      <c r="F506" s="11">
        <v>0</v>
      </c>
      <c r="G506" s="51">
        <v>27.042999999999999</v>
      </c>
    </row>
    <row r="507" spans="1:7" x14ac:dyDescent="0.35">
      <c r="A507" s="8">
        <v>42871</v>
      </c>
      <c r="B507" s="11">
        <v>7.5499999999999998E-2</v>
      </c>
      <c r="C507" s="11">
        <v>0</v>
      </c>
      <c r="D507" s="46">
        <f t="shared" si="19"/>
        <v>7.5499999999999998E-2</v>
      </c>
      <c r="E507" s="11">
        <v>28.696000000000002</v>
      </c>
      <c r="F507" s="11">
        <v>0</v>
      </c>
      <c r="G507" s="51">
        <v>28.771500000000003</v>
      </c>
    </row>
    <row r="508" spans="1:7" x14ac:dyDescent="0.35">
      <c r="A508" s="8">
        <v>42872</v>
      </c>
      <c r="B508" s="11">
        <v>2.6679999999999999E-2</v>
      </c>
      <c r="C508" s="11">
        <v>0</v>
      </c>
      <c r="D508" s="46">
        <f t="shared" si="19"/>
        <v>2.6679999999999999E-2</v>
      </c>
      <c r="E508" s="11">
        <v>23.637</v>
      </c>
      <c r="F508" s="11">
        <v>0</v>
      </c>
      <c r="G508" s="51">
        <v>23.663679999999999</v>
      </c>
    </row>
    <row r="509" spans="1:7" x14ac:dyDescent="0.35">
      <c r="A509" s="8">
        <v>42873</v>
      </c>
      <c r="B509" s="11">
        <v>0</v>
      </c>
      <c r="C509" s="11">
        <v>0</v>
      </c>
      <c r="D509" s="46">
        <f t="shared" si="19"/>
        <v>0</v>
      </c>
      <c r="E509" s="11">
        <v>22.84</v>
      </c>
      <c r="F509" s="11">
        <v>0</v>
      </c>
      <c r="G509" s="51">
        <v>22.84</v>
      </c>
    </row>
    <row r="510" spans="1:7" x14ac:dyDescent="0.35">
      <c r="A510" s="8">
        <v>42874</v>
      </c>
      <c r="B510" s="11">
        <v>0</v>
      </c>
      <c r="C510" s="11">
        <v>0</v>
      </c>
      <c r="D510" s="46">
        <f t="shared" si="19"/>
        <v>0</v>
      </c>
      <c r="E510" s="11">
        <v>26.497699999999998</v>
      </c>
      <c r="F510" s="11">
        <v>0</v>
      </c>
      <c r="G510" s="51">
        <v>26.497699999999998</v>
      </c>
    </row>
    <row r="511" spans="1:7" x14ac:dyDescent="0.35">
      <c r="A511" s="8">
        <v>42875</v>
      </c>
      <c r="B511" s="11">
        <v>0</v>
      </c>
      <c r="C511" s="11">
        <v>0</v>
      </c>
      <c r="D511" s="46">
        <f t="shared" si="19"/>
        <v>0</v>
      </c>
      <c r="E511" s="11">
        <v>7.9137000000000004</v>
      </c>
      <c r="F511" s="11">
        <v>0</v>
      </c>
      <c r="G511" s="51">
        <v>7.9137000000000004</v>
      </c>
    </row>
    <row r="512" spans="1:7" x14ac:dyDescent="0.35">
      <c r="A512" s="8">
        <v>42876</v>
      </c>
      <c r="B512" s="11">
        <v>0</v>
      </c>
      <c r="C512" s="11">
        <v>0</v>
      </c>
      <c r="D512" s="46">
        <f t="shared" si="19"/>
        <v>0</v>
      </c>
      <c r="E512" s="11">
        <v>7.17</v>
      </c>
      <c r="F512" s="11">
        <v>0</v>
      </c>
      <c r="G512" s="51">
        <v>7.17</v>
      </c>
    </row>
    <row r="513" spans="1:7" x14ac:dyDescent="0.35">
      <c r="A513" s="8">
        <v>42877</v>
      </c>
      <c r="B513" s="11">
        <v>0</v>
      </c>
      <c r="C513" s="11">
        <v>0</v>
      </c>
      <c r="D513" s="46">
        <f t="shared" si="19"/>
        <v>0</v>
      </c>
      <c r="E513" s="11">
        <v>15.2227</v>
      </c>
      <c r="F513" s="11">
        <v>0</v>
      </c>
      <c r="G513" s="51">
        <v>15.2227</v>
      </c>
    </row>
    <row r="514" spans="1:7" x14ac:dyDescent="0.35">
      <c r="A514" s="8">
        <v>42878</v>
      </c>
      <c r="B514" s="11">
        <v>0</v>
      </c>
      <c r="C514" s="11">
        <v>0</v>
      </c>
      <c r="D514" s="46">
        <f t="shared" si="19"/>
        <v>0</v>
      </c>
      <c r="E514" s="11">
        <v>19.853200000000001</v>
      </c>
      <c r="F514" s="11">
        <v>0</v>
      </c>
      <c r="G514" s="51">
        <v>19.853200000000001</v>
      </c>
    </row>
    <row r="515" spans="1:7" x14ac:dyDescent="0.35">
      <c r="A515" s="8">
        <v>42879</v>
      </c>
      <c r="B515" s="11">
        <v>1.3599999999999999E-2</v>
      </c>
      <c r="C515" s="11">
        <v>0</v>
      </c>
      <c r="D515" s="46">
        <f t="shared" si="19"/>
        <v>1.3599999999999999E-2</v>
      </c>
      <c r="E515" s="11">
        <v>22.325199999999999</v>
      </c>
      <c r="F515" s="11">
        <v>0</v>
      </c>
      <c r="G515" s="51">
        <v>22.338799999999999</v>
      </c>
    </row>
    <row r="516" spans="1:7" x14ac:dyDescent="0.35">
      <c r="A516" s="8">
        <v>42880</v>
      </c>
      <c r="B516" s="11">
        <v>0</v>
      </c>
      <c r="C516" s="11">
        <v>0</v>
      </c>
      <c r="D516" s="46">
        <f t="shared" si="19"/>
        <v>0</v>
      </c>
      <c r="E516" s="11">
        <v>26.966899999999999</v>
      </c>
      <c r="F516" s="11">
        <v>0</v>
      </c>
      <c r="G516" s="51">
        <v>26.966899999999999</v>
      </c>
    </row>
    <row r="517" spans="1:7" x14ac:dyDescent="0.35">
      <c r="A517" s="8">
        <v>42881</v>
      </c>
      <c r="B517" s="11">
        <v>0</v>
      </c>
      <c r="C517" s="11">
        <v>0</v>
      </c>
      <c r="D517" s="46">
        <f t="shared" si="19"/>
        <v>0</v>
      </c>
      <c r="E517" s="11">
        <v>18.774100000000001</v>
      </c>
      <c r="F517" s="11">
        <v>0</v>
      </c>
      <c r="G517" s="51">
        <v>18.774100000000001</v>
      </c>
    </row>
    <row r="518" spans="1:7" x14ac:dyDescent="0.35">
      <c r="A518" s="8">
        <v>42882</v>
      </c>
      <c r="B518" s="11">
        <v>0</v>
      </c>
      <c r="C518" s="11">
        <v>0</v>
      </c>
      <c r="D518" s="46">
        <f t="shared" si="19"/>
        <v>0</v>
      </c>
      <c r="E518" s="11">
        <v>18.044599999999999</v>
      </c>
      <c r="F518" s="11">
        <v>0</v>
      </c>
      <c r="G518" s="51">
        <v>18.044599999999999</v>
      </c>
    </row>
    <row r="519" spans="1:7" x14ac:dyDescent="0.35">
      <c r="A519" s="8">
        <v>42883</v>
      </c>
      <c r="B519" s="11">
        <v>0</v>
      </c>
      <c r="C519" s="11">
        <v>0</v>
      </c>
      <c r="D519" s="46">
        <f t="shared" ref="D519:D582" si="20">C519+B519</f>
        <v>0</v>
      </c>
      <c r="E519" s="11">
        <v>15.810700000000001</v>
      </c>
      <c r="F519" s="11">
        <v>0</v>
      </c>
      <c r="G519" s="51">
        <v>15.810700000000001</v>
      </c>
    </row>
    <row r="520" spans="1:7" x14ac:dyDescent="0.35">
      <c r="A520" s="8">
        <v>42884</v>
      </c>
      <c r="B520" s="11">
        <v>0</v>
      </c>
      <c r="C520" s="11">
        <v>0</v>
      </c>
      <c r="D520" s="46">
        <f t="shared" si="20"/>
        <v>0</v>
      </c>
      <c r="E520" s="11">
        <v>17.168700000000001</v>
      </c>
      <c r="F520" s="11">
        <v>0</v>
      </c>
      <c r="G520" s="51">
        <v>17.168700000000001</v>
      </c>
    </row>
    <row r="521" spans="1:7" x14ac:dyDescent="0.35">
      <c r="A521" s="8">
        <v>42885</v>
      </c>
      <c r="B521" s="11">
        <v>0</v>
      </c>
      <c r="C521" s="11">
        <v>0</v>
      </c>
      <c r="D521" s="46">
        <f t="shared" si="20"/>
        <v>0</v>
      </c>
      <c r="E521" s="11">
        <v>17.649999999999999</v>
      </c>
      <c r="F521" s="11">
        <v>0</v>
      </c>
      <c r="G521" s="51">
        <v>17.649999999999999</v>
      </c>
    </row>
    <row r="522" spans="1:7" x14ac:dyDescent="0.35">
      <c r="A522" s="8">
        <v>42886</v>
      </c>
      <c r="B522" s="11">
        <v>0</v>
      </c>
      <c r="C522" s="11">
        <v>0</v>
      </c>
      <c r="D522" s="46">
        <f t="shared" si="20"/>
        <v>0</v>
      </c>
      <c r="E522" s="11">
        <v>18.059999999999999</v>
      </c>
      <c r="F522" s="11">
        <v>0</v>
      </c>
      <c r="G522" s="51">
        <v>18.059999999999999</v>
      </c>
    </row>
    <row r="523" spans="1:7" x14ac:dyDescent="0.35">
      <c r="A523" s="8">
        <v>42887</v>
      </c>
      <c r="B523" s="11">
        <v>0</v>
      </c>
      <c r="C523" s="11">
        <v>0</v>
      </c>
      <c r="D523" s="46">
        <f t="shared" si="20"/>
        <v>0</v>
      </c>
      <c r="E523" s="11">
        <v>6.3888999999999996</v>
      </c>
      <c r="F523" s="11">
        <v>0</v>
      </c>
      <c r="G523" s="51">
        <v>6.3888999999999996</v>
      </c>
    </row>
    <row r="524" spans="1:7" x14ac:dyDescent="0.35">
      <c r="A524" s="8">
        <v>42888</v>
      </c>
      <c r="B524" s="11">
        <v>2.3810000000000001E-2</v>
      </c>
      <c r="C524" s="11">
        <v>0</v>
      </c>
      <c r="D524" s="46">
        <f t="shared" si="20"/>
        <v>2.3810000000000001E-2</v>
      </c>
      <c r="E524" s="11">
        <v>6.3498000000000001</v>
      </c>
      <c r="F524" s="11">
        <v>1.952</v>
      </c>
      <c r="G524" s="51">
        <v>8.3256099999999993</v>
      </c>
    </row>
    <row r="525" spans="1:7" x14ac:dyDescent="0.35">
      <c r="A525" s="8">
        <v>42889</v>
      </c>
      <c r="B525" s="11">
        <v>1.434E-2</v>
      </c>
      <c r="C525" s="11">
        <v>0</v>
      </c>
      <c r="D525" s="46">
        <f t="shared" si="20"/>
        <v>1.434E-2</v>
      </c>
      <c r="E525" s="11">
        <v>5.0475000000000003</v>
      </c>
      <c r="F525" s="11">
        <v>3.3660000000000001</v>
      </c>
      <c r="G525" s="51">
        <v>8.4278399999999998</v>
      </c>
    </row>
    <row r="526" spans="1:7" x14ac:dyDescent="0.35">
      <c r="A526" s="8">
        <v>42890</v>
      </c>
      <c r="B526" s="11">
        <v>0</v>
      </c>
      <c r="C526" s="11">
        <v>0</v>
      </c>
      <c r="D526" s="46">
        <f t="shared" si="20"/>
        <v>0</v>
      </c>
      <c r="E526" s="11">
        <v>6.6142000000000003</v>
      </c>
      <c r="F526" s="11">
        <v>2.8029999999999999</v>
      </c>
      <c r="G526" s="51">
        <v>9.4171999999999993</v>
      </c>
    </row>
    <row r="527" spans="1:7" x14ac:dyDescent="0.35">
      <c r="A527" s="8">
        <v>42891</v>
      </c>
      <c r="B527" s="11">
        <v>0</v>
      </c>
      <c r="C527" s="11">
        <v>0</v>
      </c>
      <c r="D527" s="46">
        <f t="shared" si="20"/>
        <v>0</v>
      </c>
      <c r="E527" s="11">
        <v>6.6288999999999998</v>
      </c>
      <c r="F527" s="11">
        <v>0</v>
      </c>
      <c r="G527" s="51">
        <v>6.6288999999999998</v>
      </c>
    </row>
    <row r="528" spans="1:7" x14ac:dyDescent="0.35">
      <c r="A528" s="8">
        <v>42892</v>
      </c>
      <c r="B528" s="11">
        <v>0</v>
      </c>
      <c r="C528" s="11">
        <v>0</v>
      </c>
      <c r="D528" s="46">
        <f t="shared" si="20"/>
        <v>0</v>
      </c>
      <c r="E528" s="11">
        <v>6.86</v>
      </c>
      <c r="F528" s="11">
        <v>0</v>
      </c>
      <c r="G528" s="51">
        <v>6.86</v>
      </c>
    </row>
    <row r="529" spans="1:7" x14ac:dyDescent="0.35">
      <c r="A529" s="8">
        <v>42893</v>
      </c>
      <c r="B529" s="11">
        <v>0</v>
      </c>
      <c r="C529" s="11">
        <v>0</v>
      </c>
      <c r="D529" s="46">
        <f t="shared" si="20"/>
        <v>0</v>
      </c>
      <c r="E529" s="11">
        <v>7.0368000000000004</v>
      </c>
      <c r="F529" s="11">
        <v>0</v>
      </c>
      <c r="G529" s="51">
        <v>7.0368000000000004</v>
      </c>
    </row>
    <row r="530" spans="1:7" x14ac:dyDescent="0.35">
      <c r="A530" s="8">
        <v>42894</v>
      </c>
      <c r="B530" s="11">
        <v>0</v>
      </c>
      <c r="C530" s="11">
        <v>0</v>
      </c>
      <c r="D530" s="46">
        <f t="shared" si="20"/>
        <v>0</v>
      </c>
      <c r="E530" s="11">
        <v>9.1847999999999992</v>
      </c>
      <c r="F530" s="11">
        <v>0</v>
      </c>
      <c r="G530" s="51">
        <v>9.1847999999999992</v>
      </c>
    </row>
    <row r="531" spans="1:7" x14ac:dyDescent="0.35">
      <c r="A531" s="8">
        <v>42895</v>
      </c>
      <c r="B531" s="11">
        <v>0</v>
      </c>
      <c r="C531" s="11">
        <v>0</v>
      </c>
      <c r="D531" s="46">
        <f t="shared" si="20"/>
        <v>0</v>
      </c>
      <c r="E531" s="11">
        <v>5.0567000000000002</v>
      </c>
      <c r="F531" s="11">
        <v>0</v>
      </c>
      <c r="G531" s="51">
        <v>5.0567000000000002</v>
      </c>
    </row>
    <row r="532" spans="1:7" x14ac:dyDescent="0.35">
      <c r="A532" s="8">
        <v>42896</v>
      </c>
      <c r="B532" s="11">
        <v>0</v>
      </c>
      <c r="C532" s="11">
        <v>0</v>
      </c>
      <c r="D532" s="46">
        <f t="shared" si="20"/>
        <v>0</v>
      </c>
      <c r="E532" s="11">
        <v>5.0514999999999999</v>
      </c>
      <c r="F532" s="11">
        <v>0</v>
      </c>
      <c r="G532" s="51">
        <v>5.0514999999999999</v>
      </c>
    </row>
    <row r="533" spans="1:7" x14ac:dyDescent="0.35">
      <c r="A533" s="8">
        <v>42897</v>
      </c>
      <c r="B533" s="11">
        <v>0</v>
      </c>
      <c r="C533" s="11">
        <v>0</v>
      </c>
      <c r="D533" s="46">
        <f t="shared" si="20"/>
        <v>0</v>
      </c>
      <c r="E533" s="11">
        <v>5.0507</v>
      </c>
      <c r="F533" s="11">
        <v>0</v>
      </c>
      <c r="G533" s="51">
        <v>5.0507</v>
      </c>
    </row>
    <row r="534" spans="1:7" x14ac:dyDescent="0.35">
      <c r="A534" s="8">
        <v>42898</v>
      </c>
      <c r="B534" s="11">
        <v>0</v>
      </c>
      <c r="C534" s="11">
        <v>0</v>
      </c>
      <c r="D534" s="46">
        <f t="shared" si="20"/>
        <v>0</v>
      </c>
      <c r="E534" s="11">
        <v>5.0526</v>
      </c>
      <c r="F534" s="11">
        <v>0</v>
      </c>
      <c r="G534" s="51">
        <v>5.0526</v>
      </c>
    </row>
    <row r="535" spans="1:7" x14ac:dyDescent="0.35">
      <c r="A535" s="8">
        <v>42899</v>
      </c>
      <c r="B535" s="11">
        <v>0</v>
      </c>
      <c r="C535" s="11">
        <v>0</v>
      </c>
      <c r="D535" s="46">
        <f t="shared" si="20"/>
        <v>0</v>
      </c>
      <c r="E535" s="11">
        <v>5.0510000000000002</v>
      </c>
      <c r="F535" s="11">
        <v>18.016999999999999</v>
      </c>
      <c r="G535" s="51">
        <v>23.067999999999998</v>
      </c>
    </row>
    <row r="536" spans="1:7" x14ac:dyDescent="0.35">
      <c r="A536" s="8">
        <v>42900</v>
      </c>
      <c r="B536" s="11">
        <v>0</v>
      </c>
      <c r="C536" s="11">
        <v>0</v>
      </c>
      <c r="D536" s="46">
        <f t="shared" si="20"/>
        <v>0</v>
      </c>
      <c r="E536" s="11">
        <v>5.0438999999999998</v>
      </c>
      <c r="F536" s="11">
        <v>10.78</v>
      </c>
      <c r="G536" s="51">
        <v>15.823899999999998</v>
      </c>
    </row>
    <row r="537" spans="1:7" x14ac:dyDescent="0.35">
      <c r="A537" s="8">
        <v>42901</v>
      </c>
      <c r="B537" s="11">
        <v>0</v>
      </c>
      <c r="C537" s="11">
        <v>0</v>
      </c>
      <c r="D537" s="46">
        <f t="shared" si="20"/>
        <v>0</v>
      </c>
      <c r="E537" s="11">
        <v>5.0454999999999997</v>
      </c>
      <c r="F537" s="11">
        <v>6.4779999999999998</v>
      </c>
      <c r="G537" s="51">
        <v>11.523499999999999</v>
      </c>
    </row>
    <row r="538" spans="1:7" x14ac:dyDescent="0.35">
      <c r="A538" s="8">
        <v>42902</v>
      </c>
      <c r="B538" s="11">
        <v>0</v>
      </c>
      <c r="C538" s="11">
        <v>0</v>
      </c>
      <c r="D538" s="46">
        <f t="shared" si="20"/>
        <v>0</v>
      </c>
      <c r="E538" s="11">
        <v>5.0495999999999999</v>
      </c>
      <c r="F538" s="11">
        <v>8.125</v>
      </c>
      <c r="G538" s="51">
        <v>13.1746</v>
      </c>
    </row>
    <row r="539" spans="1:7" x14ac:dyDescent="0.35">
      <c r="A539" s="8">
        <v>42903</v>
      </c>
      <c r="B539" s="11">
        <v>4.9660000000000003E-2</v>
      </c>
      <c r="C539" s="11">
        <v>0</v>
      </c>
      <c r="D539" s="46">
        <f t="shared" si="20"/>
        <v>4.9660000000000003E-2</v>
      </c>
      <c r="E539" s="11">
        <v>5.0449000000000002</v>
      </c>
      <c r="F539" s="11">
        <v>0</v>
      </c>
      <c r="G539" s="51">
        <v>5.0945600000000004</v>
      </c>
    </row>
    <row r="540" spans="1:7" x14ac:dyDescent="0.35">
      <c r="A540" s="8">
        <v>42904</v>
      </c>
      <c r="B540" s="11">
        <v>0</v>
      </c>
      <c r="C540" s="11">
        <v>0</v>
      </c>
      <c r="D540" s="46">
        <f t="shared" si="20"/>
        <v>0</v>
      </c>
      <c r="E540" s="11">
        <v>5.0350999999999999</v>
      </c>
      <c r="F540" s="11">
        <v>0.41899999999999998</v>
      </c>
      <c r="G540" s="51">
        <v>5.4540999999999995</v>
      </c>
    </row>
    <row r="541" spans="1:7" x14ac:dyDescent="0.35">
      <c r="A541" s="8">
        <v>42905</v>
      </c>
      <c r="B541" s="11">
        <v>0</v>
      </c>
      <c r="C541" s="11">
        <v>2.5000000000000001E-4</v>
      </c>
      <c r="D541" s="46">
        <f t="shared" si="20"/>
        <v>2.5000000000000001E-4</v>
      </c>
      <c r="E541" s="11">
        <v>5.0204000000000004</v>
      </c>
      <c r="F541" s="11">
        <v>7.5830000000000002</v>
      </c>
      <c r="G541" s="51">
        <v>12.603650000000002</v>
      </c>
    </row>
    <row r="542" spans="1:7" x14ac:dyDescent="0.35">
      <c r="A542" s="8">
        <v>42906</v>
      </c>
      <c r="B542" s="11">
        <v>3.2509999999999997E-2</v>
      </c>
      <c r="C542" s="11">
        <v>5.9569999999999998E-2</v>
      </c>
      <c r="D542" s="46">
        <f t="shared" si="20"/>
        <v>9.2079999999999995E-2</v>
      </c>
      <c r="E542" s="11">
        <v>5.0444000000000004</v>
      </c>
      <c r="F542" s="11">
        <v>6.5609999999999999</v>
      </c>
      <c r="G542" s="51">
        <v>11.697480000000001</v>
      </c>
    </row>
    <row r="543" spans="1:7" x14ac:dyDescent="0.35">
      <c r="A543" s="8">
        <v>42907</v>
      </c>
      <c r="B543" s="11">
        <v>0</v>
      </c>
      <c r="C543" s="11">
        <v>0</v>
      </c>
      <c r="D543" s="46">
        <f t="shared" si="20"/>
        <v>0</v>
      </c>
      <c r="E543" s="11">
        <v>5.0468999999999999</v>
      </c>
      <c r="F543" s="11">
        <v>6.3940000000000001</v>
      </c>
      <c r="G543" s="51">
        <v>11.440899999999999</v>
      </c>
    </row>
    <row r="544" spans="1:7" x14ac:dyDescent="0.35">
      <c r="A544" s="8">
        <v>42908</v>
      </c>
      <c r="B544" s="11">
        <v>0</v>
      </c>
      <c r="C544" s="11">
        <v>0</v>
      </c>
      <c r="D544" s="46">
        <f t="shared" si="20"/>
        <v>0</v>
      </c>
      <c r="E544" s="11">
        <v>5.0425000000000004</v>
      </c>
      <c r="F544" s="11">
        <v>5.55</v>
      </c>
      <c r="G544" s="51">
        <v>10.592500000000001</v>
      </c>
    </row>
    <row r="545" spans="1:7" x14ac:dyDescent="0.35">
      <c r="A545" s="8">
        <v>42909</v>
      </c>
      <c r="B545" s="11">
        <v>0</v>
      </c>
      <c r="C545" s="11">
        <v>0</v>
      </c>
      <c r="D545" s="46">
        <f t="shared" si="20"/>
        <v>0</v>
      </c>
      <c r="E545" s="11">
        <v>5.0450999999999997</v>
      </c>
      <c r="F545" s="11">
        <v>2.6840000000000002</v>
      </c>
      <c r="G545" s="51">
        <v>7.7290999999999999</v>
      </c>
    </row>
    <row r="546" spans="1:7" x14ac:dyDescent="0.35">
      <c r="A546" s="8">
        <v>42910</v>
      </c>
      <c r="B546" s="11">
        <v>0</v>
      </c>
      <c r="C546" s="11">
        <v>0</v>
      </c>
      <c r="D546" s="46">
        <f t="shared" si="20"/>
        <v>0</v>
      </c>
      <c r="E546" s="11">
        <v>5.0488</v>
      </c>
      <c r="F546" s="11">
        <v>1.145</v>
      </c>
      <c r="G546" s="51">
        <v>6.1937999999999995</v>
      </c>
    </row>
    <row r="547" spans="1:7" x14ac:dyDescent="0.35">
      <c r="A547" s="8">
        <v>42911</v>
      </c>
      <c r="B547" s="11">
        <v>0</v>
      </c>
      <c r="C547" s="11">
        <v>0</v>
      </c>
      <c r="D547" s="46">
        <f t="shared" si="20"/>
        <v>0</v>
      </c>
      <c r="E547" s="11">
        <v>5.0456000000000003</v>
      </c>
      <c r="F547" s="11">
        <v>1.1499999999999999</v>
      </c>
      <c r="G547" s="51">
        <v>6.1956000000000007</v>
      </c>
    </row>
    <row r="548" spans="1:7" x14ac:dyDescent="0.35">
      <c r="A548" s="8">
        <v>42912</v>
      </c>
      <c r="B548" s="11">
        <v>0</v>
      </c>
      <c r="C548" s="11">
        <v>0</v>
      </c>
      <c r="D548" s="46">
        <f t="shared" si="20"/>
        <v>0</v>
      </c>
      <c r="E548" s="11">
        <v>5.0377999999999998</v>
      </c>
      <c r="F548" s="11">
        <v>7.58</v>
      </c>
      <c r="G548" s="51">
        <v>12.617799999999999</v>
      </c>
    </row>
    <row r="549" spans="1:7" x14ac:dyDescent="0.35">
      <c r="A549" s="8">
        <v>42913</v>
      </c>
      <c r="B549" s="11">
        <v>0</v>
      </c>
      <c r="C549" s="11">
        <v>0</v>
      </c>
      <c r="D549" s="46">
        <f t="shared" si="20"/>
        <v>0</v>
      </c>
      <c r="E549" s="11">
        <v>5.0408999999999997</v>
      </c>
      <c r="F549" s="11">
        <v>8.8780000000000001</v>
      </c>
      <c r="G549" s="51">
        <v>13.918900000000001</v>
      </c>
    </row>
    <row r="550" spans="1:7" x14ac:dyDescent="0.35">
      <c r="A550" s="8">
        <v>42914</v>
      </c>
      <c r="B550" s="11">
        <v>0</v>
      </c>
      <c r="C550" s="11">
        <v>0</v>
      </c>
      <c r="D550" s="46">
        <f t="shared" si="20"/>
        <v>0</v>
      </c>
      <c r="E550" s="11">
        <v>5.0444000000000004</v>
      </c>
      <c r="F550" s="11">
        <v>8.8780000000000001</v>
      </c>
      <c r="G550" s="51">
        <v>13.9224</v>
      </c>
    </row>
    <row r="551" spans="1:7" x14ac:dyDescent="0.35">
      <c r="A551" s="8">
        <v>42915</v>
      </c>
      <c r="B551" s="11">
        <v>0</v>
      </c>
      <c r="C551" s="11">
        <v>0</v>
      </c>
      <c r="D551" s="46">
        <f t="shared" si="20"/>
        <v>0</v>
      </c>
      <c r="E551" s="11">
        <v>5.0502000000000002</v>
      </c>
      <c r="F551" s="11">
        <v>3.3679999999999999</v>
      </c>
      <c r="G551" s="51">
        <v>8.4182000000000006</v>
      </c>
    </row>
    <row r="552" spans="1:7" x14ac:dyDescent="0.35">
      <c r="A552" s="8">
        <v>42916</v>
      </c>
      <c r="B552" s="11">
        <v>0</v>
      </c>
      <c r="C552" s="11">
        <v>0</v>
      </c>
      <c r="D552" s="46">
        <f t="shared" si="20"/>
        <v>0</v>
      </c>
      <c r="E552" s="11">
        <v>5.0580999999999996</v>
      </c>
      <c r="F552" s="11">
        <v>3.3570000000000002</v>
      </c>
      <c r="G552" s="51">
        <v>8.4150999999999989</v>
      </c>
    </row>
    <row r="553" spans="1:7" x14ac:dyDescent="0.35">
      <c r="A553" s="8">
        <v>42917</v>
      </c>
      <c r="B553" s="11">
        <v>0</v>
      </c>
      <c r="C553" s="11">
        <v>0</v>
      </c>
      <c r="D553" s="46">
        <f t="shared" si="20"/>
        <v>0</v>
      </c>
      <c r="E553" s="11">
        <v>12.789300000000001</v>
      </c>
      <c r="F553" s="11">
        <v>3.3580000000000001</v>
      </c>
      <c r="G553" s="51">
        <v>16.147300000000001</v>
      </c>
    </row>
    <row r="554" spans="1:7" x14ac:dyDescent="0.35">
      <c r="A554" s="8">
        <v>42918</v>
      </c>
      <c r="B554" s="11">
        <v>0</v>
      </c>
      <c r="C554" s="11">
        <v>0</v>
      </c>
      <c r="D554" s="46">
        <f t="shared" si="20"/>
        <v>0</v>
      </c>
      <c r="E554" s="11">
        <v>13.279500000000001</v>
      </c>
      <c r="F554" s="11">
        <v>3.3610000000000002</v>
      </c>
      <c r="G554" s="51">
        <v>16.640499999999999</v>
      </c>
    </row>
    <row r="555" spans="1:7" x14ac:dyDescent="0.35">
      <c r="A555" s="8">
        <v>42919</v>
      </c>
      <c r="B555" s="11">
        <v>0</v>
      </c>
      <c r="C555" s="11">
        <v>0</v>
      </c>
      <c r="D555" s="46">
        <f t="shared" si="20"/>
        <v>0</v>
      </c>
      <c r="E555" s="11">
        <v>15.974299999999999</v>
      </c>
      <c r="F555" s="11">
        <v>3.3610000000000002</v>
      </c>
      <c r="G555" s="51">
        <v>19.3353</v>
      </c>
    </row>
    <row r="556" spans="1:7" x14ac:dyDescent="0.35">
      <c r="A556" s="8">
        <v>42920</v>
      </c>
      <c r="B556" s="11">
        <v>3.7379999999999997E-2</v>
      </c>
      <c r="C556" s="11">
        <v>0</v>
      </c>
      <c r="D556" s="46">
        <f t="shared" si="20"/>
        <v>3.7379999999999997E-2</v>
      </c>
      <c r="E556" s="11">
        <v>15.1096</v>
      </c>
      <c r="F556" s="11">
        <v>3.36</v>
      </c>
      <c r="G556" s="51">
        <v>18.506979999999999</v>
      </c>
    </row>
    <row r="557" spans="1:7" x14ac:dyDescent="0.35">
      <c r="A557" s="8">
        <v>42921</v>
      </c>
      <c r="B557" s="11">
        <v>1.0109999999999999E-2</v>
      </c>
      <c r="C557" s="11">
        <v>0</v>
      </c>
      <c r="D557" s="46">
        <f t="shared" si="20"/>
        <v>1.0109999999999999E-2</v>
      </c>
      <c r="E557" s="11">
        <v>13.139699999999999</v>
      </c>
      <c r="F557" s="11">
        <v>3.3639999999999999</v>
      </c>
      <c r="G557" s="51">
        <v>16.513809999999999</v>
      </c>
    </row>
    <row r="558" spans="1:7" x14ac:dyDescent="0.35">
      <c r="A558" s="8">
        <v>42922</v>
      </c>
      <c r="B558" s="11">
        <v>0</v>
      </c>
      <c r="C558" s="11">
        <v>0</v>
      </c>
      <c r="D558" s="46">
        <f t="shared" si="20"/>
        <v>0</v>
      </c>
      <c r="E558" s="11">
        <v>17.595300000000002</v>
      </c>
      <c r="F558" s="11">
        <v>2.0470000000000002</v>
      </c>
      <c r="G558" s="51">
        <v>19.642300000000002</v>
      </c>
    </row>
    <row r="559" spans="1:7" x14ac:dyDescent="0.35">
      <c r="A559" s="8">
        <v>42923</v>
      </c>
      <c r="B559" s="11">
        <v>8.3710000000000007E-2</v>
      </c>
      <c r="C559" s="11">
        <v>0</v>
      </c>
      <c r="D559" s="46">
        <f t="shared" si="20"/>
        <v>8.3710000000000007E-2</v>
      </c>
      <c r="E559" s="11">
        <v>11.3553</v>
      </c>
      <c r="F559" s="11">
        <v>0</v>
      </c>
      <c r="G559" s="51">
        <v>11.43901</v>
      </c>
    </row>
    <row r="560" spans="1:7" x14ac:dyDescent="0.35">
      <c r="A560" s="8">
        <v>42924</v>
      </c>
      <c r="B560" s="11">
        <v>0</v>
      </c>
      <c r="C560" s="11">
        <v>6.9999999999999994E-5</v>
      </c>
      <c r="D560" s="46">
        <f t="shared" si="20"/>
        <v>6.9999999999999994E-5</v>
      </c>
      <c r="E560" s="11">
        <v>15.2919</v>
      </c>
      <c r="F560" s="11">
        <v>0</v>
      </c>
      <c r="G560" s="51">
        <v>15.291969999999999</v>
      </c>
    </row>
    <row r="561" spans="1:7" x14ac:dyDescent="0.35">
      <c r="A561" s="8">
        <v>42925</v>
      </c>
      <c r="B561" s="11">
        <v>0</v>
      </c>
      <c r="C561" s="11">
        <v>0</v>
      </c>
      <c r="D561" s="46">
        <f t="shared" si="20"/>
        <v>0</v>
      </c>
      <c r="E561" s="11">
        <v>15.446999999999999</v>
      </c>
      <c r="F561" s="11">
        <v>0</v>
      </c>
      <c r="G561" s="51">
        <v>15.446999999999999</v>
      </c>
    </row>
    <row r="562" spans="1:7" x14ac:dyDescent="0.35">
      <c r="A562" s="8">
        <v>42926</v>
      </c>
      <c r="B562" s="11">
        <v>0</v>
      </c>
      <c r="C562" s="11">
        <v>0</v>
      </c>
      <c r="D562" s="46">
        <f t="shared" si="20"/>
        <v>0</v>
      </c>
      <c r="E562" s="11">
        <v>20.308199999999999</v>
      </c>
      <c r="F562" s="11">
        <v>0</v>
      </c>
      <c r="G562" s="51">
        <v>20.308199999999999</v>
      </c>
    </row>
    <row r="563" spans="1:7" x14ac:dyDescent="0.35">
      <c r="A563" s="8">
        <v>42927</v>
      </c>
      <c r="B563" s="11">
        <v>0</v>
      </c>
      <c r="C563" s="11">
        <v>0</v>
      </c>
      <c r="D563" s="46">
        <f t="shared" si="20"/>
        <v>0</v>
      </c>
      <c r="E563" s="11">
        <v>21.694400000000002</v>
      </c>
      <c r="F563" s="11">
        <v>0</v>
      </c>
      <c r="G563" s="51">
        <v>21.694400000000002</v>
      </c>
    </row>
    <row r="564" spans="1:7" x14ac:dyDescent="0.35">
      <c r="A564" s="8">
        <v>42928</v>
      </c>
      <c r="B564" s="11">
        <v>0</v>
      </c>
      <c r="C564" s="11">
        <v>0</v>
      </c>
      <c r="D564" s="46">
        <f t="shared" si="20"/>
        <v>0</v>
      </c>
      <c r="E564" s="11">
        <v>20.212800000000001</v>
      </c>
      <c r="F564" s="11">
        <v>0</v>
      </c>
      <c r="G564" s="51">
        <v>20.212800000000001</v>
      </c>
    </row>
    <row r="565" spans="1:7" x14ac:dyDescent="0.35">
      <c r="A565" s="8">
        <v>42929</v>
      </c>
      <c r="B565" s="11">
        <v>0</v>
      </c>
      <c r="C565" s="11">
        <v>0</v>
      </c>
      <c r="D565" s="46">
        <f t="shared" si="20"/>
        <v>0</v>
      </c>
      <c r="E565" s="11">
        <v>16.323699999999999</v>
      </c>
      <c r="F565" s="11">
        <v>0</v>
      </c>
      <c r="G565" s="51">
        <v>16.323699999999999</v>
      </c>
    </row>
    <row r="566" spans="1:7" x14ac:dyDescent="0.35">
      <c r="A566" s="8">
        <v>42930</v>
      </c>
      <c r="B566" s="11">
        <v>0</v>
      </c>
      <c r="C566" s="11">
        <v>0</v>
      </c>
      <c r="D566" s="46">
        <f t="shared" si="20"/>
        <v>0</v>
      </c>
      <c r="E566" s="11">
        <v>15.710100000000001</v>
      </c>
      <c r="F566" s="11">
        <v>0</v>
      </c>
      <c r="G566" s="51">
        <v>15.710100000000001</v>
      </c>
    </row>
    <row r="567" spans="1:7" x14ac:dyDescent="0.35">
      <c r="A567" s="8">
        <v>42931</v>
      </c>
      <c r="B567" s="11">
        <v>0</v>
      </c>
      <c r="C567" s="11">
        <v>0</v>
      </c>
      <c r="D567" s="46">
        <f t="shared" si="20"/>
        <v>0</v>
      </c>
      <c r="E567" s="11">
        <v>12.9529</v>
      </c>
      <c r="F567" s="11">
        <v>0</v>
      </c>
      <c r="G567" s="51">
        <v>12.9529</v>
      </c>
    </row>
    <row r="568" spans="1:7" x14ac:dyDescent="0.35">
      <c r="A568" s="8">
        <v>42932</v>
      </c>
      <c r="B568" s="11">
        <v>0</v>
      </c>
      <c r="C568" s="11">
        <v>0</v>
      </c>
      <c r="D568" s="46">
        <f t="shared" si="20"/>
        <v>0</v>
      </c>
      <c r="E568" s="11">
        <v>14.1677</v>
      </c>
      <c r="F568" s="11">
        <v>0</v>
      </c>
      <c r="G568" s="51">
        <v>14.1677</v>
      </c>
    </row>
    <row r="569" spans="1:7" x14ac:dyDescent="0.35">
      <c r="A569" s="8">
        <v>42933</v>
      </c>
      <c r="B569" s="11">
        <v>0</v>
      </c>
      <c r="C569" s="11">
        <v>0</v>
      </c>
      <c r="D569" s="46">
        <f t="shared" si="20"/>
        <v>0</v>
      </c>
      <c r="E569" s="11">
        <v>19.600100000000001</v>
      </c>
      <c r="F569" s="11">
        <v>0</v>
      </c>
      <c r="G569" s="51">
        <v>19.600100000000001</v>
      </c>
    </row>
    <row r="570" spans="1:7" x14ac:dyDescent="0.35">
      <c r="A570" s="8">
        <v>42934</v>
      </c>
      <c r="B570" s="11">
        <v>0</v>
      </c>
      <c r="C570" s="11">
        <v>0</v>
      </c>
      <c r="D570" s="46">
        <f t="shared" si="20"/>
        <v>0</v>
      </c>
      <c r="E570" s="11">
        <v>17.277000000000001</v>
      </c>
      <c r="F570" s="11">
        <v>0</v>
      </c>
      <c r="G570" s="51">
        <v>17.277000000000001</v>
      </c>
    </row>
    <row r="571" spans="1:7" x14ac:dyDescent="0.35">
      <c r="A571" s="8">
        <v>42935</v>
      </c>
      <c r="B571" s="11">
        <v>0</v>
      </c>
      <c r="C571" s="11">
        <v>0</v>
      </c>
      <c r="D571" s="46">
        <f t="shared" si="20"/>
        <v>0</v>
      </c>
      <c r="E571" s="11">
        <v>16.6313</v>
      </c>
      <c r="F571" s="11">
        <v>0</v>
      </c>
      <c r="G571" s="51">
        <v>16.6313</v>
      </c>
    </row>
    <row r="572" spans="1:7" x14ac:dyDescent="0.35">
      <c r="A572" s="8">
        <v>42936</v>
      </c>
      <c r="B572" s="11">
        <v>0</v>
      </c>
      <c r="C572" s="11">
        <v>0</v>
      </c>
      <c r="D572" s="46">
        <f t="shared" si="20"/>
        <v>0</v>
      </c>
      <c r="E572" s="11">
        <v>18.5807</v>
      </c>
      <c r="F572" s="11">
        <v>0</v>
      </c>
      <c r="G572" s="51">
        <v>18.5807</v>
      </c>
    </row>
    <row r="573" spans="1:7" x14ac:dyDescent="0.35">
      <c r="A573" s="8">
        <v>42937</v>
      </c>
      <c r="B573" s="11">
        <v>0</v>
      </c>
      <c r="C573" s="11">
        <v>0</v>
      </c>
      <c r="D573" s="46">
        <f t="shared" si="20"/>
        <v>0</v>
      </c>
      <c r="E573" s="11">
        <v>15.014200000000001</v>
      </c>
      <c r="F573" s="11">
        <v>0</v>
      </c>
      <c r="G573" s="51">
        <v>15.014200000000001</v>
      </c>
    </row>
    <row r="574" spans="1:7" x14ac:dyDescent="0.35">
      <c r="A574" s="8">
        <v>42938</v>
      </c>
      <c r="B574" s="11">
        <v>0</v>
      </c>
      <c r="C574" s="11">
        <v>0</v>
      </c>
      <c r="D574" s="46">
        <f t="shared" si="20"/>
        <v>0</v>
      </c>
      <c r="E574" s="11">
        <v>20.302399999999999</v>
      </c>
      <c r="F574" s="11">
        <v>0</v>
      </c>
      <c r="G574" s="51">
        <v>20.302399999999999</v>
      </c>
    </row>
    <row r="575" spans="1:7" x14ac:dyDescent="0.35">
      <c r="A575" s="8">
        <v>42939</v>
      </c>
      <c r="B575" s="11">
        <v>0</v>
      </c>
      <c r="C575" s="11">
        <v>0</v>
      </c>
      <c r="D575" s="46">
        <f t="shared" si="20"/>
        <v>0</v>
      </c>
      <c r="E575" s="11">
        <v>20.937100000000001</v>
      </c>
      <c r="F575" s="11">
        <v>0</v>
      </c>
      <c r="G575" s="51">
        <v>20.937100000000001</v>
      </c>
    </row>
    <row r="576" spans="1:7" x14ac:dyDescent="0.35">
      <c r="A576" s="8">
        <v>42940</v>
      </c>
      <c r="B576" s="11">
        <v>0</v>
      </c>
      <c r="C576" s="11">
        <v>0</v>
      </c>
      <c r="D576" s="46">
        <f t="shared" si="20"/>
        <v>0</v>
      </c>
      <c r="E576" s="11">
        <v>21.694900000000001</v>
      </c>
      <c r="F576" s="11">
        <v>0</v>
      </c>
      <c r="G576" s="51">
        <v>21.694900000000001</v>
      </c>
    </row>
    <row r="577" spans="1:7" x14ac:dyDescent="0.35">
      <c r="A577" s="8">
        <v>42941</v>
      </c>
      <c r="B577" s="11">
        <v>0</v>
      </c>
      <c r="C577" s="11">
        <v>0</v>
      </c>
      <c r="D577" s="46">
        <f t="shared" si="20"/>
        <v>0</v>
      </c>
      <c r="E577" s="11">
        <v>19.359500000000001</v>
      </c>
      <c r="F577" s="11">
        <v>0</v>
      </c>
      <c r="G577" s="51">
        <v>19.359500000000001</v>
      </c>
    </row>
    <row r="578" spans="1:7" x14ac:dyDescent="0.35">
      <c r="A578" s="8">
        <v>42942</v>
      </c>
      <c r="B578" s="11">
        <v>0</v>
      </c>
      <c r="C578" s="11">
        <v>0</v>
      </c>
      <c r="D578" s="46">
        <f t="shared" si="20"/>
        <v>0</v>
      </c>
      <c r="E578" s="11">
        <v>15.3225</v>
      </c>
      <c r="F578" s="11">
        <v>0</v>
      </c>
      <c r="G578" s="51">
        <v>15.3225</v>
      </c>
    </row>
    <row r="579" spans="1:7" x14ac:dyDescent="0.35">
      <c r="A579" s="8">
        <v>42943</v>
      </c>
      <c r="B579" s="11">
        <v>0</v>
      </c>
      <c r="C579" s="11">
        <v>0</v>
      </c>
      <c r="D579" s="46">
        <f t="shared" si="20"/>
        <v>0</v>
      </c>
      <c r="E579" s="11">
        <v>12.441800000000001</v>
      </c>
      <c r="F579" s="11">
        <v>0</v>
      </c>
      <c r="G579" s="51">
        <v>12.441800000000001</v>
      </c>
    </row>
    <row r="580" spans="1:7" x14ac:dyDescent="0.35">
      <c r="A580" s="8">
        <v>42944</v>
      </c>
      <c r="B580" s="11">
        <v>0</v>
      </c>
      <c r="C580" s="11">
        <v>0</v>
      </c>
      <c r="D580" s="46">
        <f t="shared" si="20"/>
        <v>0</v>
      </c>
      <c r="E580" s="11">
        <v>17.7744</v>
      </c>
      <c r="F580" s="11">
        <v>0</v>
      </c>
      <c r="G580" s="51">
        <v>17.7744</v>
      </c>
    </row>
    <row r="581" spans="1:7" x14ac:dyDescent="0.35">
      <c r="A581" s="8">
        <v>42945</v>
      </c>
      <c r="B581" s="11">
        <v>0</v>
      </c>
      <c r="C581" s="11">
        <v>0</v>
      </c>
      <c r="D581" s="46">
        <f t="shared" si="20"/>
        <v>0</v>
      </c>
      <c r="E581" s="11">
        <v>9.9995999999999992</v>
      </c>
      <c r="F581" s="11">
        <v>0</v>
      </c>
      <c r="G581" s="51">
        <v>9.9995999999999992</v>
      </c>
    </row>
    <row r="582" spans="1:7" x14ac:dyDescent="0.35">
      <c r="A582" s="8">
        <v>42946</v>
      </c>
      <c r="B582" s="11">
        <v>0</v>
      </c>
      <c r="C582" s="11">
        <v>0</v>
      </c>
      <c r="D582" s="46">
        <f t="shared" si="20"/>
        <v>0</v>
      </c>
      <c r="E582" s="11">
        <v>12.085599999999999</v>
      </c>
      <c r="F582" s="11">
        <v>0</v>
      </c>
      <c r="G582" s="51">
        <v>12.085599999999999</v>
      </c>
    </row>
    <row r="583" spans="1:7" x14ac:dyDescent="0.35">
      <c r="A583" s="8">
        <v>42947</v>
      </c>
      <c r="B583" s="11">
        <v>0</v>
      </c>
      <c r="C583" s="11">
        <v>0</v>
      </c>
      <c r="D583" s="46">
        <f t="shared" ref="D583:D646" si="21">C583+B583</f>
        <v>0</v>
      </c>
      <c r="E583" s="11">
        <v>19.022099999999998</v>
      </c>
      <c r="F583" s="11">
        <v>0</v>
      </c>
      <c r="G583" s="51">
        <v>19.022099999999998</v>
      </c>
    </row>
    <row r="584" spans="1:7" x14ac:dyDescent="0.35">
      <c r="A584" s="8">
        <v>42948</v>
      </c>
      <c r="B584" s="11">
        <v>0</v>
      </c>
      <c r="C584" s="11">
        <v>0</v>
      </c>
      <c r="D584" s="46">
        <f t="shared" si="21"/>
        <v>0</v>
      </c>
      <c r="E584" s="11">
        <v>23.302900000000001</v>
      </c>
      <c r="F584" s="11">
        <v>0</v>
      </c>
      <c r="G584" s="51">
        <v>23.302900000000001</v>
      </c>
    </row>
    <row r="585" spans="1:7" x14ac:dyDescent="0.35">
      <c r="A585" s="8">
        <v>42949</v>
      </c>
      <c r="B585" s="11">
        <v>0</v>
      </c>
      <c r="C585" s="11">
        <v>0</v>
      </c>
      <c r="D585" s="46">
        <f t="shared" si="21"/>
        <v>0</v>
      </c>
      <c r="E585" s="11">
        <v>26.331399999999999</v>
      </c>
      <c r="F585" s="11">
        <v>0</v>
      </c>
      <c r="G585" s="51">
        <v>26.331399999999999</v>
      </c>
    </row>
    <row r="586" spans="1:7" x14ac:dyDescent="0.35">
      <c r="A586" s="8">
        <v>42950</v>
      </c>
      <c r="B586" s="11">
        <v>0</v>
      </c>
      <c r="C586" s="11">
        <v>0</v>
      </c>
      <c r="D586" s="46">
        <f t="shared" si="21"/>
        <v>0</v>
      </c>
      <c r="E586" s="11">
        <v>22.518000000000001</v>
      </c>
      <c r="F586" s="11">
        <v>0</v>
      </c>
      <c r="G586" s="51">
        <v>22.518000000000001</v>
      </c>
    </row>
    <row r="587" spans="1:7" x14ac:dyDescent="0.35">
      <c r="A587" s="8">
        <v>42951</v>
      </c>
      <c r="B587" s="11">
        <v>0</v>
      </c>
      <c r="C587" s="11">
        <v>0</v>
      </c>
      <c r="D587" s="46">
        <f t="shared" si="21"/>
        <v>0</v>
      </c>
      <c r="E587" s="11">
        <v>19.379200000000001</v>
      </c>
      <c r="F587" s="11">
        <v>0</v>
      </c>
      <c r="G587" s="51">
        <v>19.379200000000001</v>
      </c>
    </row>
    <row r="588" spans="1:7" x14ac:dyDescent="0.35">
      <c r="A588" s="8">
        <v>42952</v>
      </c>
      <c r="B588" s="11">
        <v>0</v>
      </c>
      <c r="C588" s="11">
        <v>0</v>
      </c>
      <c r="D588" s="46">
        <f t="shared" si="21"/>
        <v>0</v>
      </c>
      <c r="E588" s="11">
        <v>16.5627</v>
      </c>
      <c r="F588" s="11">
        <v>0</v>
      </c>
      <c r="G588" s="51">
        <v>16.5627</v>
      </c>
    </row>
    <row r="589" spans="1:7" x14ac:dyDescent="0.35">
      <c r="A589" s="8">
        <v>42953</v>
      </c>
      <c r="B589" s="11">
        <v>0</v>
      </c>
      <c r="C589" s="11">
        <v>0</v>
      </c>
      <c r="D589" s="46">
        <f t="shared" si="21"/>
        <v>0</v>
      </c>
      <c r="E589" s="11">
        <v>15.9229</v>
      </c>
      <c r="F589" s="11">
        <v>0</v>
      </c>
      <c r="G589" s="51">
        <v>15.9229</v>
      </c>
    </row>
    <row r="590" spans="1:7" x14ac:dyDescent="0.35">
      <c r="A590" s="8">
        <v>42954</v>
      </c>
      <c r="B590" s="11">
        <v>0</v>
      </c>
      <c r="C590" s="11">
        <v>0</v>
      </c>
      <c r="D590" s="46">
        <f t="shared" si="21"/>
        <v>0</v>
      </c>
      <c r="E590" s="11">
        <v>16.261700000000001</v>
      </c>
      <c r="F590" s="11">
        <v>0</v>
      </c>
      <c r="G590" s="51">
        <v>16.261700000000001</v>
      </c>
    </row>
    <row r="591" spans="1:7" x14ac:dyDescent="0.35">
      <c r="A591" s="8">
        <v>42955</v>
      </c>
      <c r="B591" s="11">
        <v>0</v>
      </c>
      <c r="C591" s="11">
        <v>0</v>
      </c>
      <c r="D591" s="46">
        <f t="shared" si="21"/>
        <v>0</v>
      </c>
      <c r="E591" s="11">
        <v>14.467000000000001</v>
      </c>
      <c r="F591" s="11">
        <v>0</v>
      </c>
      <c r="G591" s="51">
        <v>14.467000000000001</v>
      </c>
    </row>
    <row r="592" spans="1:7" x14ac:dyDescent="0.35">
      <c r="A592" s="8">
        <v>42956</v>
      </c>
      <c r="B592" s="11">
        <v>6.4640000000000003E-2</v>
      </c>
      <c r="C592" s="11">
        <v>0</v>
      </c>
      <c r="D592" s="46">
        <f t="shared" si="21"/>
        <v>6.4640000000000003E-2</v>
      </c>
      <c r="E592" s="11">
        <v>15.4749</v>
      </c>
      <c r="F592" s="11">
        <v>0</v>
      </c>
      <c r="G592" s="51">
        <v>15.539540000000001</v>
      </c>
    </row>
    <row r="593" spans="1:7" x14ac:dyDescent="0.35">
      <c r="A593" s="8">
        <v>42957</v>
      </c>
      <c r="B593" s="11">
        <v>0</v>
      </c>
      <c r="C593" s="11">
        <v>0</v>
      </c>
      <c r="D593" s="46">
        <f t="shared" si="21"/>
        <v>0</v>
      </c>
      <c r="E593" s="11">
        <v>13.476900000000001</v>
      </c>
      <c r="F593" s="11">
        <v>0</v>
      </c>
      <c r="G593" s="51">
        <v>13.476900000000001</v>
      </c>
    </row>
    <row r="594" spans="1:7" x14ac:dyDescent="0.35">
      <c r="A594" s="8">
        <v>42958</v>
      </c>
      <c r="B594" s="11">
        <v>1.6129999999999999E-2</v>
      </c>
      <c r="C594" s="11">
        <v>0</v>
      </c>
      <c r="D594" s="46">
        <f t="shared" si="21"/>
        <v>1.6129999999999999E-2</v>
      </c>
      <c r="E594" s="11">
        <v>10.1846</v>
      </c>
      <c r="F594" s="11">
        <v>0</v>
      </c>
      <c r="G594" s="51">
        <v>10.20073</v>
      </c>
    </row>
    <row r="595" spans="1:7" x14ac:dyDescent="0.35">
      <c r="A595" s="8">
        <v>42959</v>
      </c>
      <c r="B595" s="11">
        <v>0</v>
      </c>
      <c r="C595" s="11">
        <v>0</v>
      </c>
      <c r="D595" s="46">
        <f t="shared" si="21"/>
        <v>0</v>
      </c>
      <c r="E595" s="11">
        <v>8.6738999999999997</v>
      </c>
      <c r="F595" s="11">
        <v>0</v>
      </c>
      <c r="G595" s="51">
        <v>8.6738999999999997</v>
      </c>
    </row>
    <row r="596" spans="1:7" x14ac:dyDescent="0.35">
      <c r="A596" s="8">
        <v>42960</v>
      </c>
      <c r="B596" s="11">
        <v>0</v>
      </c>
      <c r="C596" s="11">
        <v>0</v>
      </c>
      <c r="D596" s="46">
        <f t="shared" si="21"/>
        <v>0</v>
      </c>
      <c r="E596" s="11">
        <v>10.458600000000001</v>
      </c>
      <c r="F596" s="11">
        <v>0</v>
      </c>
      <c r="G596" s="51">
        <v>10.458600000000001</v>
      </c>
    </row>
    <row r="597" spans="1:7" x14ac:dyDescent="0.35">
      <c r="A597" s="8">
        <v>42961</v>
      </c>
      <c r="B597" s="11">
        <v>0</v>
      </c>
      <c r="C597" s="11">
        <v>0</v>
      </c>
      <c r="D597" s="46">
        <f t="shared" si="21"/>
        <v>0</v>
      </c>
      <c r="E597" s="11">
        <v>13.68</v>
      </c>
      <c r="F597" s="11">
        <v>0</v>
      </c>
      <c r="G597" s="51">
        <v>13.68</v>
      </c>
    </row>
    <row r="598" spans="1:7" x14ac:dyDescent="0.35">
      <c r="A598" s="8">
        <v>42962</v>
      </c>
      <c r="B598" s="11">
        <v>0</v>
      </c>
      <c r="C598" s="11">
        <v>0</v>
      </c>
      <c r="D598" s="46">
        <f t="shared" si="21"/>
        <v>0</v>
      </c>
      <c r="E598" s="11">
        <v>14.3588</v>
      </c>
      <c r="F598" s="11">
        <v>0</v>
      </c>
      <c r="G598" s="51">
        <v>14.3588</v>
      </c>
    </row>
    <row r="599" spans="1:7" x14ac:dyDescent="0.35">
      <c r="A599" s="8">
        <v>42963</v>
      </c>
      <c r="B599" s="11">
        <v>0</v>
      </c>
      <c r="C599" s="11">
        <v>0</v>
      </c>
      <c r="D599" s="46">
        <f t="shared" si="21"/>
        <v>0</v>
      </c>
      <c r="E599" s="11">
        <v>14.5581</v>
      </c>
      <c r="F599" s="11">
        <v>0</v>
      </c>
      <c r="G599" s="51">
        <v>14.5581</v>
      </c>
    </row>
    <row r="600" spans="1:7" x14ac:dyDescent="0.35">
      <c r="A600" s="8">
        <v>42964</v>
      </c>
      <c r="B600" s="11">
        <v>0</v>
      </c>
      <c r="C600" s="11">
        <v>0</v>
      </c>
      <c r="D600" s="46">
        <f t="shared" si="21"/>
        <v>0</v>
      </c>
      <c r="E600" s="11">
        <v>11.9636</v>
      </c>
      <c r="F600" s="11">
        <v>0</v>
      </c>
      <c r="G600" s="51">
        <v>11.9636</v>
      </c>
    </row>
    <row r="601" spans="1:7" x14ac:dyDescent="0.35">
      <c r="A601" s="8">
        <v>42965</v>
      </c>
      <c r="B601" s="11">
        <v>0</v>
      </c>
      <c r="C601" s="11">
        <v>0</v>
      </c>
      <c r="D601" s="46">
        <f t="shared" si="21"/>
        <v>0</v>
      </c>
      <c r="E601" s="11">
        <v>11.600099999999999</v>
      </c>
      <c r="F601" s="11">
        <v>0</v>
      </c>
      <c r="G601" s="51">
        <v>11.600099999999999</v>
      </c>
    </row>
    <row r="602" spans="1:7" x14ac:dyDescent="0.35">
      <c r="A602" s="8">
        <v>42966</v>
      </c>
      <c r="B602" s="11">
        <v>0</v>
      </c>
      <c r="C602" s="11">
        <v>0</v>
      </c>
      <c r="D602" s="46">
        <f t="shared" si="21"/>
        <v>0</v>
      </c>
      <c r="E602" s="11">
        <v>10.0688</v>
      </c>
      <c r="F602" s="11">
        <v>0</v>
      </c>
      <c r="G602" s="51">
        <v>10.0688</v>
      </c>
    </row>
    <row r="603" spans="1:7" x14ac:dyDescent="0.35">
      <c r="A603" s="8">
        <v>42967</v>
      </c>
      <c r="B603" s="11">
        <v>0</v>
      </c>
      <c r="C603" s="11">
        <v>0</v>
      </c>
      <c r="D603" s="46">
        <f t="shared" si="21"/>
        <v>0</v>
      </c>
      <c r="E603" s="11">
        <v>15.2926</v>
      </c>
      <c r="F603" s="11">
        <v>0</v>
      </c>
      <c r="G603" s="51">
        <v>15.2926</v>
      </c>
    </row>
    <row r="604" spans="1:7" x14ac:dyDescent="0.35">
      <c r="A604" s="8">
        <v>42968</v>
      </c>
      <c r="B604" s="11">
        <v>0</v>
      </c>
      <c r="C604" s="11">
        <v>0</v>
      </c>
      <c r="D604" s="46">
        <f t="shared" si="21"/>
        <v>0</v>
      </c>
      <c r="E604" s="11">
        <v>18.586400000000001</v>
      </c>
      <c r="F604" s="11">
        <v>0</v>
      </c>
      <c r="G604" s="51">
        <v>18.586400000000001</v>
      </c>
    </row>
    <row r="605" spans="1:7" x14ac:dyDescent="0.35">
      <c r="A605" s="8">
        <v>42969</v>
      </c>
      <c r="B605" s="11">
        <v>0</v>
      </c>
      <c r="C605" s="11">
        <v>0</v>
      </c>
      <c r="D605" s="46">
        <f t="shared" si="21"/>
        <v>0</v>
      </c>
      <c r="E605" s="11">
        <v>18.910299999999999</v>
      </c>
      <c r="F605" s="11">
        <v>0</v>
      </c>
      <c r="G605" s="51">
        <v>18.910299999999999</v>
      </c>
    </row>
    <row r="606" spans="1:7" x14ac:dyDescent="0.35">
      <c r="A606" s="8">
        <v>42970</v>
      </c>
      <c r="B606" s="9">
        <v>0</v>
      </c>
      <c r="C606" s="9">
        <v>0</v>
      </c>
      <c r="D606" s="46">
        <f t="shared" si="21"/>
        <v>0</v>
      </c>
      <c r="E606" s="9">
        <v>17.415800000000001</v>
      </c>
      <c r="F606" s="9">
        <v>0</v>
      </c>
      <c r="G606" s="47">
        <v>17.415800000000001</v>
      </c>
    </row>
    <row r="607" spans="1:7" x14ac:dyDescent="0.35">
      <c r="A607" s="8">
        <v>42971</v>
      </c>
      <c r="B607" s="11">
        <v>1.677E-2</v>
      </c>
      <c r="C607" s="11">
        <v>0</v>
      </c>
      <c r="D607" s="46">
        <f t="shared" si="21"/>
        <v>1.677E-2</v>
      </c>
      <c r="E607" s="11">
        <v>16.359100000000002</v>
      </c>
      <c r="F607" s="11">
        <v>0</v>
      </c>
      <c r="G607" s="51">
        <v>16.375870000000003</v>
      </c>
    </row>
    <row r="608" spans="1:7" x14ac:dyDescent="0.35">
      <c r="A608" s="8">
        <v>42972</v>
      </c>
      <c r="B608" s="11">
        <v>0</v>
      </c>
      <c r="C608" s="11">
        <v>0</v>
      </c>
      <c r="D608" s="46">
        <f t="shared" si="21"/>
        <v>0</v>
      </c>
      <c r="E608" s="11">
        <v>14.0991</v>
      </c>
      <c r="F608" s="11">
        <v>0</v>
      </c>
      <c r="G608" s="51">
        <v>14.0991</v>
      </c>
    </row>
    <row r="609" spans="1:7" x14ac:dyDescent="0.35">
      <c r="A609" s="8">
        <v>42973</v>
      </c>
      <c r="B609" s="11">
        <v>0</v>
      </c>
      <c r="C609" s="11">
        <v>0</v>
      </c>
      <c r="D609" s="46">
        <f t="shared" si="21"/>
        <v>0</v>
      </c>
      <c r="E609" s="11">
        <v>10.6166</v>
      </c>
      <c r="F609" s="11">
        <v>0</v>
      </c>
      <c r="G609" s="51">
        <v>10.6166</v>
      </c>
    </row>
    <row r="610" spans="1:7" x14ac:dyDescent="0.35">
      <c r="A610" s="8">
        <v>42974</v>
      </c>
      <c r="B610" s="11">
        <v>0</v>
      </c>
      <c r="C610" s="11">
        <v>0</v>
      </c>
      <c r="D610" s="46">
        <f t="shared" si="21"/>
        <v>0</v>
      </c>
      <c r="E610" s="11">
        <v>10.0169</v>
      </c>
      <c r="F610" s="11">
        <v>0</v>
      </c>
      <c r="G610" s="51">
        <v>10.0169</v>
      </c>
    </row>
    <row r="611" spans="1:7" x14ac:dyDescent="0.35">
      <c r="A611" s="8">
        <v>42975</v>
      </c>
      <c r="B611" s="11">
        <v>0</v>
      </c>
      <c r="C611" s="11">
        <v>0</v>
      </c>
      <c r="D611" s="46">
        <f t="shared" si="21"/>
        <v>0</v>
      </c>
      <c r="E611" s="11">
        <v>9.91</v>
      </c>
      <c r="F611" s="11">
        <v>0</v>
      </c>
      <c r="G611" s="51">
        <v>9.91</v>
      </c>
    </row>
    <row r="612" spans="1:7" x14ac:dyDescent="0.35">
      <c r="A612" s="8">
        <v>42976</v>
      </c>
      <c r="B612" s="11">
        <v>0</v>
      </c>
      <c r="C612" s="11">
        <v>0</v>
      </c>
      <c r="D612" s="46">
        <f t="shared" si="21"/>
        <v>0</v>
      </c>
      <c r="E612" s="11">
        <v>15.32</v>
      </c>
      <c r="F612" s="11">
        <v>0</v>
      </c>
      <c r="G612" s="51">
        <v>15.32</v>
      </c>
    </row>
    <row r="613" spans="1:7" x14ac:dyDescent="0.35">
      <c r="A613" s="8">
        <v>42977</v>
      </c>
      <c r="B613" s="11">
        <v>0</v>
      </c>
      <c r="C613" s="11">
        <v>0</v>
      </c>
      <c r="D613" s="46">
        <f t="shared" si="21"/>
        <v>0</v>
      </c>
      <c r="E613" s="11">
        <v>12.919499999999999</v>
      </c>
      <c r="F613" s="11">
        <v>0</v>
      </c>
      <c r="G613" s="51">
        <v>12.919499999999999</v>
      </c>
    </row>
    <row r="614" spans="1:7" x14ac:dyDescent="0.35">
      <c r="A614" s="8">
        <v>42978</v>
      </c>
      <c r="B614" s="11">
        <v>0</v>
      </c>
      <c r="C614" s="11">
        <v>0</v>
      </c>
      <c r="D614" s="46">
        <f t="shared" si="21"/>
        <v>0</v>
      </c>
      <c r="E614" s="11">
        <v>14.4216</v>
      </c>
      <c r="F614" s="11">
        <v>0</v>
      </c>
      <c r="G614" s="51">
        <v>14.4216</v>
      </c>
    </row>
    <row r="615" spans="1:7" x14ac:dyDescent="0.35">
      <c r="A615" s="8">
        <v>42979</v>
      </c>
      <c r="B615" s="11">
        <v>0</v>
      </c>
      <c r="C615" s="11">
        <v>0</v>
      </c>
      <c r="D615" s="46">
        <f t="shared" si="21"/>
        <v>0</v>
      </c>
      <c r="E615" s="11">
        <v>11.6264</v>
      </c>
      <c r="F615" s="11">
        <v>0</v>
      </c>
      <c r="G615" s="51">
        <v>11.6264</v>
      </c>
    </row>
    <row r="616" spans="1:7" x14ac:dyDescent="0.35">
      <c r="A616" s="8">
        <v>42980</v>
      </c>
      <c r="B616" s="11">
        <v>0</v>
      </c>
      <c r="C616" s="11">
        <v>0</v>
      </c>
      <c r="D616" s="46">
        <f t="shared" si="21"/>
        <v>0</v>
      </c>
      <c r="E616" s="11">
        <v>9.3762000000000008</v>
      </c>
      <c r="F616" s="11">
        <v>0</v>
      </c>
      <c r="G616" s="51">
        <v>9.3762000000000008</v>
      </c>
    </row>
    <row r="617" spans="1:7" x14ac:dyDescent="0.35">
      <c r="A617" s="8">
        <v>42981</v>
      </c>
      <c r="B617" s="11">
        <v>0</v>
      </c>
      <c r="C617" s="11">
        <v>0</v>
      </c>
      <c r="D617" s="46">
        <f t="shared" si="21"/>
        <v>0</v>
      </c>
      <c r="E617" s="11">
        <v>9.5282</v>
      </c>
      <c r="F617" s="11">
        <v>0</v>
      </c>
      <c r="G617" s="51">
        <v>9.5282</v>
      </c>
    </row>
    <row r="618" spans="1:7" x14ac:dyDescent="0.35">
      <c r="A618" s="8">
        <v>42982</v>
      </c>
      <c r="B618" s="11">
        <v>0</v>
      </c>
      <c r="C618" s="11">
        <v>0</v>
      </c>
      <c r="D618" s="46">
        <f t="shared" si="21"/>
        <v>0</v>
      </c>
      <c r="E618" s="11">
        <v>12.174899999999999</v>
      </c>
      <c r="F618" s="11">
        <v>0</v>
      </c>
      <c r="G618" s="51">
        <v>12.174899999999999</v>
      </c>
    </row>
    <row r="619" spans="1:7" x14ac:dyDescent="0.35">
      <c r="A619" s="8">
        <v>42983</v>
      </c>
      <c r="B619" s="11">
        <v>0</v>
      </c>
      <c r="C619" s="11">
        <v>0</v>
      </c>
      <c r="D619" s="46">
        <f t="shared" si="21"/>
        <v>0</v>
      </c>
      <c r="E619" s="11">
        <v>12.954700000000001</v>
      </c>
      <c r="F619" s="11">
        <v>0</v>
      </c>
      <c r="G619" s="51">
        <v>12.954700000000001</v>
      </c>
    </row>
    <row r="620" spans="1:7" x14ac:dyDescent="0.35">
      <c r="A620" s="8">
        <v>42984</v>
      </c>
      <c r="B620" s="11">
        <v>0</v>
      </c>
      <c r="C620" s="11">
        <v>0</v>
      </c>
      <c r="D620" s="46">
        <f t="shared" si="21"/>
        <v>0</v>
      </c>
      <c r="E620" s="11">
        <v>10.548400000000001</v>
      </c>
      <c r="F620" s="11">
        <v>0</v>
      </c>
      <c r="G620" s="51">
        <v>10.548400000000001</v>
      </c>
    </row>
    <row r="621" spans="1:7" x14ac:dyDescent="0.35">
      <c r="A621" s="8">
        <v>42985</v>
      </c>
      <c r="B621" s="11">
        <v>0.08</v>
      </c>
      <c r="C621" s="11">
        <v>0</v>
      </c>
      <c r="D621" s="46">
        <f t="shared" si="21"/>
        <v>0.08</v>
      </c>
      <c r="E621" s="11">
        <v>13.52</v>
      </c>
      <c r="F621" s="11">
        <v>0</v>
      </c>
      <c r="G621" s="51">
        <v>13.6</v>
      </c>
    </row>
    <row r="622" spans="1:7" x14ac:dyDescent="0.35">
      <c r="A622" s="8">
        <v>42986</v>
      </c>
      <c r="B622" s="11">
        <v>0.05</v>
      </c>
      <c r="C622" s="11">
        <v>0</v>
      </c>
      <c r="D622" s="46">
        <f t="shared" si="21"/>
        <v>0.05</v>
      </c>
      <c r="E622" s="11">
        <v>12.43</v>
      </c>
      <c r="F622" s="11">
        <v>0</v>
      </c>
      <c r="G622" s="51">
        <v>12.48</v>
      </c>
    </row>
    <row r="623" spans="1:7" x14ac:dyDescent="0.35">
      <c r="A623" s="8">
        <v>42987</v>
      </c>
      <c r="B623" s="11">
        <v>0</v>
      </c>
      <c r="C623" s="11">
        <v>0</v>
      </c>
      <c r="D623" s="46">
        <f t="shared" si="21"/>
        <v>0</v>
      </c>
      <c r="E623" s="11">
        <v>9.6199999999999992</v>
      </c>
      <c r="F623" s="11">
        <v>0</v>
      </c>
      <c r="G623" s="51">
        <v>9.6199999999999992</v>
      </c>
    </row>
    <row r="624" spans="1:7" x14ac:dyDescent="0.35">
      <c r="A624" s="8">
        <v>42988</v>
      </c>
      <c r="B624" s="11">
        <v>0</v>
      </c>
      <c r="C624" s="11">
        <v>0</v>
      </c>
      <c r="D624" s="46">
        <f t="shared" si="21"/>
        <v>0</v>
      </c>
      <c r="E624" s="11">
        <v>8.66</v>
      </c>
      <c r="F624" s="11">
        <v>0</v>
      </c>
      <c r="G624" s="51">
        <v>8.66</v>
      </c>
    </row>
    <row r="625" spans="1:7" x14ac:dyDescent="0.35">
      <c r="A625" s="8">
        <v>42989</v>
      </c>
      <c r="B625" s="11">
        <v>5.2600000000000001E-2</v>
      </c>
      <c r="C625" s="11">
        <v>0</v>
      </c>
      <c r="D625" s="46">
        <f t="shared" si="21"/>
        <v>5.2600000000000001E-2</v>
      </c>
      <c r="E625" s="11">
        <v>11.745900000000001</v>
      </c>
      <c r="F625" s="11">
        <v>0</v>
      </c>
      <c r="G625" s="51">
        <v>11.798500000000001</v>
      </c>
    </row>
    <row r="626" spans="1:7" x14ac:dyDescent="0.35">
      <c r="A626" s="8">
        <v>42990</v>
      </c>
      <c r="B626" s="11">
        <v>0</v>
      </c>
      <c r="C626" s="11">
        <v>0</v>
      </c>
      <c r="D626" s="46">
        <f t="shared" si="21"/>
        <v>0</v>
      </c>
      <c r="E626" s="11">
        <v>10.94</v>
      </c>
      <c r="F626" s="11">
        <v>0</v>
      </c>
      <c r="G626" s="51">
        <v>10.94</v>
      </c>
    </row>
    <row r="627" spans="1:7" x14ac:dyDescent="0.35">
      <c r="A627" s="8">
        <v>42991</v>
      </c>
      <c r="B627" s="11">
        <v>0</v>
      </c>
      <c r="C627" s="11">
        <v>0</v>
      </c>
      <c r="D627" s="46">
        <f t="shared" si="21"/>
        <v>0</v>
      </c>
      <c r="E627" s="11">
        <v>11.95</v>
      </c>
      <c r="F627" s="11">
        <v>0</v>
      </c>
      <c r="G627" s="51">
        <v>11.95</v>
      </c>
    </row>
    <row r="628" spans="1:7" x14ac:dyDescent="0.35">
      <c r="A628" s="8">
        <v>42992</v>
      </c>
      <c r="B628" s="11">
        <v>0</v>
      </c>
      <c r="C628" s="11">
        <v>0</v>
      </c>
      <c r="D628" s="46">
        <f t="shared" si="21"/>
        <v>0</v>
      </c>
      <c r="E628" s="11">
        <v>12.72</v>
      </c>
      <c r="F628" s="11">
        <v>0</v>
      </c>
      <c r="G628" s="51">
        <v>12.72</v>
      </c>
    </row>
    <row r="629" spans="1:7" x14ac:dyDescent="0.35">
      <c r="A629" s="8">
        <v>42993</v>
      </c>
      <c r="B629" s="11">
        <v>0</v>
      </c>
      <c r="C629" s="11">
        <v>0</v>
      </c>
      <c r="D629" s="46">
        <f t="shared" si="21"/>
        <v>0</v>
      </c>
      <c r="E629" s="11">
        <v>9.36</v>
      </c>
      <c r="F629" s="11">
        <v>0</v>
      </c>
      <c r="G629" s="51">
        <v>9.36</v>
      </c>
    </row>
    <row r="630" spans="1:7" x14ac:dyDescent="0.35">
      <c r="A630" s="8">
        <v>42994</v>
      </c>
      <c r="B630" s="11">
        <v>0</v>
      </c>
      <c r="C630" s="11">
        <v>0</v>
      </c>
      <c r="D630" s="46">
        <f t="shared" si="21"/>
        <v>0</v>
      </c>
      <c r="E630" s="11">
        <v>9.19</v>
      </c>
      <c r="F630" s="11">
        <v>0</v>
      </c>
      <c r="G630" s="51">
        <v>9.19</v>
      </c>
    </row>
    <row r="631" spans="1:7" x14ac:dyDescent="0.35">
      <c r="A631" s="8">
        <v>42995</v>
      </c>
      <c r="B631" s="11">
        <v>0</v>
      </c>
      <c r="C631" s="11">
        <v>0</v>
      </c>
      <c r="D631" s="46">
        <f t="shared" si="21"/>
        <v>0</v>
      </c>
      <c r="E631" s="11">
        <v>5.8526999999999996</v>
      </c>
      <c r="F631" s="11">
        <v>0</v>
      </c>
      <c r="G631" s="51">
        <v>5.8526999999999996</v>
      </c>
    </row>
    <row r="632" spans="1:7" x14ac:dyDescent="0.35">
      <c r="A632" s="8">
        <v>42996</v>
      </c>
      <c r="B632" s="11">
        <v>0</v>
      </c>
      <c r="C632" s="11">
        <v>0</v>
      </c>
      <c r="D632" s="46">
        <f t="shared" si="21"/>
        <v>0</v>
      </c>
      <c r="E632" s="11">
        <v>6.62</v>
      </c>
      <c r="F632" s="11">
        <v>9.51</v>
      </c>
      <c r="G632" s="51">
        <v>16.13</v>
      </c>
    </row>
    <row r="633" spans="1:7" x14ac:dyDescent="0.35">
      <c r="A633" s="8">
        <v>42997</v>
      </c>
      <c r="B633" s="11">
        <v>0</v>
      </c>
      <c r="C633" s="11">
        <v>0</v>
      </c>
      <c r="D633" s="46">
        <f t="shared" si="21"/>
        <v>0</v>
      </c>
      <c r="E633" s="11">
        <v>6.63</v>
      </c>
      <c r="F633" s="11">
        <v>7.79</v>
      </c>
      <c r="G633" s="51">
        <v>14.42</v>
      </c>
    </row>
    <row r="634" spans="1:7" x14ac:dyDescent="0.35">
      <c r="A634" s="8">
        <v>42998</v>
      </c>
      <c r="B634" s="11">
        <v>0</v>
      </c>
      <c r="C634" s="11">
        <v>0</v>
      </c>
      <c r="D634" s="46">
        <f t="shared" si="21"/>
        <v>0</v>
      </c>
      <c r="E634" s="11">
        <v>5.0483000000000002</v>
      </c>
      <c r="F634" s="11">
        <v>5.681</v>
      </c>
      <c r="G634" s="51">
        <v>10.7293</v>
      </c>
    </row>
    <row r="635" spans="1:7" x14ac:dyDescent="0.35">
      <c r="A635" s="8">
        <v>42999</v>
      </c>
      <c r="B635" s="11">
        <v>2.01E-2</v>
      </c>
      <c r="C635" s="11">
        <v>0</v>
      </c>
      <c r="D635" s="46">
        <f t="shared" si="21"/>
        <v>2.01E-2</v>
      </c>
      <c r="E635" s="11">
        <v>5.0400999999999998</v>
      </c>
      <c r="F635" s="11">
        <v>7.7809999999999997</v>
      </c>
      <c r="G635" s="51">
        <v>12.841200000000001</v>
      </c>
    </row>
    <row r="636" spans="1:7" x14ac:dyDescent="0.35">
      <c r="A636" s="8">
        <v>43000</v>
      </c>
      <c r="B636" s="11">
        <v>0</v>
      </c>
      <c r="C636" s="11">
        <v>0</v>
      </c>
      <c r="D636" s="46">
        <f t="shared" si="21"/>
        <v>0</v>
      </c>
      <c r="E636" s="11">
        <v>4.9957000000000003</v>
      </c>
      <c r="F636" s="11">
        <v>4.6050000000000004</v>
      </c>
      <c r="G636" s="51">
        <v>9.6006999999999998</v>
      </c>
    </row>
    <row r="637" spans="1:7" x14ac:dyDescent="0.35">
      <c r="A637" s="8">
        <v>43001</v>
      </c>
      <c r="B637" s="11">
        <v>0</v>
      </c>
      <c r="C637" s="11">
        <v>0</v>
      </c>
      <c r="D637" s="46">
        <f t="shared" si="21"/>
        <v>0</v>
      </c>
      <c r="E637" s="11">
        <v>4.8197000000000001</v>
      </c>
      <c r="F637" s="11">
        <v>4.8840000000000003</v>
      </c>
      <c r="G637" s="51">
        <v>9.7037000000000013</v>
      </c>
    </row>
    <row r="638" spans="1:7" x14ac:dyDescent="0.35">
      <c r="A638" s="8">
        <v>43002</v>
      </c>
      <c r="B638" s="11">
        <v>0</v>
      </c>
      <c r="C638" s="11">
        <v>0</v>
      </c>
      <c r="D638" s="46">
        <f t="shared" si="21"/>
        <v>0</v>
      </c>
      <c r="E638" s="11">
        <v>5.0281000000000002</v>
      </c>
      <c r="F638" s="11">
        <v>4.8600000000000003</v>
      </c>
      <c r="G638" s="51">
        <v>9.8881000000000014</v>
      </c>
    </row>
    <row r="639" spans="1:7" x14ac:dyDescent="0.35">
      <c r="A639" s="8">
        <v>43003</v>
      </c>
      <c r="B639" s="11">
        <v>0</v>
      </c>
      <c r="C639" s="11">
        <v>0</v>
      </c>
      <c r="D639" s="46">
        <f t="shared" si="21"/>
        <v>0</v>
      </c>
      <c r="E639" s="11">
        <v>5.0544000000000002</v>
      </c>
      <c r="F639" s="11">
        <v>4.8650000000000002</v>
      </c>
      <c r="G639" s="51">
        <v>9.9193999999999996</v>
      </c>
    </row>
    <row r="640" spans="1:7" x14ac:dyDescent="0.35">
      <c r="A640" s="8">
        <v>43004</v>
      </c>
      <c r="B640" s="11">
        <v>0</v>
      </c>
      <c r="C640" s="11">
        <v>0</v>
      </c>
      <c r="D640" s="46">
        <f t="shared" si="21"/>
        <v>0</v>
      </c>
      <c r="E640" s="11">
        <v>5.0529000000000002</v>
      </c>
      <c r="F640" s="11">
        <v>4.8789999999999996</v>
      </c>
      <c r="G640" s="51">
        <v>9.9318999999999988</v>
      </c>
    </row>
    <row r="641" spans="1:7" x14ac:dyDescent="0.35">
      <c r="A641" s="8">
        <v>43005</v>
      </c>
      <c r="B641" s="11">
        <v>5.2600000000000001E-2</v>
      </c>
      <c r="C641" s="11">
        <v>0</v>
      </c>
      <c r="D641" s="46">
        <f t="shared" si="21"/>
        <v>5.2600000000000001E-2</v>
      </c>
      <c r="E641" s="11">
        <v>5.0548000000000002</v>
      </c>
      <c r="F641" s="11">
        <v>4.8689999999999998</v>
      </c>
      <c r="G641" s="51">
        <v>9.9763999999999999</v>
      </c>
    </row>
    <row r="642" spans="1:7" x14ac:dyDescent="0.35">
      <c r="A642" s="8">
        <v>43006</v>
      </c>
      <c r="B642" s="11">
        <v>0</v>
      </c>
      <c r="C642" s="11">
        <v>0</v>
      </c>
      <c r="D642" s="46">
        <f t="shared" si="21"/>
        <v>0</v>
      </c>
      <c r="E642" s="11">
        <v>5.0461</v>
      </c>
      <c r="F642" s="11">
        <v>4.133</v>
      </c>
      <c r="G642" s="51">
        <v>9.1791</v>
      </c>
    </row>
    <row r="643" spans="1:7" x14ac:dyDescent="0.35">
      <c r="A643" s="8">
        <v>43007</v>
      </c>
      <c r="B643" s="11">
        <v>0</v>
      </c>
      <c r="C643" s="11">
        <v>0</v>
      </c>
      <c r="D643" s="46">
        <f t="shared" si="21"/>
        <v>0</v>
      </c>
      <c r="E643" s="11">
        <v>5.0179</v>
      </c>
      <c r="F643" s="11">
        <v>4.016</v>
      </c>
      <c r="G643" s="51">
        <v>9.0338999999999992</v>
      </c>
    </row>
    <row r="644" spans="1:7" x14ac:dyDescent="0.35">
      <c r="A644" s="8">
        <v>43008</v>
      </c>
      <c r="B644" s="11">
        <v>0</v>
      </c>
      <c r="C644" s="11">
        <v>0</v>
      </c>
      <c r="D644" s="46">
        <f t="shared" si="21"/>
        <v>0</v>
      </c>
      <c r="E644" s="11">
        <v>5.0488999999999997</v>
      </c>
      <c r="F644" s="11">
        <v>6.1420000000000003</v>
      </c>
      <c r="G644" s="51">
        <v>11.190899999999999</v>
      </c>
    </row>
    <row r="645" spans="1:7" x14ac:dyDescent="0.35">
      <c r="A645" s="8">
        <v>43009</v>
      </c>
      <c r="B645" s="11">
        <v>0</v>
      </c>
      <c r="C645" s="11">
        <v>0</v>
      </c>
      <c r="D645" s="46">
        <f t="shared" si="21"/>
        <v>0</v>
      </c>
      <c r="E645" s="11">
        <v>5.05</v>
      </c>
      <c r="F645" s="11">
        <v>3.37</v>
      </c>
      <c r="G645" s="51">
        <v>8.42</v>
      </c>
    </row>
    <row r="646" spans="1:7" x14ac:dyDescent="0.35">
      <c r="A646" s="8">
        <v>43010</v>
      </c>
      <c r="B646" s="11">
        <v>0</v>
      </c>
      <c r="C646" s="11">
        <v>0</v>
      </c>
      <c r="D646" s="46">
        <f t="shared" si="21"/>
        <v>0</v>
      </c>
      <c r="E646" s="11">
        <v>5.05</v>
      </c>
      <c r="F646" s="11">
        <v>2.38</v>
      </c>
      <c r="G646" s="51">
        <v>7.43</v>
      </c>
    </row>
    <row r="647" spans="1:7" x14ac:dyDescent="0.35">
      <c r="A647" s="8">
        <v>43011</v>
      </c>
      <c r="B647" s="11">
        <v>0</v>
      </c>
      <c r="C647" s="11">
        <v>0</v>
      </c>
      <c r="D647" s="46">
        <f t="shared" ref="D647:D710" si="22">C647+B647</f>
        <v>0</v>
      </c>
      <c r="E647" s="11">
        <v>5.0599999999999996</v>
      </c>
      <c r="F647" s="11">
        <v>0</v>
      </c>
      <c r="G647" s="51">
        <v>5.0599999999999996</v>
      </c>
    </row>
    <row r="648" spans="1:7" x14ac:dyDescent="0.35">
      <c r="A648" s="8">
        <v>43012</v>
      </c>
      <c r="B648" s="11">
        <v>0</v>
      </c>
      <c r="C648" s="11">
        <v>0</v>
      </c>
      <c r="D648" s="46">
        <f t="shared" si="22"/>
        <v>0</v>
      </c>
      <c r="E648" s="11">
        <v>5.04</v>
      </c>
      <c r="F648" s="11">
        <v>0</v>
      </c>
      <c r="G648" s="51">
        <v>5.04</v>
      </c>
    </row>
    <row r="649" spans="1:7" x14ac:dyDescent="0.35">
      <c r="A649" s="8">
        <v>43013</v>
      </c>
      <c r="B649" s="11">
        <v>0</v>
      </c>
      <c r="C649" s="11">
        <v>0</v>
      </c>
      <c r="D649" s="46">
        <f t="shared" si="22"/>
        <v>0</v>
      </c>
      <c r="E649" s="11">
        <v>5.04</v>
      </c>
      <c r="F649" s="11">
        <v>0</v>
      </c>
      <c r="G649" s="51">
        <v>5.04</v>
      </c>
    </row>
    <row r="650" spans="1:7" x14ac:dyDescent="0.35">
      <c r="A650" s="8">
        <v>43014</v>
      </c>
      <c r="B650" s="11">
        <v>0</v>
      </c>
      <c r="C650" s="11">
        <v>0</v>
      </c>
      <c r="D650" s="46">
        <f t="shared" si="22"/>
        <v>0</v>
      </c>
      <c r="E650" s="11">
        <v>5.04</v>
      </c>
      <c r="F650" s="11">
        <v>0</v>
      </c>
      <c r="G650" s="51">
        <v>5.04</v>
      </c>
    </row>
    <row r="651" spans="1:7" x14ac:dyDescent="0.35">
      <c r="A651" s="8">
        <v>43015</v>
      </c>
      <c r="B651" s="11">
        <v>0</v>
      </c>
      <c r="C651" s="11">
        <v>0</v>
      </c>
      <c r="D651" s="46">
        <f t="shared" si="22"/>
        <v>0</v>
      </c>
      <c r="E651" s="11">
        <v>5.03</v>
      </c>
      <c r="F651" s="11">
        <v>0</v>
      </c>
      <c r="G651" s="51">
        <v>5.03</v>
      </c>
    </row>
    <row r="652" spans="1:7" x14ac:dyDescent="0.35">
      <c r="A652" s="8">
        <v>43016</v>
      </c>
      <c r="B652" s="11">
        <v>0</v>
      </c>
      <c r="C652" s="11">
        <v>0</v>
      </c>
      <c r="D652" s="46">
        <f t="shared" si="22"/>
        <v>0</v>
      </c>
      <c r="E652" s="11">
        <v>6.59</v>
      </c>
      <c r="F652" s="11">
        <v>0</v>
      </c>
      <c r="G652" s="51">
        <v>6.59</v>
      </c>
    </row>
    <row r="653" spans="1:7" x14ac:dyDescent="0.35">
      <c r="A653" s="8">
        <v>43017</v>
      </c>
      <c r="B653" s="11">
        <v>0</v>
      </c>
      <c r="C653" s="11">
        <v>0</v>
      </c>
      <c r="D653" s="46">
        <f t="shared" si="22"/>
        <v>0</v>
      </c>
      <c r="E653" s="11">
        <v>6.61</v>
      </c>
      <c r="F653" s="11">
        <v>0</v>
      </c>
      <c r="G653" s="51">
        <v>6.61</v>
      </c>
    </row>
    <row r="654" spans="1:7" x14ac:dyDescent="0.35">
      <c r="A654" s="8">
        <v>43018</v>
      </c>
      <c r="B654" s="11">
        <v>0</v>
      </c>
      <c r="C654" s="11">
        <v>0</v>
      </c>
      <c r="D654" s="46">
        <f t="shared" si="22"/>
        <v>0</v>
      </c>
      <c r="E654" s="11">
        <v>6.62</v>
      </c>
      <c r="F654" s="11">
        <v>0</v>
      </c>
      <c r="G654" s="51">
        <v>6.62</v>
      </c>
    </row>
    <row r="655" spans="1:7" x14ac:dyDescent="0.35">
      <c r="A655" s="8">
        <v>43019</v>
      </c>
      <c r="B655" s="11">
        <v>0</v>
      </c>
      <c r="C655" s="11">
        <v>0</v>
      </c>
      <c r="D655" s="46">
        <f t="shared" si="22"/>
        <v>0</v>
      </c>
      <c r="E655" s="11">
        <v>5.7</v>
      </c>
      <c r="F655" s="11">
        <v>0</v>
      </c>
      <c r="G655" s="51">
        <v>5.7</v>
      </c>
    </row>
    <row r="656" spans="1:7" x14ac:dyDescent="0.35">
      <c r="A656" s="8">
        <v>43020</v>
      </c>
      <c r="B656" s="11">
        <v>0</v>
      </c>
      <c r="C656" s="11">
        <v>0</v>
      </c>
      <c r="D656" s="46">
        <f t="shared" si="22"/>
        <v>0</v>
      </c>
      <c r="E656" s="11">
        <v>5.05</v>
      </c>
      <c r="F656" s="11">
        <v>0</v>
      </c>
      <c r="G656" s="51">
        <v>5.05</v>
      </c>
    </row>
    <row r="657" spans="1:7" x14ac:dyDescent="0.35">
      <c r="A657" s="8">
        <v>43021</v>
      </c>
      <c r="B657" s="11">
        <v>0</v>
      </c>
      <c r="C657" s="11">
        <v>0</v>
      </c>
      <c r="D657" s="46">
        <f t="shared" si="22"/>
        <v>0</v>
      </c>
      <c r="E657" s="11">
        <v>5.05</v>
      </c>
      <c r="F657" s="11">
        <v>0</v>
      </c>
      <c r="G657" s="51">
        <v>5.05</v>
      </c>
    </row>
    <row r="658" spans="1:7" x14ac:dyDescent="0.35">
      <c r="A658" s="8">
        <v>43022</v>
      </c>
      <c r="B658" s="11">
        <v>0</v>
      </c>
      <c r="C658" s="11">
        <v>0</v>
      </c>
      <c r="D658" s="46">
        <f t="shared" si="22"/>
        <v>0</v>
      </c>
      <c r="E658" s="11">
        <v>5.05</v>
      </c>
      <c r="F658" s="11">
        <v>0</v>
      </c>
      <c r="G658" s="51">
        <v>5.05</v>
      </c>
    </row>
    <row r="659" spans="1:7" x14ac:dyDescent="0.35">
      <c r="A659" s="8">
        <v>43023</v>
      </c>
      <c r="B659" s="11">
        <v>0</v>
      </c>
      <c r="C659" s="11">
        <v>0</v>
      </c>
      <c r="D659" s="46">
        <f t="shared" si="22"/>
        <v>0</v>
      </c>
      <c r="E659" s="11">
        <v>5.05</v>
      </c>
      <c r="F659" s="11">
        <v>0</v>
      </c>
      <c r="G659" s="51">
        <v>5.05</v>
      </c>
    </row>
    <row r="660" spans="1:7" x14ac:dyDescent="0.35">
      <c r="A660" s="8">
        <v>43024</v>
      </c>
      <c r="B660" s="11">
        <v>0</v>
      </c>
      <c r="C660" s="11">
        <v>0</v>
      </c>
      <c r="D660" s="46">
        <f t="shared" si="22"/>
        <v>0</v>
      </c>
      <c r="E660" s="11">
        <v>5.05</v>
      </c>
      <c r="F660" s="11">
        <v>0</v>
      </c>
      <c r="G660" s="51">
        <v>5.05</v>
      </c>
    </row>
    <row r="661" spans="1:7" x14ac:dyDescent="0.35">
      <c r="A661" s="8">
        <v>43025</v>
      </c>
      <c r="B661" s="11">
        <v>0</v>
      </c>
      <c r="C661" s="11">
        <v>0</v>
      </c>
      <c r="D661" s="46">
        <f t="shared" si="22"/>
        <v>0</v>
      </c>
      <c r="E661" s="11">
        <v>5.4</v>
      </c>
      <c r="F661" s="11">
        <v>0</v>
      </c>
      <c r="G661" s="51">
        <v>5.4</v>
      </c>
    </row>
    <row r="662" spans="1:7" x14ac:dyDescent="0.35">
      <c r="A662" s="8">
        <v>43026</v>
      </c>
      <c r="B662" s="11">
        <v>0</v>
      </c>
      <c r="C662" s="11">
        <v>0</v>
      </c>
      <c r="D662" s="46">
        <f t="shared" si="22"/>
        <v>0</v>
      </c>
      <c r="E662" s="11">
        <v>6.33</v>
      </c>
      <c r="F662" s="11">
        <v>0</v>
      </c>
      <c r="G662" s="51">
        <v>6.33</v>
      </c>
    </row>
    <row r="663" spans="1:7" x14ac:dyDescent="0.35">
      <c r="A663" s="8">
        <v>43027</v>
      </c>
      <c r="B663" s="11">
        <v>0.05</v>
      </c>
      <c r="C663" s="11">
        <v>0</v>
      </c>
      <c r="D663" s="46">
        <f t="shared" si="22"/>
        <v>0.05</v>
      </c>
      <c r="E663" s="11">
        <v>5.63</v>
      </c>
      <c r="F663" s="11">
        <v>0</v>
      </c>
      <c r="G663" s="51">
        <v>5.68</v>
      </c>
    </row>
    <row r="664" spans="1:7" x14ac:dyDescent="0.35">
      <c r="A664" s="8">
        <v>43028</v>
      </c>
      <c r="B664" s="11">
        <v>0.02</v>
      </c>
      <c r="C664" s="11">
        <v>0</v>
      </c>
      <c r="D664" s="46">
        <f t="shared" si="22"/>
        <v>0.02</v>
      </c>
      <c r="E664" s="11">
        <v>6.4</v>
      </c>
      <c r="F664" s="11">
        <v>0</v>
      </c>
      <c r="G664" s="51">
        <v>6.42</v>
      </c>
    </row>
    <row r="665" spans="1:7" x14ac:dyDescent="0.35">
      <c r="A665" s="8">
        <v>43029</v>
      </c>
      <c r="B665" s="11">
        <v>0</v>
      </c>
      <c r="C665" s="11">
        <v>0</v>
      </c>
      <c r="D665" s="46">
        <f t="shared" si="22"/>
        <v>0</v>
      </c>
      <c r="E665" s="11">
        <v>8.9700000000000006</v>
      </c>
      <c r="F665" s="11">
        <v>0</v>
      </c>
      <c r="G665" s="51">
        <v>8.9700000000000006</v>
      </c>
    </row>
    <row r="666" spans="1:7" x14ac:dyDescent="0.35">
      <c r="A666" s="8">
        <v>43030</v>
      </c>
      <c r="B666" s="11">
        <v>0</v>
      </c>
      <c r="C666" s="11">
        <v>0</v>
      </c>
      <c r="D666" s="46">
        <f t="shared" si="22"/>
        <v>0</v>
      </c>
      <c r="E666" s="11">
        <v>7.28</v>
      </c>
      <c r="F666" s="11">
        <v>0</v>
      </c>
      <c r="G666" s="51">
        <v>7.28</v>
      </c>
    </row>
    <row r="667" spans="1:7" x14ac:dyDescent="0.35">
      <c r="A667" s="8">
        <v>43031</v>
      </c>
      <c r="B667" s="11">
        <v>0</v>
      </c>
      <c r="C667" s="11">
        <v>0</v>
      </c>
      <c r="D667" s="46">
        <f t="shared" si="22"/>
        <v>0</v>
      </c>
      <c r="E667" s="11">
        <v>15.94</v>
      </c>
      <c r="F667" s="11">
        <v>0</v>
      </c>
      <c r="G667" s="51">
        <v>15.94</v>
      </c>
    </row>
    <row r="668" spans="1:7" x14ac:dyDescent="0.35">
      <c r="A668" s="8">
        <v>43032</v>
      </c>
      <c r="B668" s="11">
        <v>0</v>
      </c>
      <c r="C668" s="11">
        <v>0</v>
      </c>
      <c r="D668" s="46">
        <f t="shared" si="22"/>
        <v>0</v>
      </c>
      <c r="E668" s="11">
        <v>16.41</v>
      </c>
      <c r="F668" s="11">
        <v>0</v>
      </c>
      <c r="G668" s="51">
        <v>16.41</v>
      </c>
    </row>
    <row r="669" spans="1:7" x14ac:dyDescent="0.35">
      <c r="A669" s="8">
        <v>43033</v>
      </c>
      <c r="B669" s="11">
        <v>0</v>
      </c>
      <c r="C669" s="11">
        <v>0</v>
      </c>
      <c r="D669" s="46">
        <f t="shared" si="22"/>
        <v>0</v>
      </c>
      <c r="E669" s="11">
        <v>13.12</v>
      </c>
      <c r="F669" s="11">
        <v>0</v>
      </c>
      <c r="G669" s="51">
        <v>13.12</v>
      </c>
    </row>
    <row r="670" spans="1:7" x14ac:dyDescent="0.35">
      <c r="A670" s="8">
        <v>43034</v>
      </c>
      <c r="B670" s="11">
        <v>0</v>
      </c>
      <c r="C670" s="11">
        <v>0</v>
      </c>
      <c r="D670" s="46">
        <f t="shared" si="22"/>
        <v>0</v>
      </c>
      <c r="E670" s="11">
        <v>16.93</v>
      </c>
      <c r="F670" s="11">
        <v>0</v>
      </c>
      <c r="G670" s="51">
        <v>16.93</v>
      </c>
    </row>
    <row r="671" spans="1:7" x14ac:dyDescent="0.35">
      <c r="A671" s="8">
        <v>43035</v>
      </c>
      <c r="B671" s="11">
        <v>0</v>
      </c>
      <c r="C671" s="11">
        <v>0</v>
      </c>
      <c r="D671" s="46">
        <f t="shared" si="22"/>
        <v>0</v>
      </c>
      <c r="E671" s="11">
        <v>12.67</v>
      </c>
      <c r="F671" s="11">
        <v>1.1100000000000001</v>
      </c>
      <c r="G671" s="51">
        <v>13.78</v>
      </c>
    </row>
    <row r="672" spans="1:7" x14ac:dyDescent="0.35">
      <c r="A672" s="8">
        <v>43036</v>
      </c>
      <c r="B672" s="11">
        <v>0</v>
      </c>
      <c r="C672" s="11">
        <v>0</v>
      </c>
      <c r="D672" s="46">
        <f t="shared" si="22"/>
        <v>0</v>
      </c>
      <c r="E672" s="11">
        <v>7.29</v>
      </c>
      <c r="F672" s="11">
        <v>0</v>
      </c>
      <c r="G672" s="51">
        <v>7.29</v>
      </c>
    </row>
    <row r="673" spans="1:7" x14ac:dyDescent="0.35">
      <c r="A673" s="8">
        <v>43037</v>
      </c>
      <c r="B673" s="11">
        <v>0</v>
      </c>
      <c r="C673" s="11">
        <v>0</v>
      </c>
      <c r="D673" s="46">
        <f t="shared" si="22"/>
        <v>0</v>
      </c>
      <c r="E673" s="11">
        <v>7.77</v>
      </c>
      <c r="F673" s="11">
        <v>0</v>
      </c>
      <c r="G673" s="51">
        <v>7.77</v>
      </c>
    </row>
    <row r="674" spans="1:7" x14ac:dyDescent="0.35">
      <c r="A674" s="8">
        <v>43038</v>
      </c>
      <c r="B674" s="11">
        <v>0</v>
      </c>
      <c r="C674" s="11">
        <v>0</v>
      </c>
      <c r="D674" s="46">
        <f t="shared" si="22"/>
        <v>0</v>
      </c>
      <c r="E674" s="11">
        <v>21.81</v>
      </c>
      <c r="F674" s="11">
        <v>0</v>
      </c>
      <c r="G674" s="51">
        <v>21.81</v>
      </c>
    </row>
    <row r="675" spans="1:7" x14ac:dyDescent="0.35">
      <c r="A675" s="8">
        <v>43039</v>
      </c>
      <c r="B675" s="11">
        <v>0</v>
      </c>
      <c r="C675" s="11">
        <v>0</v>
      </c>
      <c r="D675" s="46">
        <f t="shared" si="22"/>
        <v>0</v>
      </c>
      <c r="E675" s="11">
        <v>15.58</v>
      </c>
      <c r="F675" s="11">
        <v>0</v>
      </c>
      <c r="G675" s="51">
        <v>15.58</v>
      </c>
    </row>
    <row r="676" spans="1:7" x14ac:dyDescent="0.35">
      <c r="A676" s="8">
        <v>43040</v>
      </c>
      <c r="B676" s="11">
        <v>0.11</v>
      </c>
      <c r="C676" s="11">
        <v>0</v>
      </c>
      <c r="D676" s="46">
        <f t="shared" si="22"/>
        <v>0.11</v>
      </c>
      <c r="E676" s="11">
        <v>9.42</v>
      </c>
      <c r="F676" s="11">
        <v>0</v>
      </c>
      <c r="G676" s="51">
        <v>9.5299999999999994</v>
      </c>
    </row>
    <row r="677" spans="1:7" x14ac:dyDescent="0.35">
      <c r="A677" s="8">
        <v>43041</v>
      </c>
      <c r="B677" s="11">
        <v>0</v>
      </c>
      <c r="C677" s="11">
        <v>0</v>
      </c>
      <c r="D677" s="46">
        <f t="shared" si="22"/>
        <v>0</v>
      </c>
      <c r="E677" s="11">
        <v>9.44</v>
      </c>
      <c r="F677" s="11">
        <v>0</v>
      </c>
      <c r="G677" s="51">
        <v>9.44</v>
      </c>
    </row>
    <row r="678" spans="1:7" x14ac:dyDescent="0.35">
      <c r="A678" s="8">
        <v>43042</v>
      </c>
      <c r="B678" s="11">
        <v>0</v>
      </c>
      <c r="C678" s="11">
        <v>0</v>
      </c>
      <c r="D678" s="46">
        <f t="shared" si="22"/>
        <v>0</v>
      </c>
      <c r="E678" s="11">
        <v>12.15</v>
      </c>
      <c r="F678" s="11">
        <v>0</v>
      </c>
      <c r="G678" s="51">
        <v>12.15</v>
      </c>
    </row>
    <row r="679" spans="1:7" x14ac:dyDescent="0.35">
      <c r="A679" s="8">
        <v>43043</v>
      </c>
      <c r="B679" s="11">
        <v>0</v>
      </c>
      <c r="C679" s="11">
        <v>0</v>
      </c>
      <c r="D679" s="46">
        <f t="shared" si="22"/>
        <v>0</v>
      </c>
      <c r="E679" s="11">
        <v>10.42</v>
      </c>
      <c r="F679" s="11">
        <v>0</v>
      </c>
      <c r="G679" s="51">
        <v>10.42</v>
      </c>
    </row>
    <row r="680" spans="1:7" x14ac:dyDescent="0.35">
      <c r="A680" s="8">
        <v>43044</v>
      </c>
      <c r="B680" s="11">
        <v>0</v>
      </c>
      <c r="C680" s="11">
        <v>0</v>
      </c>
      <c r="D680" s="46">
        <f t="shared" si="22"/>
        <v>0</v>
      </c>
      <c r="E680" s="11">
        <v>9.34</v>
      </c>
      <c r="F680" s="11">
        <v>0</v>
      </c>
      <c r="G680" s="51">
        <v>9.34</v>
      </c>
    </row>
    <row r="681" spans="1:7" x14ac:dyDescent="0.35">
      <c r="A681" s="8">
        <v>43045</v>
      </c>
      <c r="B681" s="11">
        <v>0</v>
      </c>
      <c r="C681" s="11">
        <v>0</v>
      </c>
      <c r="D681" s="46">
        <f t="shared" si="22"/>
        <v>0</v>
      </c>
      <c r="E681" s="11">
        <v>11.38</v>
      </c>
      <c r="F681" s="11">
        <v>0</v>
      </c>
      <c r="G681" s="51">
        <v>11.38</v>
      </c>
    </row>
    <row r="682" spans="1:7" x14ac:dyDescent="0.35">
      <c r="A682" s="8">
        <v>43046</v>
      </c>
      <c r="B682" s="11">
        <v>0</v>
      </c>
      <c r="C682" s="11">
        <v>0</v>
      </c>
      <c r="D682" s="46">
        <f t="shared" si="22"/>
        <v>0</v>
      </c>
      <c r="E682" s="11">
        <v>10.99</v>
      </c>
      <c r="F682" s="11">
        <v>0</v>
      </c>
      <c r="G682" s="51">
        <v>10.99</v>
      </c>
    </row>
    <row r="683" spans="1:7" x14ac:dyDescent="0.35">
      <c r="A683" s="8">
        <v>43047</v>
      </c>
      <c r="B683" s="11">
        <v>0.01</v>
      </c>
      <c r="C683" s="11">
        <v>0</v>
      </c>
      <c r="D683" s="46">
        <f t="shared" si="22"/>
        <v>0.01</v>
      </c>
      <c r="E683" s="11">
        <v>10.95</v>
      </c>
      <c r="F683" s="11">
        <v>0</v>
      </c>
      <c r="G683" s="51">
        <v>10.96</v>
      </c>
    </row>
    <row r="684" spans="1:7" x14ac:dyDescent="0.35">
      <c r="A684" s="8">
        <v>43048</v>
      </c>
      <c r="B684" s="11">
        <v>0</v>
      </c>
      <c r="C684" s="11">
        <v>0</v>
      </c>
      <c r="D684" s="46">
        <f t="shared" si="22"/>
        <v>0</v>
      </c>
      <c r="E684" s="11">
        <v>12.19</v>
      </c>
      <c r="F684" s="11">
        <v>0</v>
      </c>
      <c r="G684" s="51">
        <v>12.19</v>
      </c>
    </row>
    <row r="685" spans="1:7" x14ac:dyDescent="0.35">
      <c r="A685" s="8">
        <v>43049</v>
      </c>
      <c r="B685" s="11">
        <v>0</v>
      </c>
      <c r="C685" s="11">
        <v>0</v>
      </c>
      <c r="D685" s="46">
        <f t="shared" si="22"/>
        <v>0</v>
      </c>
      <c r="E685" s="11">
        <v>10.47</v>
      </c>
      <c r="F685" s="11">
        <v>0</v>
      </c>
      <c r="G685" s="51">
        <v>10.47</v>
      </c>
    </row>
    <row r="686" spans="1:7" x14ac:dyDescent="0.35">
      <c r="A686" s="8">
        <v>43050</v>
      </c>
      <c r="B686" s="11">
        <v>0</v>
      </c>
      <c r="C686" s="11">
        <v>0</v>
      </c>
      <c r="D686" s="46">
        <f t="shared" si="22"/>
        <v>0</v>
      </c>
      <c r="E686" s="11">
        <v>8.9600000000000009</v>
      </c>
      <c r="F686" s="11">
        <v>0</v>
      </c>
      <c r="G686" s="51">
        <v>8.9600000000000009</v>
      </c>
    </row>
    <row r="687" spans="1:7" x14ac:dyDescent="0.35">
      <c r="A687" s="8">
        <v>43051</v>
      </c>
      <c r="B687" s="11">
        <v>0</v>
      </c>
      <c r="C687" s="11">
        <v>0</v>
      </c>
      <c r="D687" s="46">
        <f t="shared" si="22"/>
        <v>0</v>
      </c>
      <c r="E687" s="11">
        <v>9.2799999999999994</v>
      </c>
      <c r="F687" s="11">
        <v>0</v>
      </c>
      <c r="G687" s="51">
        <v>9.2799999999999994</v>
      </c>
    </row>
    <row r="688" spans="1:7" x14ac:dyDescent="0.35">
      <c r="A688" s="8">
        <v>43052</v>
      </c>
      <c r="B688" s="11">
        <v>0.02</v>
      </c>
      <c r="C688" s="11">
        <v>0</v>
      </c>
      <c r="D688" s="46">
        <f t="shared" si="22"/>
        <v>0.02</v>
      </c>
      <c r="E688" s="11">
        <v>12.15</v>
      </c>
      <c r="F688" s="11">
        <v>0</v>
      </c>
      <c r="G688" s="51">
        <v>12.17</v>
      </c>
    </row>
    <row r="689" spans="1:7" x14ac:dyDescent="0.35">
      <c r="A689" s="8">
        <v>43053</v>
      </c>
      <c r="B689" s="11">
        <v>0</v>
      </c>
      <c r="C689" s="11">
        <v>0</v>
      </c>
      <c r="D689" s="46">
        <f t="shared" si="22"/>
        <v>0</v>
      </c>
      <c r="E689" s="11">
        <v>13.18</v>
      </c>
      <c r="F689" s="11">
        <v>0</v>
      </c>
      <c r="G689" s="51">
        <v>13.18</v>
      </c>
    </row>
    <row r="690" spans="1:7" x14ac:dyDescent="0.35">
      <c r="A690" s="8">
        <v>43054</v>
      </c>
      <c r="B690" s="11">
        <v>0.01</v>
      </c>
      <c r="C690" s="11">
        <v>0</v>
      </c>
      <c r="D690" s="46">
        <f t="shared" si="22"/>
        <v>0.01</v>
      </c>
      <c r="E690" s="11">
        <v>12.15</v>
      </c>
      <c r="F690" s="11">
        <v>0</v>
      </c>
      <c r="G690" s="51">
        <v>12.16</v>
      </c>
    </row>
    <row r="691" spans="1:7" x14ac:dyDescent="0.35">
      <c r="A691" s="8">
        <v>43055</v>
      </c>
      <c r="B691" s="11">
        <v>0</v>
      </c>
      <c r="C691" s="11">
        <v>0</v>
      </c>
      <c r="D691" s="46">
        <f t="shared" si="22"/>
        <v>0</v>
      </c>
      <c r="E691" s="11">
        <v>12.68</v>
      </c>
      <c r="F691" s="11">
        <v>0</v>
      </c>
      <c r="G691" s="51">
        <v>12.68</v>
      </c>
    </row>
    <row r="692" spans="1:7" x14ac:dyDescent="0.35">
      <c r="A692" s="8">
        <v>43056</v>
      </c>
      <c r="B692" s="11">
        <v>0.05</v>
      </c>
      <c r="C692" s="11">
        <v>0</v>
      </c>
      <c r="D692" s="46">
        <f t="shared" si="22"/>
        <v>0.05</v>
      </c>
      <c r="E692" s="11">
        <v>12.12</v>
      </c>
      <c r="F692" s="11">
        <v>0</v>
      </c>
      <c r="G692" s="51">
        <v>12.17</v>
      </c>
    </row>
    <row r="693" spans="1:7" x14ac:dyDescent="0.35">
      <c r="A693" s="8">
        <v>43057</v>
      </c>
      <c r="B693" s="11">
        <v>0</v>
      </c>
      <c r="C693" s="11">
        <v>0</v>
      </c>
      <c r="D693" s="46">
        <f t="shared" si="22"/>
        <v>0</v>
      </c>
      <c r="E693" s="11">
        <v>12.65</v>
      </c>
      <c r="F693" s="11">
        <v>0</v>
      </c>
      <c r="G693" s="51">
        <v>12.65</v>
      </c>
    </row>
    <row r="694" spans="1:7" x14ac:dyDescent="0.35">
      <c r="A694" s="8">
        <v>43058</v>
      </c>
      <c r="B694" s="11">
        <v>0.11</v>
      </c>
      <c r="C694" s="11">
        <v>0</v>
      </c>
      <c r="D694" s="46">
        <f t="shared" si="22"/>
        <v>0.11</v>
      </c>
      <c r="E694" s="11">
        <v>12.06</v>
      </c>
      <c r="F694" s="11">
        <v>0</v>
      </c>
      <c r="G694" s="51">
        <v>12.17</v>
      </c>
    </row>
    <row r="695" spans="1:7" x14ac:dyDescent="0.35">
      <c r="A695" s="8">
        <v>43059</v>
      </c>
      <c r="B695" s="11">
        <v>0</v>
      </c>
      <c r="C695" s="11">
        <v>0</v>
      </c>
      <c r="D695" s="46">
        <f t="shared" si="22"/>
        <v>0</v>
      </c>
      <c r="E695" s="11">
        <v>12.88</v>
      </c>
      <c r="F695" s="11">
        <v>0</v>
      </c>
      <c r="G695" s="51">
        <v>12.88</v>
      </c>
    </row>
    <row r="696" spans="1:7" x14ac:dyDescent="0.35">
      <c r="A696" s="8">
        <v>43060</v>
      </c>
      <c r="B696" s="11">
        <v>0</v>
      </c>
      <c r="C696" s="11">
        <v>0</v>
      </c>
      <c r="D696" s="46">
        <f t="shared" si="22"/>
        <v>0</v>
      </c>
      <c r="E696" s="11">
        <v>13.54</v>
      </c>
      <c r="F696" s="11">
        <v>0</v>
      </c>
      <c r="G696" s="51">
        <v>13.54</v>
      </c>
    </row>
    <row r="697" spans="1:7" x14ac:dyDescent="0.35">
      <c r="A697" s="8">
        <v>43061</v>
      </c>
      <c r="B697" s="11">
        <v>0</v>
      </c>
      <c r="C697" s="11">
        <v>0</v>
      </c>
      <c r="D697" s="46">
        <f t="shared" si="22"/>
        <v>0</v>
      </c>
      <c r="E697" s="11">
        <v>10.28</v>
      </c>
      <c r="F697" s="11">
        <v>1.25</v>
      </c>
      <c r="G697" s="51">
        <v>11.53</v>
      </c>
    </row>
    <row r="698" spans="1:7" x14ac:dyDescent="0.35">
      <c r="A698" s="8">
        <v>43062</v>
      </c>
      <c r="B698" s="11">
        <v>0</v>
      </c>
      <c r="C698" s="11">
        <v>0</v>
      </c>
      <c r="D698" s="46">
        <f t="shared" si="22"/>
        <v>0</v>
      </c>
      <c r="E698" s="11">
        <v>10.1</v>
      </c>
      <c r="F698" s="11">
        <v>1.73</v>
      </c>
      <c r="G698" s="51">
        <v>11.83</v>
      </c>
    </row>
    <row r="699" spans="1:7" x14ac:dyDescent="0.35">
      <c r="A699" s="8">
        <v>43063</v>
      </c>
      <c r="B699" s="11">
        <v>0</v>
      </c>
      <c r="C699" s="11">
        <v>0</v>
      </c>
      <c r="D699" s="46">
        <f t="shared" si="22"/>
        <v>0</v>
      </c>
      <c r="E699" s="11">
        <v>8.26</v>
      </c>
      <c r="F699" s="11">
        <v>0</v>
      </c>
      <c r="G699" s="51">
        <v>8.26</v>
      </c>
    </row>
    <row r="700" spans="1:7" x14ac:dyDescent="0.35">
      <c r="A700" s="8">
        <v>43064</v>
      </c>
      <c r="B700" s="11">
        <v>0</v>
      </c>
      <c r="C700" s="11">
        <v>0</v>
      </c>
      <c r="D700" s="46">
        <f t="shared" si="22"/>
        <v>0</v>
      </c>
      <c r="E700" s="11">
        <v>8.42</v>
      </c>
      <c r="F700" s="11">
        <v>0</v>
      </c>
      <c r="G700" s="51">
        <v>8.42</v>
      </c>
    </row>
    <row r="701" spans="1:7" x14ac:dyDescent="0.35">
      <c r="A701" s="1">
        <v>43065</v>
      </c>
      <c r="B701" s="6">
        <v>0</v>
      </c>
      <c r="C701" s="6">
        <v>0</v>
      </c>
      <c r="D701" s="46">
        <f t="shared" si="22"/>
        <v>0</v>
      </c>
      <c r="E701" s="6">
        <v>8.9499999999999993</v>
      </c>
      <c r="F701" s="6">
        <v>0</v>
      </c>
      <c r="G701" s="52">
        <v>8.9499999999999993</v>
      </c>
    </row>
    <row r="702" spans="1:7" x14ac:dyDescent="0.35">
      <c r="A702" s="1">
        <v>43066</v>
      </c>
      <c r="B702" s="6">
        <v>0</v>
      </c>
      <c r="C702" s="6">
        <v>0</v>
      </c>
      <c r="D702" s="46">
        <f t="shared" si="22"/>
        <v>0</v>
      </c>
      <c r="E702" s="6">
        <v>9.68</v>
      </c>
      <c r="F702" s="6">
        <v>0</v>
      </c>
      <c r="G702" s="52">
        <v>9.68</v>
      </c>
    </row>
    <row r="703" spans="1:7" x14ac:dyDescent="0.35">
      <c r="A703" s="1">
        <v>43067</v>
      </c>
      <c r="B703" s="6">
        <v>0</v>
      </c>
      <c r="C703" s="6">
        <v>0</v>
      </c>
      <c r="D703" s="46">
        <f t="shared" si="22"/>
        <v>0</v>
      </c>
      <c r="E703" s="6">
        <v>9.8000000000000007</v>
      </c>
      <c r="F703" s="6">
        <v>0</v>
      </c>
      <c r="G703" s="52">
        <v>9.8000000000000007</v>
      </c>
    </row>
    <row r="704" spans="1:7" x14ac:dyDescent="0.35">
      <c r="A704" s="1">
        <v>43068</v>
      </c>
      <c r="B704" s="6">
        <v>0</v>
      </c>
      <c r="C704" s="6">
        <v>0</v>
      </c>
      <c r="D704" s="46">
        <f t="shared" si="22"/>
        <v>0</v>
      </c>
      <c r="E704" s="6">
        <v>5.05</v>
      </c>
      <c r="F704" s="6">
        <v>0</v>
      </c>
      <c r="G704" s="52">
        <v>5.05</v>
      </c>
    </row>
    <row r="705" spans="1:7" x14ac:dyDescent="0.35">
      <c r="A705" s="1">
        <v>43069</v>
      </c>
      <c r="B705" s="6">
        <v>0.05</v>
      </c>
      <c r="C705" s="6">
        <v>0</v>
      </c>
      <c r="D705" s="46">
        <f t="shared" si="22"/>
        <v>0.05</v>
      </c>
      <c r="E705" s="6">
        <v>5.83</v>
      </c>
      <c r="F705" s="6">
        <v>1.26</v>
      </c>
      <c r="G705" s="52">
        <v>7.1400000000000006</v>
      </c>
    </row>
    <row r="706" spans="1:7" x14ac:dyDescent="0.35">
      <c r="A706" s="1">
        <v>43070</v>
      </c>
      <c r="B706" s="6">
        <v>0</v>
      </c>
      <c r="C706" s="6">
        <v>0</v>
      </c>
      <c r="D706" s="46">
        <f t="shared" si="22"/>
        <v>0</v>
      </c>
      <c r="E706" s="6">
        <v>5.7</v>
      </c>
      <c r="F706" s="6">
        <v>0</v>
      </c>
      <c r="G706" s="52">
        <v>5.7</v>
      </c>
    </row>
    <row r="707" spans="1:7" x14ac:dyDescent="0.35">
      <c r="A707" s="1">
        <v>43071</v>
      </c>
      <c r="B707" s="6">
        <v>0.02</v>
      </c>
      <c r="C707" s="6">
        <v>0</v>
      </c>
      <c r="D707" s="46">
        <f t="shared" si="22"/>
        <v>0.02</v>
      </c>
      <c r="E707" s="6">
        <v>5.05</v>
      </c>
      <c r="F707" s="6">
        <v>0</v>
      </c>
      <c r="G707" s="52">
        <v>5.0699999999999994</v>
      </c>
    </row>
    <row r="708" spans="1:7" x14ac:dyDescent="0.35">
      <c r="A708" s="1">
        <v>43072</v>
      </c>
      <c r="B708" s="6">
        <v>0</v>
      </c>
      <c r="C708" s="6">
        <v>0</v>
      </c>
      <c r="D708" s="46">
        <f t="shared" si="22"/>
        <v>0</v>
      </c>
      <c r="E708" s="6">
        <v>5.04</v>
      </c>
      <c r="F708" s="6">
        <v>0</v>
      </c>
      <c r="G708" s="52">
        <v>5.04</v>
      </c>
    </row>
    <row r="709" spans="1:7" x14ac:dyDescent="0.35">
      <c r="A709" s="8">
        <v>43073</v>
      </c>
      <c r="B709" s="11">
        <v>0</v>
      </c>
      <c r="C709" s="11">
        <v>0</v>
      </c>
      <c r="D709" s="46">
        <f t="shared" si="22"/>
        <v>0</v>
      </c>
      <c r="E709" s="11">
        <v>5.87</v>
      </c>
      <c r="F709" s="11">
        <v>0</v>
      </c>
      <c r="G709" s="51">
        <v>5.87</v>
      </c>
    </row>
    <row r="710" spans="1:7" x14ac:dyDescent="0.35">
      <c r="A710" s="1">
        <v>43074</v>
      </c>
      <c r="B710" s="6">
        <v>0</v>
      </c>
      <c r="C710" s="6">
        <v>0</v>
      </c>
      <c r="D710" s="46">
        <f t="shared" si="22"/>
        <v>0</v>
      </c>
      <c r="E710" s="6">
        <v>6.61</v>
      </c>
      <c r="F710" s="6">
        <v>0</v>
      </c>
      <c r="G710" s="52">
        <v>6.61</v>
      </c>
    </row>
    <row r="711" spans="1:7" x14ac:dyDescent="0.35">
      <c r="A711" s="8">
        <v>43075</v>
      </c>
      <c r="B711" s="9">
        <v>0</v>
      </c>
      <c r="C711" s="9">
        <v>0</v>
      </c>
      <c r="D711" s="46">
        <f t="shared" ref="D711:D774" si="23">C711+B711</f>
        <v>0</v>
      </c>
      <c r="E711" s="9">
        <v>5.96</v>
      </c>
      <c r="F711" s="9">
        <v>0</v>
      </c>
      <c r="G711" s="47">
        <v>5.96</v>
      </c>
    </row>
    <row r="712" spans="1:7" x14ac:dyDescent="0.35">
      <c r="A712" s="1">
        <v>43076</v>
      </c>
      <c r="B712" s="6">
        <v>0</v>
      </c>
      <c r="C712" s="6">
        <v>0</v>
      </c>
      <c r="D712" s="46">
        <f t="shared" si="23"/>
        <v>0</v>
      </c>
      <c r="E712" s="6">
        <v>6.17</v>
      </c>
      <c r="F712" s="6">
        <v>2.37</v>
      </c>
      <c r="G712" s="52">
        <v>8.5399999999999991</v>
      </c>
    </row>
    <row r="713" spans="1:7" x14ac:dyDescent="0.35">
      <c r="A713" s="1">
        <v>43077</v>
      </c>
      <c r="B713" s="6">
        <v>0</v>
      </c>
      <c r="C713" s="6">
        <v>0</v>
      </c>
      <c r="D713" s="46">
        <f t="shared" si="23"/>
        <v>0</v>
      </c>
      <c r="E713" s="6">
        <v>5.04</v>
      </c>
      <c r="F713" s="6">
        <v>3.34</v>
      </c>
      <c r="G713" s="52">
        <v>8.379999999999999</v>
      </c>
    </row>
    <row r="714" spans="1:7" x14ac:dyDescent="0.35">
      <c r="A714" s="1">
        <v>43078</v>
      </c>
      <c r="B714" s="6">
        <v>0</v>
      </c>
      <c r="C714" s="6">
        <v>0</v>
      </c>
      <c r="D714" s="46">
        <f t="shared" si="23"/>
        <v>0</v>
      </c>
      <c r="E714" s="6">
        <v>5.73</v>
      </c>
      <c r="F714" s="6">
        <v>3.34</v>
      </c>
      <c r="G714" s="52">
        <v>9.07</v>
      </c>
    </row>
    <row r="715" spans="1:7" x14ac:dyDescent="0.35">
      <c r="A715" s="1">
        <v>43079</v>
      </c>
      <c r="B715" s="6">
        <v>0</v>
      </c>
      <c r="C715" s="6">
        <v>0</v>
      </c>
      <c r="D715" s="46">
        <f t="shared" si="23"/>
        <v>0</v>
      </c>
      <c r="E715" s="6">
        <v>6.61</v>
      </c>
      <c r="F715" s="6">
        <v>3.34</v>
      </c>
      <c r="G715" s="52">
        <v>9.9499999999999993</v>
      </c>
    </row>
    <row r="716" spans="1:7" x14ac:dyDescent="0.35">
      <c r="A716" s="1">
        <v>43080</v>
      </c>
      <c r="B716" s="6">
        <v>1.57</v>
      </c>
      <c r="C716" s="6">
        <v>1.52</v>
      </c>
      <c r="D716" s="46">
        <f t="shared" si="23"/>
        <v>3.09</v>
      </c>
      <c r="E716" s="6">
        <v>5.3</v>
      </c>
      <c r="F716" s="6">
        <v>14.28</v>
      </c>
      <c r="G716" s="52">
        <v>22.669999999999998</v>
      </c>
    </row>
    <row r="717" spans="1:7" x14ac:dyDescent="0.35">
      <c r="A717" s="1">
        <v>43081</v>
      </c>
      <c r="B717" s="6">
        <v>0</v>
      </c>
      <c r="C717" s="6">
        <v>8.6300000000000008</v>
      </c>
      <c r="D717" s="46">
        <f t="shared" si="23"/>
        <v>8.6300000000000008</v>
      </c>
      <c r="E717" s="6">
        <v>7.34</v>
      </c>
      <c r="F717" s="6">
        <v>10.62</v>
      </c>
      <c r="G717" s="52">
        <v>26.59</v>
      </c>
    </row>
    <row r="718" spans="1:7" x14ac:dyDescent="0.35">
      <c r="A718" s="8">
        <v>43082</v>
      </c>
      <c r="B718" s="11">
        <v>0</v>
      </c>
      <c r="C718" s="11">
        <v>0</v>
      </c>
      <c r="D718" s="46">
        <f t="shared" si="23"/>
        <v>0</v>
      </c>
      <c r="E718" s="11">
        <v>6.62</v>
      </c>
      <c r="F718" s="11">
        <v>10.51</v>
      </c>
      <c r="G718" s="51">
        <v>17.13</v>
      </c>
    </row>
    <row r="719" spans="1:7" x14ac:dyDescent="0.35">
      <c r="A719" s="1">
        <v>43083</v>
      </c>
      <c r="B719" s="6">
        <v>0</v>
      </c>
      <c r="C719" s="6">
        <v>0</v>
      </c>
      <c r="D719" s="46">
        <f t="shared" si="23"/>
        <v>0</v>
      </c>
      <c r="E719" s="6">
        <v>6.63</v>
      </c>
      <c r="F719" s="6">
        <v>3.34</v>
      </c>
      <c r="G719" s="52">
        <v>9.9699999999999989</v>
      </c>
    </row>
    <row r="720" spans="1:7" x14ac:dyDescent="0.35">
      <c r="A720" s="1">
        <v>43084</v>
      </c>
      <c r="B720" s="6">
        <v>0</v>
      </c>
      <c r="C720" s="6">
        <v>0</v>
      </c>
      <c r="D720" s="46">
        <f t="shared" si="23"/>
        <v>0</v>
      </c>
      <c r="E720" s="6">
        <v>5.0599999999999996</v>
      </c>
      <c r="F720" s="6">
        <v>3.33</v>
      </c>
      <c r="G720" s="52">
        <v>8.39</v>
      </c>
    </row>
    <row r="721" spans="1:7" x14ac:dyDescent="0.35">
      <c r="A721" s="1">
        <v>43085</v>
      </c>
      <c r="B721" s="6">
        <v>0</v>
      </c>
      <c r="C721" s="6">
        <v>0</v>
      </c>
      <c r="D721" s="46">
        <f t="shared" si="23"/>
        <v>0</v>
      </c>
      <c r="E721" s="6">
        <v>5.0599999999999996</v>
      </c>
      <c r="F721" s="6">
        <v>3.33</v>
      </c>
      <c r="G721" s="52">
        <v>8.39</v>
      </c>
    </row>
    <row r="722" spans="1:7" x14ac:dyDescent="0.35">
      <c r="A722" s="1">
        <v>43086</v>
      </c>
      <c r="B722" s="6">
        <v>0</v>
      </c>
      <c r="C722" s="6">
        <v>0</v>
      </c>
      <c r="D722" s="46">
        <f t="shared" si="23"/>
        <v>0</v>
      </c>
      <c r="E722" s="6">
        <v>5.0599999999999996</v>
      </c>
      <c r="F722" s="6">
        <v>3.33</v>
      </c>
      <c r="G722" s="52">
        <v>8.39</v>
      </c>
    </row>
    <row r="723" spans="1:7" x14ac:dyDescent="0.35">
      <c r="A723" s="8">
        <v>43087</v>
      </c>
      <c r="B723" s="11">
        <v>0</v>
      </c>
      <c r="C723" s="11">
        <v>0</v>
      </c>
      <c r="D723" s="46">
        <f t="shared" si="23"/>
        <v>0</v>
      </c>
      <c r="E723" s="11">
        <v>5.0599999999999996</v>
      </c>
      <c r="F723" s="11">
        <v>5.75</v>
      </c>
      <c r="G723" s="51">
        <v>10.809999999999999</v>
      </c>
    </row>
    <row r="724" spans="1:7" x14ac:dyDescent="0.35">
      <c r="A724" s="8">
        <v>43088</v>
      </c>
      <c r="B724" s="11">
        <v>0.14000000000000001</v>
      </c>
      <c r="C724" s="11">
        <v>0</v>
      </c>
      <c r="D724" s="46">
        <f t="shared" si="23"/>
        <v>0.14000000000000001</v>
      </c>
      <c r="E724" s="11">
        <v>5.05</v>
      </c>
      <c r="F724" s="11">
        <v>1.52</v>
      </c>
      <c r="G724" s="51">
        <v>6.71</v>
      </c>
    </row>
    <row r="725" spans="1:7" x14ac:dyDescent="0.35">
      <c r="A725" s="8">
        <v>43089</v>
      </c>
      <c r="B725" s="11">
        <v>0</v>
      </c>
      <c r="C725" s="11">
        <v>0</v>
      </c>
      <c r="D725" s="46">
        <f t="shared" si="23"/>
        <v>0</v>
      </c>
      <c r="E725" s="11">
        <v>5.04</v>
      </c>
      <c r="F725" s="11">
        <v>0</v>
      </c>
      <c r="G725" s="51">
        <v>5.04</v>
      </c>
    </row>
    <row r="726" spans="1:7" x14ac:dyDescent="0.35">
      <c r="A726" s="8">
        <v>43090</v>
      </c>
      <c r="B726" s="11">
        <v>0</v>
      </c>
      <c r="C726" s="11">
        <v>0</v>
      </c>
      <c r="D726" s="46">
        <f t="shared" si="23"/>
        <v>0</v>
      </c>
      <c r="E726" s="11">
        <v>5.04</v>
      </c>
      <c r="F726" s="11">
        <v>0</v>
      </c>
      <c r="G726" s="51">
        <v>5.04</v>
      </c>
    </row>
    <row r="727" spans="1:7" x14ac:dyDescent="0.35">
      <c r="A727" s="8">
        <v>43091</v>
      </c>
      <c r="B727" s="11">
        <v>0</v>
      </c>
      <c r="C727" s="11">
        <v>0</v>
      </c>
      <c r="D727" s="46">
        <f t="shared" si="23"/>
        <v>0</v>
      </c>
      <c r="E727" s="11">
        <v>5.04</v>
      </c>
      <c r="F727" s="11">
        <v>0</v>
      </c>
      <c r="G727" s="51">
        <v>5.04</v>
      </c>
    </row>
    <row r="728" spans="1:7" x14ac:dyDescent="0.35">
      <c r="A728" s="8">
        <v>43092</v>
      </c>
      <c r="B728" s="11">
        <v>0</v>
      </c>
      <c r="C728" s="11">
        <v>0</v>
      </c>
      <c r="D728" s="46">
        <f t="shared" si="23"/>
        <v>0</v>
      </c>
      <c r="E728" s="11">
        <v>5.04</v>
      </c>
      <c r="F728" s="11">
        <v>0</v>
      </c>
      <c r="G728" s="51">
        <v>5.04</v>
      </c>
    </row>
    <row r="729" spans="1:7" x14ac:dyDescent="0.35">
      <c r="A729" s="8">
        <v>43093</v>
      </c>
      <c r="B729" s="11">
        <v>0</v>
      </c>
      <c r="C729" s="11">
        <v>0</v>
      </c>
      <c r="D729" s="46">
        <f t="shared" si="23"/>
        <v>0</v>
      </c>
      <c r="E729" s="11">
        <v>5.04</v>
      </c>
      <c r="F729" s="11">
        <v>0</v>
      </c>
      <c r="G729" s="51">
        <v>5.04</v>
      </c>
    </row>
    <row r="730" spans="1:7" x14ac:dyDescent="0.35">
      <c r="A730" s="8">
        <v>43094</v>
      </c>
      <c r="B730" s="11">
        <v>0</v>
      </c>
      <c r="C730" s="11">
        <v>0</v>
      </c>
      <c r="D730" s="46">
        <f t="shared" si="23"/>
        <v>0</v>
      </c>
      <c r="E730" s="11">
        <v>5.04</v>
      </c>
      <c r="F730" s="11">
        <v>0</v>
      </c>
      <c r="G730" s="51">
        <v>5.04</v>
      </c>
    </row>
    <row r="731" spans="1:7" x14ac:dyDescent="0.35">
      <c r="A731" s="8">
        <v>43095</v>
      </c>
      <c r="B731" s="11">
        <v>0</v>
      </c>
      <c r="C731" s="11">
        <v>0</v>
      </c>
      <c r="D731" s="46">
        <f t="shared" si="23"/>
        <v>0</v>
      </c>
      <c r="E731" s="11">
        <v>5.04</v>
      </c>
      <c r="F731" s="11">
        <v>0</v>
      </c>
      <c r="G731" s="51">
        <v>5.04</v>
      </c>
    </row>
    <row r="732" spans="1:7" x14ac:dyDescent="0.35">
      <c r="A732" s="8">
        <v>43096</v>
      </c>
      <c r="B732" s="11">
        <v>0</v>
      </c>
      <c r="C732" s="11">
        <v>0</v>
      </c>
      <c r="D732" s="46">
        <f t="shared" si="23"/>
        <v>0</v>
      </c>
      <c r="E732" s="11">
        <v>5.04</v>
      </c>
      <c r="F732" s="11">
        <v>0</v>
      </c>
      <c r="G732" s="51">
        <v>5.04</v>
      </c>
    </row>
    <row r="733" spans="1:7" x14ac:dyDescent="0.35">
      <c r="A733" s="8">
        <v>43097</v>
      </c>
      <c r="B733" s="11">
        <v>0</v>
      </c>
      <c r="C733" s="11">
        <v>0</v>
      </c>
      <c r="D733" s="46">
        <f t="shared" si="23"/>
        <v>0</v>
      </c>
      <c r="E733" s="11">
        <v>5.04</v>
      </c>
      <c r="F733" s="11">
        <v>0</v>
      </c>
      <c r="G733" s="51">
        <v>5.04</v>
      </c>
    </row>
    <row r="734" spans="1:7" x14ac:dyDescent="0.35">
      <c r="A734" s="1">
        <v>43098</v>
      </c>
      <c r="B734" s="6">
        <v>0</v>
      </c>
      <c r="C734" s="6">
        <v>0</v>
      </c>
      <c r="D734" s="46">
        <f t="shared" si="23"/>
        <v>0</v>
      </c>
      <c r="E734" s="6">
        <v>5.04</v>
      </c>
      <c r="F734" s="6">
        <v>0</v>
      </c>
      <c r="G734" s="52">
        <v>5.04</v>
      </c>
    </row>
    <row r="735" spans="1:7" x14ac:dyDescent="0.35">
      <c r="A735" s="1">
        <v>43099</v>
      </c>
      <c r="B735" s="6">
        <v>0</v>
      </c>
      <c r="C735" s="6">
        <v>0</v>
      </c>
      <c r="D735" s="46">
        <f t="shared" si="23"/>
        <v>0</v>
      </c>
      <c r="E735" s="6">
        <v>5.04</v>
      </c>
      <c r="F735" s="6">
        <v>0</v>
      </c>
      <c r="G735" s="52">
        <v>5.04</v>
      </c>
    </row>
    <row r="736" spans="1:7" x14ac:dyDescent="0.35">
      <c r="A736" s="1">
        <v>43100</v>
      </c>
      <c r="B736" s="6">
        <v>0</v>
      </c>
      <c r="C736" s="6">
        <v>0</v>
      </c>
      <c r="D736" s="46">
        <f t="shared" si="23"/>
        <v>0</v>
      </c>
      <c r="E736" s="6">
        <v>5.04</v>
      </c>
      <c r="F736" s="6">
        <v>0</v>
      </c>
      <c r="G736" s="52">
        <v>5.04</v>
      </c>
    </row>
    <row r="737" spans="1:7" x14ac:dyDescent="0.35">
      <c r="A737" s="1">
        <v>43101</v>
      </c>
      <c r="B737" s="6">
        <v>0</v>
      </c>
      <c r="C737" s="6">
        <v>0</v>
      </c>
      <c r="D737" s="46">
        <f t="shared" si="23"/>
        <v>0</v>
      </c>
      <c r="E737" s="6">
        <v>5.04</v>
      </c>
      <c r="F737" s="6">
        <v>0</v>
      </c>
      <c r="G737" s="52">
        <v>5.04</v>
      </c>
    </row>
    <row r="738" spans="1:7" x14ac:dyDescent="0.35">
      <c r="A738" s="1">
        <v>43102</v>
      </c>
      <c r="B738" s="11">
        <v>0</v>
      </c>
      <c r="C738" s="11">
        <v>0</v>
      </c>
      <c r="D738" s="46">
        <f t="shared" si="23"/>
        <v>0</v>
      </c>
      <c r="E738" s="11">
        <v>5.04</v>
      </c>
      <c r="F738" s="11">
        <v>0</v>
      </c>
      <c r="G738" s="51">
        <v>5.04</v>
      </c>
    </row>
    <row r="739" spans="1:7" x14ac:dyDescent="0.35">
      <c r="A739" s="1">
        <v>43103</v>
      </c>
      <c r="B739" s="6">
        <v>0</v>
      </c>
      <c r="C739" s="6">
        <v>0</v>
      </c>
      <c r="D739" s="46">
        <f t="shared" si="23"/>
        <v>0</v>
      </c>
      <c r="E739" s="6">
        <v>5.31</v>
      </c>
      <c r="F739" s="6">
        <v>0</v>
      </c>
      <c r="G739" s="52">
        <v>5.31</v>
      </c>
    </row>
    <row r="740" spans="1:7" x14ac:dyDescent="0.35">
      <c r="A740" s="1">
        <v>43104</v>
      </c>
      <c r="B740" s="6">
        <v>0.11</v>
      </c>
      <c r="C740" s="6">
        <v>0</v>
      </c>
      <c r="D740" s="46">
        <f t="shared" si="23"/>
        <v>0.11</v>
      </c>
      <c r="E740" s="6">
        <v>5.03</v>
      </c>
      <c r="F740" s="6">
        <v>0</v>
      </c>
      <c r="G740" s="52">
        <v>5.14</v>
      </c>
    </row>
    <row r="741" spans="1:7" x14ac:dyDescent="0.35">
      <c r="A741" s="1">
        <v>43105</v>
      </c>
      <c r="B741" s="6">
        <v>0</v>
      </c>
      <c r="C741" s="6">
        <v>0</v>
      </c>
      <c r="D741" s="46">
        <f t="shared" si="23"/>
        <v>0</v>
      </c>
      <c r="E741" s="6">
        <v>5.05</v>
      </c>
      <c r="F741" s="6">
        <v>0</v>
      </c>
      <c r="G741" s="52">
        <v>5.05</v>
      </c>
    </row>
    <row r="742" spans="1:7" x14ac:dyDescent="0.35">
      <c r="A742" s="1">
        <v>43106</v>
      </c>
      <c r="B742" s="6">
        <v>0</v>
      </c>
      <c r="C742" s="6">
        <v>0</v>
      </c>
      <c r="D742" s="46">
        <f t="shared" si="23"/>
        <v>0</v>
      </c>
      <c r="E742" s="6">
        <v>5.04</v>
      </c>
      <c r="F742" s="6">
        <v>0</v>
      </c>
      <c r="G742" s="52">
        <v>5.04</v>
      </c>
    </row>
    <row r="743" spans="1:7" x14ac:dyDescent="0.35">
      <c r="A743" s="1">
        <v>43107</v>
      </c>
      <c r="B743" s="6">
        <v>0</v>
      </c>
      <c r="C743" s="6">
        <v>0</v>
      </c>
      <c r="D743" s="46">
        <f t="shared" si="23"/>
        <v>0</v>
      </c>
      <c r="E743" s="6">
        <v>5.04</v>
      </c>
      <c r="F743" s="6">
        <v>0</v>
      </c>
      <c r="G743" s="52">
        <v>5.04</v>
      </c>
    </row>
    <row r="744" spans="1:7" x14ac:dyDescent="0.35">
      <c r="A744" s="1">
        <v>43108</v>
      </c>
      <c r="B744" s="6">
        <v>0</v>
      </c>
      <c r="C744" s="6">
        <v>0</v>
      </c>
      <c r="D744" s="46">
        <f t="shared" si="23"/>
        <v>0</v>
      </c>
      <c r="E744" s="6">
        <v>5.04</v>
      </c>
      <c r="F744" s="6">
        <v>0</v>
      </c>
      <c r="G744" s="52">
        <v>5.04</v>
      </c>
    </row>
    <row r="745" spans="1:7" x14ac:dyDescent="0.35">
      <c r="A745" s="1">
        <v>43109</v>
      </c>
      <c r="B745" s="6">
        <v>0.05</v>
      </c>
      <c r="C745" s="6">
        <v>0</v>
      </c>
      <c r="D745" s="46">
        <f t="shared" si="23"/>
        <v>0.05</v>
      </c>
      <c r="E745" s="6">
        <v>5.04</v>
      </c>
      <c r="F745" s="6">
        <v>0</v>
      </c>
      <c r="G745" s="52">
        <v>5.09</v>
      </c>
    </row>
    <row r="746" spans="1:7" x14ac:dyDescent="0.35">
      <c r="A746" s="1">
        <v>43110</v>
      </c>
      <c r="B746" s="6">
        <v>0</v>
      </c>
      <c r="C746" s="6">
        <v>0</v>
      </c>
      <c r="D746" s="46">
        <f t="shared" si="23"/>
        <v>0</v>
      </c>
      <c r="E746" s="6">
        <v>5.03</v>
      </c>
      <c r="F746" s="6">
        <v>0</v>
      </c>
      <c r="G746" s="52">
        <v>5.03</v>
      </c>
    </row>
    <row r="747" spans="1:7" x14ac:dyDescent="0.35">
      <c r="A747" s="1">
        <v>43111</v>
      </c>
      <c r="B747" s="6">
        <v>0</v>
      </c>
      <c r="C747" s="6">
        <v>0</v>
      </c>
      <c r="D747" s="46">
        <f t="shared" si="23"/>
        <v>0</v>
      </c>
      <c r="E747" s="6">
        <v>5.04</v>
      </c>
      <c r="F747" s="6">
        <v>0</v>
      </c>
      <c r="G747" s="52">
        <v>5.04</v>
      </c>
    </row>
    <row r="748" spans="1:7" x14ac:dyDescent="0.35">
      <c r="A748" s="1">
        <v>43112</v>
      </c>
      <c r="B748" s="6">
        <v>0</v>
      </c>
      <c r="C748" s="6">
        <v>0</v>
      </c>
      <c r="D748" s="46">
        <f t="shared" si="23"/>
        <v>0</v>
      </c>
      <c r="E748" s="6">
        <v>5.03</v>
      </c>
      <c r="F748" s="6">
        <v>0</v>
      </c>
      <c r="G748" s="52">
        <v>5.03</v>
      </c>
    </row>
    <row r="749" spans="1:7" x14ac:dyDescent="0.35">
      <c r="A749" s="1">
        <v>43113</v>
      </c>
      <c r="B749" s="6">
        <v>0</v>
      </c>
      <c r="C749" s="6">
        <v>0</v>
      </c>
      <c r="D749" s="46">
        <f t="shared" si="23"/>
        <v>0</v>
      </c>
      <c r="E749" s="6">
        <v>5.04</v>
      </c>
      <c r="F749" s="6">
        <v>3.05</v>
      </c>
      <c r="G749" s="52">
        <v>8.09</v>
      </c>
    </row>
    <row r="750" spans="1:7" x14ac:dyDescent="0.35">
      <c r="A750" s="1">
        <v>43114</v>
      </c>
      <c r="B750" s="6">
        <v>0</v>
      </c>
      <c r="C750" s="6">
        <v>0</v>
      </c>
      <c r="D750" s="46">
        <f t="shared" si="23"/>
        <v>0</v>
      </c>
      <c r="E750" s="6">
        <v>5.04</v>
      </c>
      <c r="F750" s="6">
        <v>3.32</v>
      </c>
      <c r="G750" s="52">
        <v>8.36</v>
      </c>
    </row>
    <row r="751" spans="1:7" x14ac:dyDescent="0.35">
      <c r="A751" s="1">
        <v>43115</v>
      </c>
      <c r="B751" s="6">
        <v>0</v>
      </c>
      <c r="C751" s="6">
        <v>0</v>
      </c>
      <c r="D751" s="46">
        <f t="shared" si="23"/>
        <v>0</v>
      </c>
      <c r="E751" s="6">
        <v>5.0199999999999996</v>
      </c>
      <c r="F751" s="6">
        <v>3.32</v>
      </c>
      <c r="G751" s="52">
        <v>8.34</v>
      </c>
    </row>
    <row r="752" spans="1:7" x14ac:dyDescent="0.35">
      <c r="A752" s="1">
        <v>43116</v>
      </c>
      <c r="B752" s="6">
        <v>0</v>
      </c>
      <c r="C752" s="6">
        <v>0</v>
      </c>
      <c r="D752" s="46">
        <f t="shared" si="23"/>
        <v>0</v>
      </c>
      <c r="E752" s="6">
        <v>5.04</v>
      </c>
      <c r="F752" s="6">
        <v>2.77</v>
      </c>
      <c r="G752" s="52">
        <v>7.8100000000000005</v>
      </c>
    </row>
    <row r="753" spans="1:7" x14ac:dyDescent="0.35">
      <c r="A753" s="1">
        <v>43117</v>
      </c>
      <c r="B753" s="6">
        <v>0</v>
      </c>
      <c r="C753" s="6">
        <v>0</v>
      </c>
      <c r="D753" s="46">
        <f t="shared" si="23"/>
        <v>0</v>
      </c>
      <c r="E753" s="6">
        <v>5.03</v>
      </c>
      <c r="F753" s="6">
        <v>2.77</v>
      </c>
      <c r="G753" s="52">
        <v>7.8000000000000007</v>
      </c>
    </row>
    <row r="754" spans="1:7" x14ac:dyDescent="0.35">
      <c r="A754" s="1">
        <v>43118</v>
      </c>
      <c r="B754" s="6">
        <v>0.04</v>
      </c>
      <c r="C754" s="6">
        <v>0</v>
      </c>
      <c r="D754" s="46">
        <f t="shared" si="23"/>
        <v>0.04</v>
      </c>
      <c r="E754" s="6">
        <v>5.04</v>
      </c>
      <c r="F754" s="6">
        <v>2.77</v>
      </c>
      <c r="G754" s="52">
        <v>7.85</v>
      </c>
    </row>
    <row r="755" spans="1:7" x14ac:dyDescent="0.35">
      <c r="A755" s="1">
        <v>43119</v>
      </c>
      <c r="B755" s="6">
        <v>0</v>
      </c>
      <c r="C755" s="6">
        <v>0</v>
      </c>
      <c r="D755" s="46">
        <f t="shared" si="23"/>
        <v>0</v>
      </c>
      <c r="E755" s="6">
        <v>5.04</v>
      </c>
      <c r="F755" s="6">
        <v>3.33</v>
      </c>
      <c r="G755" s="52">
        <v>8.370000000000001</v>
      </c>
    </row>
    <row r="756" spans="1:7" x14ac:dyDescent="0.35">
      <c r="A756" s="1">
        <v>43120</v>
      </c>
      <c r="B756" s="6">
        <v>0</v>
      </c>
      <c r="C756" s="6">
        <v>0</v>
      </c>
      <c r="D756" s="46">
        <f t="shared" si="23"/>
        <v>0</v>
      </c>
      <c r="E756" s="6">
        <v>5.03</v>
      </c>
      <c r="F756" s="6">
        <v>3.34</v>
      </c>
      <c r="G756" s="52">
        <v>8.370000000000001</v>
      </c>
    </row>
    <row r="757" spans="1:7" x14ac:dyDescent="0.35">
      <c r="A757" s="1">
        <v>43121</v>
      </c>
      <c r="B757" s="6">
        <v>0</v>
      </c>
      <c r="C757" s="6">
        <v>0</v>
      </c>
      <c r="D757" s="46">
        <f t="shared" si="23"/>
        <v>0</v>
      </c>
      <c r="E757" s="6">
        <v>5.04</v>
      </c>
      <c r="F757" s="6">
        <v>3.34</v>
      </c>
      <c r="G757" s="52">
        <v>8.379999999999999</v>
      </c>
    </row>
    <row r="758" spans="1:7" x14ac:dyDescent="0.35">
      <c r="A758" s="1">
        <v>43122</v>
      </c>
      <c r="B758" s="6">
        <v>0</v>
      </c>
      <c r="C758" s="6">
        <v>0</v>
      </c>
      <c r="D758" s="46">
        <f t="shared" si="23"/>
        <v>0</v>
      </c>
      <c r="E758" s="6">
        <v>5.04</v>
      </c>
      <c r="F758" s="6">
        <v>2.5</v>
      </c>
      <c r="G758" s="52">
        <v>7.54</v>
      </c>
    </row>
    <row r="759" spans="1:7" x14ac:dyDescent="0.35">
      <c r="A759" s="1">
        <v>43123</v>
      </c>
      <c r="B759" s="6">
        <v>0</v>
      </c>
      <c r="C759" s="6">
        <v>0</v>
      </c>
      <c r="D759" s="46">
        <f t="shared" si="23"/>
        <v>0</v>
      </c>
      <c r="E759" s="6">
        <v>5.04</v>
      </c>
      <c r="F759" s="6">
        <v>0</v>
      </c>
      <c r="G759" s="52">
        <v>5.04</v>
      </c>
    </row>
    <row r="760" spans="1:7" x14ac:dyDescent="0.35">
      <c r="A760" s="1">
        <v>43124</v>
      </c>
      <c r="B760" s="6">
        <v>0</v>
      </c>
      <c r="C760" s="6">
        <v>0</v>
      </c>
      <c r="D760" s="46">
        <f t="shared" si="23"/>
        <v>0</v>
      </c>
      <c r="E760" s="6">
        <v>5.04</v>
      </c>
      <c r="F760" s="6">
        <v>0</v>
      </c>
      <c r="G760" s="52">
        <v>5.04</v>
      </c>
    </row>
    <row r="761" spans="1:7" x14ac:dyDescent="0.35">
      <c r="A761" s="1">
        <v>43125</v>
      </c>
      <c r="B761" s="11">
        <v>0</v>
      </c>
      <c r="C761" s="11">
        <v>0</v>
      </c>
      <c r="D761" s="46">
        <f t="shared" si="23"/>
        <v>0</v>
      </c>
      <c r="E761" s="11">
        <v>5.04</v>
      </c>
      <c r="F761" s="11">
        <v>1.53</v>
      </c>
      <c r="G761" s="51">
        <v>6.57</v>
      </c>
    </row>
    <row r="762" spans="1:7" x14ac:dyDescent="0.35">
      <c r="A762" s="1">
        <v>43126</v>
      </c>
      <c r="B762" s="11">
        <v>0</v>
      </c>
      <c r="C762" s="11">
        <v>0</v>
      </c>
      <c r="D762" s="46">
        <f t="shared" si="23"/>
        <v>0</v>
      </c>
      <c r="E762" s="11">
        <v>5.0599999999999996</v>
      </c>
      <c r="F762" s="11">
        <v>0</v>
      </c>
      <c r="G762" s="51">
        <v>5.0599999999999996</v>
      </c>
    </row>
    <row r="763" spans="1:7" x14ac:dyDescent="0.35">
      <c r="A763" s="1">
        <v>43127</v>
      </c>
      <c r="B763" s="11">
        <v>0</v>
      </c>
      <c r="C763" s="11">
        <v>0</v>
      </c>
      <c r="D763" s="46">
        <f t="shared" si="23"/>
        <v>0</v>
      </c>
      <c r="E763" s="11">
        <v>5.03</v>
      </c>
      <c r="F763" s="11">
        <v>0</v>
      </c>
      <c r="G763" s="51">
        <v>5.03</v>
      </c>
    </row>
    <row r="764" spans="1:7" x14ac:dyDescent="0.35">
      <c r="A764" s="1">
        <v>43128</v>
      </c>
      <c r="B764" s="11">
        <v>0</v>
      </c>
      <c r="C764" s="11">
        <v>0</v>
      </c>
      <c r="D764" s="46">
        <f t="shared" si="23"/>
        <v>0</v>
      </c>
      <c r="E764" s="11">
        <v>5.04</v>
      </c>
      <c r="F764" s="11">
        <v>0</v>
      </c>
      <c r="G764" s="51">
        <v>5.04</v>
      </c>
    </row>
    <row r="765" spans="1:7" x14ac:dyDescent="0.35">
      <c r="A765" s="1">
        <v>43129</v>
      </c>
      <c r="B765" s="11">
        <v>0.02</v>
      </c>
      <c r="C765" s="11">
        <v>0</v>
      </c>
      <c r="D765" s="46">
        <f t="shared" si="23"/>
        <v>0.02</v>
      </c>
      <c r="E765" s="11">
        <v>5.04</v>
      </c>
      <c r="F765" s="11">
        <v>0</v>
      </c>
      <c r="G765" s="51">
        <v>5.0599999999999996</v>
      </c>
    </row>
    <row r="766" spans="1:7" x14ac:dyDescent="0.35">
      <c r="A766" s="1">
        <v>43130</v>
      </c>
      <c r="B766" s="6">
        <v>0.02</v>
      </c>
      <c r="C766" s="6">
        <v>0</v>
      </c>
      <c r="D766" s="46">
        <f t="shared" si="23"/>
        <v>0.02</v>
      </c>
      <c r="E766" s="6">
        <v>5.05</v>
      </c>
      <c r="F766" s="6">
        <v>0</v>
      </c>
      <c r="G766" s="52">
        <v>5.0699999999999994</v>
      </c>
    </row>
    <row r="767" spans="1:7" x14ac:dyDescent="0.35">
      <c r="A767" s="8">
        <v>43131</v>
      </c>
      <c r="B767" s="11">
        <v>0</v>
      </c>
      <c r="C767" s="11">
        <v>0</v>
      </c>
      <c r="D767" s="46">
        <f t="shared" si="23"/>
        <v>0</v>
      </c>
      <c r="E767" s="11">
        <v>5.04</v>
      </c>
      <c r="F767" s="11">
        <v>0</v>
      </c>
      <c r="G767" s="51">
        <v>5.04</v>
      </c>
    </row>
    <row r="768" spans="1:7" x14ac:dyDescent="0.35">
      <c r="A768" s="8">
        <v>43132</v>
      </c>
      <c r="B768" s="11">
        <v>0</v>
      </c>
      <c r="C768" s="11">
        <v>0</v>
      </c>
      <c r="D768" s="46">
        <f t="shared" si="23"/>
        <v>0</v>
      </c>
      <c r="E768" s="11">
        <v>5.04</v>
      </c>
      <c r="F768" s="11">
        <v>0</v>
      </c>
      <c r="G768" s="51">
        <v>5.04</v>
      </c>
    </row>
    <row r="769" spans="1:7" x14ac:dyDescent="0.35">
      <c r="A769" s="8">
        <v>43133</v>
      </c>
      <c r="B769" s="11">
        <v>0</v>
      </c>
      <c r="C769" s="11">
        <v>0</v>
      </c>
      <c r="D769" s="46">
        <f t="shared" si="23"/>
        <v>0</v>
      </c>
      <c r="E769" s="11">
        <v>5.04</v>
      </c>
      <c r="F769" s="11">
        <v>0</v>
      </c>
      <c r="G769" s="51">
        <v>5.04</v>
      </c>
    </row>
    <row r="770" spans="1:7" x14ac:dyDescent="0.35">
      <c r="A770" s="8">
        <v>43134</v>
      </c>
      <c r="B770" s="11">
        <v>0.04</v>
      </c>
      <c r="C770" s="11">
        <v>0</v>
      </c>
      <c r="D770" s="46">
        <f t="shared" si="23"/>
        <v>0.04</v>
      </c>
      <c r="E770" s="11">
        <v>5.0199999999999996</v>
      </c>
      <c r="F770" s="11">
        <v>0</v>
      </c>
      <c r="G770" s="51">
        <v>5.0599999999999996</v>
      </c>
    </row>
    <row r="771" spans="1:7" x14ac:dyDescent="0.35">
      <c r="A771" s="8">
        <v>43135</v>
      </c>
      <c r="B771" s="11">
        <v>0</v>
      </c>
      <c r="C771" s="11">
        <v>0</v>
      </c>
      <c r="D771" s="46">
        <f t="shared" si="23"/>
        <v>0</v>
      </c>
      <c r="E771" s="11">
        <v>5.04</v>
      </c>
      <c r="F771" s="11">
        <v>0</v>
      </c>
      <c r="G771" s="51">
        <v>5.04</v>
      </c>
    </row>
    <row r="772" spans="1:7" x14ac:dyDescent="0.35">
      <c r="A772" s="8">
        <v>43136</v>
      </c>
      <c r="B772" s="11">
        <v>0</v>
      </c>
      <c r="C772" s="11">
        <v>0</v>
      </c>
      <c r="D772" s="46">
        <f t="shared" si="23"/>
        <v>0</v>
      </c>
      <c r="E772" s="11">
        <v>5.04</v>
      </c>
      <c r="F772" s="11">
        <v>2.78</v>
      </c>
      <c r="G772" s="51">
        <v>7.82</v>
      </c>
    </row>
    <row r="773" spans="1:7" x14ac:dyDescent="0.35">
      <c r="A773" s="8">
        <v>43137</v>
      </c>
      <c r="B773" s="11">
        <v>0</v>
      </c>
      <c r="C773" s="11">
        <v>0</v>
      </c>
      <c r="D773" s="46">
        <f t="shared" si="23"/>
        <v>0</v>
      </c>
      <c r="E773" s="11">
        <v>5.03</v>
      </c>
      <c r="F773" s="11">
        <v>3.33</v>
      </c>
      <c r="G773" s="51">
        <v>8.36</v>
      </c>
    </row>
    <row r="774" spans="1:7" x14ac:dyDescent="0.35">
      <c r="A774" s="8">
        <v>43138</v>
      </c>
      <c r="B774" s="11">
        <v>0</v>
      </c>
      <c r="C774" s="11">
        <v>0</v>
      </c>
      <c r="D774" s="46">
        <f t="shared" si="23"/>
        <v>0</v>
      </c>
      <c r="E774" s="11">
        <v>5.03</v>
      </c>
      <c r="F774" s="11">
        <v>4.67</v>
      </c>
      <c r="G774" s="51">
        <v>9.6999999999999993</v>
      </c>
    </row>
    <row r="775" spans="1:7" x14ac:dyDescent="0.35">
      <c r="A775" s="8">
        <v>43139</v>
      </c>
      <c r="B775" s="11">
        <v>0</v>
      </c>
      <c r="C775" s="11">
        <v>0</v>
      </c>
      <c r="D775" s="46">
        <f t="shared" ref="D775:D838" si="24">C775+B775</f>
        <v>0</v>
      </c>
      <c r="E775" s="11">
        <v>5.03</v>
      </c>
      <c r="F775" s="11">
        <v>3.33</v>
      </c>
      <c r="G775" s="51">
        <v>8.36</v>
      </c>
    </row>
    <row r="776" spans="1:7" x14ac:dyDescent="0.35">
      <c r="A776" s="8">
        <v>43140</v>
      </c>
      <c r="B776" s="11">
        <v>0</v>
      </c>
      <c r="C776" s="11">
        <v>0</v>
      </c>
      <c r="D776" s="46">
        <f t="shared" si="24"/>
        <v>0</v>
      </c>
      <c r="E776" s="11">
        <v>5.0199999999999996</v>
      </c>
      <c r="F776" s="11">
        <v>0</v>
      </c>
      <c r="G776" s="51">
        <v>5.0199999999999996</v>
      </c>
    </row>
    <row r="777" spans="1:7" x14ac:dyDescent="0.35">
      <c r="A777" s="8">
        <v>43141</v>
      </c>
      <c r="B777" s="11">
        <v>0</v>
      </c>
      <c r="C777" s="11">
        <v>0</v>
      </c>
      <c r="D777" s="46">
        <f t="shared" si="24"/>
        <v>0</v>
      </c>
      <c r="E777" s="11">
        <v>5.03</v>
      </c>
      <c r="F777" s="11">
        <v>0</v>
      </c>
      <c r="G777" s="51">
        <v>5.03</v>
      </c>
    </row>
    <row r="778" spans="1:7" x14ac:dyDescent="0.35">
      <c r="A778" s="8">
        <v>43142</v>
      </c>
      <c r="B778" s="11">
        <v>0</v>
      </c>
      <c r="C778" s="11">
        <v>0</v>
      </c>
      <c r="D778" s="46">
        <f t="shared" si="24"/>
        <v>0</v>
      </c>
      <c r="E778" s="11">
        <v>5.04</v>
      </c>
      <c r="F778" s="11">
        <v>0</v>
      </c>
      <c r="G778" s="51">
        <v>5.04</v>
      </c>
    </row>
    <row r="779" spans="1:7" x14ac:dyDescent="0.35">
      <c r="A779" s="8">
        <v>43143</v>
      </c>
      <c r="B779" s="11">
        <v>0</v>
      </c>
      <c r="C779" s="11">
        <v>0</v>
      </c>
      <c r="D779" s="46">
        <f t="shared" si="24"/>
        <v>0</v>
      </c>
      <c r="E779" s="11">
        <v>5.04</v>
      </c>
      <c r="F779" s="11">
        <v>3.33</v>
      </c>
      <c r="G779" s="51">
        <v>8.370000000000001</v>
      </c>
    </row>
    <row r="780" spans="1:7" x14ac:dyDescent="0.35">
      <c r="A780" s="8">
        <v>43144</v>
      </c>
      <c r="B780" s="11">
        <v>0</v>
      </c>
      <c r="C780" s="11">
        <v>8.09</v>
      </c>
      <c r="D780" s="46">
        <f t="shared" si="24"/>
        <v>8.09</v>
      </c>
      <c r="E780" s="11">
        <v>5.0199999999999996</v>
      </c>
      <c r="F780" s="11">
        <v>0.83</v>
      </c>
      <c r="G780" s="51">
        <v>13.94</v>
      </c>
    </row>
    <row r="781" spans="1:7" x14ac:dyDescent="0.35">
      <c r="A781" s="8">
        <v>43145</v>
      </c>
      <c r="B781" s="11">
        <v>0</v>
      </c>
      <c r="C781" s="11">
        <v>8.98</v>
      </c>
      <c r="D781" s="46">
        <f t="shared" si="24"/>
        <v>8.98</v>
      </c>
      <c r="E781" s="11">
        <v>5.04</v>
      </c>
      <c r="F781" s="11">
        <v>0</v>
      </c>
      <c r="G781" s="51">
        <v>14.02</v>
      </c>
    </row>
    <row r="782" spans="1:7" x14ac:dyDescent="0.35">
      <c r="A782" s="1">
        <v>43146</v>
      </c>
      <c r="B782" s="6">
        <v>0.02</v>
      </c>
      <c r="C782" s="6">
        <v>5</v>
      </c>
      <c r="D782" s="46">
        <f t="shared" si="24"/>
        <v>5.0199999999999996</v>
      </c>
      <c r="E782" s="6">
        <v>5.21</v>
      </c>
      <c r="F782" s="6">
        <v>0</v>
      </c>
      <c r="G782" s="52">
        <v>10.23</v>
      </c>
    </row>
    <row r="783" spans="1:7" x14ac:dyDescent="0.35">
      <c r="A783" s="1">
        <v>43147</v>
      </c>
      <c r="B783" s="6">
        <v>0</v>
      </c>
      <c r="C783" s="6">
        <v>0</v>
      </c>
      <c r="D783" s="46">
        <f t="shared" si="24"/>
        <v>0</v>
      </c>
      <c r="E783" s="6">
        <v>5.0199999999999996</v>
      </c>
      <c r="F783" s="6">
        <v>0</v>
      </c>
      <c r="G783" s="52">
        <v>5.0199999999999996</v>
      </c>
    </row>
    <row r="784" spans="1:7" x14ac:dyDescent="0.35">
      <c r="A784" s="1">
        <v>43148</v>
      </c>
      <c r="B784" s="6">
        <v>0</v>
      </c>
      <c r="C784" s="6">
        <v>0</v>
      </c>
      <c r="D784" s="46">
        <f t="shared" si="24"/>
        <v>0</v>
      </c>
      <c r="E784" s="6">
        <v>5.03</v>
      </c>
      <c r="F784" s="6">
        <v>0</v>
      </c>
      <c r="G784" s="52">
        <v>5.03</v>
      </c>
    </row>
    <row r="785" spans="1:7" x14ac:dyDescent="0.35">
      <c r="A785" s="1">
        <v>43149</v>
      </c>
      <c r="B785" s="6">
        <v>0</v>
      </c>
      <c r="C785" s="6">
        <v>0</v>
      </c>
      <c r="D785" s="46">
        <f t="shared" si="24"/>
        <v>0</v>
      </c>
      <c r="E785" s="6">
        <v>5.03</v>
      </c>
      <c r="F785" s="6">
        <v>0</v>
      </c>
      <c r="G785" s="52">
        <v>5.03</v>
      </c>
    </row>
    <row r="786" spans="1:7" x14ac:dyDescent="0.35">
      <c r="A786" s="1">
        <v>43150</v>
      </c>
      <c r="B786" s="6">
        <v>0</v>
      </c>
      <c r="C786" s="6">
        <v>0</v>
      </c>
      <c r="D786" s="46">
        <f t="shared" si="24"/>
        <v>0</v>
      </c>
      <c r="E786" s="6">
        <v>5.03</v>
      </c>
      <c r="F786" s="6">
        <v>1.38</v>
      </c>
      <c r="G786" s="52">
        <v>6.41</v>
      </c>
    </row>
    <row r="787" spans="1:7" x14ac:dyDescent="0.35">
      <c r="A787" s="1">
        <v>43151</v>
      </c>
      <c r="B787" s="6">
        <v>0</v>
      </c>
      <c r="C787" s="6">
        <v>0</v>
      </c>
      <c r="D787" s="46">
        <f t="shared" si="24"/>
        <v>0</v>
      </c>
      <c r="E787" s="6">
        <v>5.03</v>
      </c>
      <c r="F787" s="6">
        <v>0</v>
      </c>
      <c r="G787" s="52">
        <v>5.03</v>
      </c>
    </row>
    <row r="788" spans="1:7" x14ac:dyDescent="0.35">
      <c r="A788" s="1">
        <v>43152</v>
      </c>
      <c r="B788" s="6">
        <v>0</v>
      </c>
      <c r="C788" s="6">
        <v>0</v>
      </c>
      <c r="D788" s="46">
        <f t="shared" si="24"/>
        <v>0</v>
      </c>
      <c r="E788" s="6">
        <v>5.86</v>
      </c>
      <c r="F788" s="6">
        <v>3.32</v>
      </c>
      <c r="G788" s="52">
        <v>9.18</v>
      </c>
    </row>
    <row r="789" spans="1:7" x14ac:dyDescent="0.35">
      <c r="A789" s="1">
        <v>43153</v>
      </c>
      <c r="B789" s="6">
        <v>0</v>
      </c>
      <c r="C789" s="6">
        <v>0</v>
      </c>
      <c r="D789" s="46">
        <f t="shared" si="24"/>
        <v>0</v>
      </c>
      <c r="E789" s="6">
        <v>6.59</v>
      </c>
      <c r="F789" s="6">
        <v>0.97</v>
      </c>
      <c r="G789" s="52">
        <v>7.56</v>
      </c>
    </row>
    <row r="790" spans="1:7" x14ac:dyDescent="0.35">
      <c r="A790" s="1">
        <v>43154</v>
      </c>
      <c r="B790" s="6">
        <v>0</v>
      </c>
      <c r="C790" s="6">
        <v>0</v>
      </c>
      <c r="D790" s="46">
        <f t="shared" si="24"/>
        <v>0</v>
      </c>
      <c r="E790" s="6">
        <v>5.99</v>
      </c>
      <c r="F790" s="6">
        <v>0</v>
      </c>
      <c r="G790" s="52">
        <v>5.99</v>
      </c>
    </row>
    <row r="791" spans="1:7" x14ac:dyDescent="0.35">
      <c r="A791" s="1">
        <v>43155</v>
      </c>
      <c r="B791" s="6">
        <v>0</v>
      </c>
      <c r="C791" s="6">
        <v>0</v>
      </c>
      <c r="D791" s="46">
        <f t="shared" si="24"/>
        <v>0</v>
      </c>
      <c r="E791" s="6">
        <v>5.05</v>
      </c>
      <c r="F791" s="6">
        <v>0</v>
      </c>
      <c r="G791" s="52">
        <v>5.05</v>
      </c>
    </row>
    <row r="792" spans="1:7" x14ac:dyDescent="0.35">
      <c r="A792" s="1">
        <v>43156</v>
      </c>
      <c r="B792" s="11">
        <v>0</v>
      </c>
      <c r="C792" s="11">
        <v>0</v>
      </c>
      <c r="D792" s="46">
        <f t="shared" si="24"/>
        <v>0</v>
      </c>
      <c r="E792" s="11">
        <v>5.05</v>
      </c>
      <c r="F792" s="11">
        <v>0</v>
      </c>
      <c r="G792" s="51">
        <v>5.05</v>
      </c>
    </row>
    <row r="793" spans="1:7" x14ac:dyDescent="0.35">
      <c r="A793" s="1">
        <v>43157</v>
      </c>
      <c r="B793" s="6">
        <v>0</v>
      </c>
      <c r="C793" s="6">
        <v>0</v>
      </c>
      <c r="D793" s="46">
        <f t="shared" si="24"/>
        <v>0</v>
      </c>
      <c r="E793" s="6">
        <v>6.28</v>
      </c>
      <c r="F793" s="6">
        <v>12.01</v>
      </c>
      <c r="G793" s="52">
        <v>18.29</v>
      </c>
    </row>
    <row r="794" spans="1:7" x14ac:dyDescent="0.35">
      <c r="A794" s="1">
        <v>43158</v>
      </c>
      <c r="B794" s="6">
        <v>0</v>
      </c>
      <c r="C794" s="6">
        <v>21.75</v>
      </c>
      <c r="D794" s="46">
        <f t="shared" si="24"/>
        <v>21.75</v>
      </c>
      <c r="E794" s="6">
        <v>11.8</v>
      </c>
      <c r="F794" s="6">
        <v>21.68</v>
      </c>
      <c r="G794" s="52">
        <v>55.230000000000004</v>
      </c>
    </row>
    <row r="795" spans="1:7" x14ac:dyDescent="0.35">
      <c r="A795" s="1">
        <v>43159</v>
      </c>
      <c r="B795" s="6">
        <v>6.77</v>
      </c>
      <c r="C795" s="6">
        <v>37.44</v>
      </c>
      <c r="D795" s="46">
        <f t="shared" si="24"/>
        <v>44.209999999999994</v>
      </c>
      <c r="E795" s="6">
        <v>17.66</v>
      </c>
      <c r="F795" s="6">
        <v>22.92</v>
      </c>
      <c r="G795" s="52">
        <v>84.789999999999992</v>
      </c>
    </row>
    <row r="796" spans="1:7" x14ac:dyDescent="0.35">
      <c r="A796" s="1">
        <v>43160</v>
      </c>
      <c r="B796" s="11">
        <v>7.3</v>
      </c>
      <c r="C796" s="11">
        <v>25.49</v>
      </c>
      <c r="D796" s="46">
        <f t="shared" si="24"/>
        <v>32.79</v>
      </c>
      <c r="E796" s="11">
        <v>5.97</v>
      </c>
      <c r="F796" s="11">
        <v>23.06</v>
      </c>
      <c r="G796" s="51">
        <v>61.819999999999993</v>
      </c>
    </row>
    <row r="797" spans="1:7" x14ac:dyDescent="0.35">
      <c r="A797" s="1">
        <v>43161</v>
      </c>
      <c r="B797" s="11">
        <v>5.1100000000000003</v>
      </c>
      <c r="C797" s="11">
        <v>7.7</v>
      </c>
      <c r="D797" s="46">
        <f t="shared" si="24"/>
        <v>12.81</v>
      </c>
      <c r="E797" s="11">
        <v>6.88</v>
      </c>
      <c r="F797" s="11">
        <v>12.32</v>
      </c>
      <c r="G797" s="51">
        <v>32.010000000000005</v>
      </c>
    </row>
    <row r="798" spans="1:7" x14ac:dyDescent="0.35">
      <c r="A798" s="1">
        <v>43162</v>
      </c>
      <c r="B798" s="11">
        <v>0</v>
      </c>
      <c r="C798" s="11">
        <v>0</v>
      </c>
      <c r="D798" s="46">
        <f t="shared" si="24"/>
        <v>0</v>
      </c>
      <c r="E798" s="11">
        <v>6.61</v>
      </c>
      <c r="F798" s="11">
        <v>0</v>
      </c>
      <c r="G798" s="51">
        <v>6.61</v>
      </c>
    </row>
    <row r="799" spans="1:7" x14ac:dyDescent="0.35">
      <c r="A799" s="1">
        <v>43163</v>
      </c>
      <c r="B799" s="11">
        <v>0</v>
      </c>
      <c r="C799" s="11">
        <v>0</v>
      </c>
      <c r="D799" s="46">
        <f t="shared" si="24"/>
        <v>0</v>
      </c>
      <c r="E799" s="11">
        <v>6.25</v>
      </c>
      <c r="F799" s="11">
        <v>0</v>
      </c>
      <c r="G799" s="51">
        <v>6.25</v>
      </c>
    </row>
    <row r="800" spans="1:7" x14ac:dyDescent="0.35">
      <c r="A800" s="1">
        <v>43164</v>
      </c>
      <c r="B800" s="6">
        <v>0</v>
      </c>
      <c r="C800" s="6">
        <v>0</v>
      </c>
      <c r="D800" s="46">
        <f t="shared" si="24"/>
        <v>0</v>
      </c>
      <c r="E800" s="6">
        <v>5.05</v>
      </c>
      <c r="F800" s="6">
        <v>0</v>
      </c>
      <c r="G800" s="52">
        <v>5.05</v>
      </c>
    </row>
    <row r="801" spans="1:7" x14ac:dyDescent="0.35">
      <c r="A801" s="1">
        <v>43165</v>
      </c>
      <c r="B801" s="6">
        <v>0.03</v>
      </c>
      <c r="C801" s="6">
        <v>0</v>
      </c>
      <c r="D801" s="46">
        <f t="shared" si="24"/>
        <v>0.03</v>
      </c>
      <c r="E801" s="6">
        <v>5.03</v>
      </c>
      <c r="F801" s="6">
        <v>1.94</v>
      </c>
      <c r="G801" s="52">
        <v>7</v>
      </c>
    </row>
    <row r="802" spans="1:7" x14ac:dyDescent="0.35">
      <c r="A802" s="1">
        <v>43166</v>
      </c>
      <c r="B802" s="6">
        <v>0.04</v>
      </c>
      <c r="C802" s="6">
        <v>0</v>
      </c>
      <c r="D802" s="46">
        <f t="shared" si="24"/>
        <v>0.04</v>
      </c>
      <c r="E802" s="6">
        <v>5.05</v>
      </c>
      <c r="F802" s="6">
        <v>0</v>
      </c>
      <c r="G802" s="52">
        <v>5.09</v>
      </c>
    </row>
    <row r="803" spans="1:7" x14ac:dyDescent="0.35">
      <c r="A803" s="1">
        <v>43167</v>
      </c>
      <c r="B803" s="11">
        <v>0</v>
      </c>
      <c r="C803" s="11">
        <v>0</v>
      </c>
      <c r="D803" s="46">
        <f t="shared" si="24"/>
        <v>0</v>
      </c>
      <c r="E803" s="11">
        <v>5.05</v>
      </c>
      <c r="F803" s="11">
        <v>0</v>
      </c>
      <c r="G803" s="51">
        <v>5.05</v>
      </c>
    </row>
    <row r="804" spans="1:7" x14ac:dyDescent="0.35">
      <c r="A804" s="1">
        <v>43168</v>
      </c>
      <c r="B804" s="6">
        <v>0</v>
      </c>
      <c r="C804" s="6">
        <v>0</v>
      </c>
      <c r="D804" s="46">
        <f t="shared" si="24"/>
        <v>0</v>
      </c>
      <c r="E804" s="6">
        <v>5.04</v>
      </c>
      <c r="F804" s="6">
        <v>0</v>
      </c>
      <c r="G804" s="52">
        <v>5.04</v>
      </c>
    </row>
    <row r="805" spans="1:7" x14ac:dyDescent="0.35">
      <c r="A805" s="1">
        <v>43169</v>
      </c>
      <c r="B805" s="6">
        <v>0</v>
      </c>
      <c r="C805" s="6">
        <v>0</v>
      </c>
      <c r="D805" s="46">
        <f t="shared" si="24"/>
        <v>0</v>
      </c>
      <c r="E805" s="6">
        <v>5.03</v>
      </c>
      <c r="F805" s="6">
        <v>0</v>
      </c>
      <c r="G805" s="52">
        <v>5.03</v>
      </c>
    </row>
    <row r="806" spans="1:7" x14ac:dyDescent="0.35">
      <c r="A806" s="15">
        <v>43170</v>
      </c>
      <c r="B806" s="14">
        <v>2.48</v>
      </c>
      <c r="C806" s="14">
        <v>0</v>
      </c>
      <c r="D806" s="46">
        <f t="shared" si="24"/>
        <v>2.48</v>
      </c>
      <c r="E806" s="14">
        <v>5.03</v>
      </c>
      <c r="F806" s="14">
        <v>0</v>
      </c>
      <c r="G806" s="52">
        <v>7.51</v>
      </c>
    </row>
    <row r="807" spans="1:7" x14ac:dyDescent="0.35">
      <c r="A807" s="1">
        <v>43171</v>
      </c>
      <c r="B807" s="6">
        <v>0</v>
      </c>
      <c r="C807" s="6">
        <v>0</v>
      </c>
      <c r="D807" s="46">
        <f t="shared" si="24"/>
        <v>0</v>
      </c>
      <c r="E807" s="6">
        <v>5.04</v>
      </c>
      <c r="F807" s="6">
        <v>0</v>
      </c>
      <c r="G807" s="52">
        <v>5.04</v>
      </c>
    </row>
    <row r="808" spans="1:7" x14ac:dyDescent="0.35">
      <c r="A808" s="1">
        <v>43172</v>
      </c>
      <c r="B808" s="6">
        <v>0</v>
      </c>
      <c r="C808" s="6">
        <v>0</v>
      </c>
      <c r="D808" s="46">
        <f t="shared" si="24"/>
        <v>0</v>
      </c>
      <c r="E808" s="6">
        <v>5.04</v>
      </c>
      <c r="F808" s="6">
        <v>0</v>
      </c>
      <c r="G808" s="52">
        <v>5.04</v>
      </c>
    </row>
    <row r="809" spans="1:7" x14ac:dyDescent="0.35">
      <c r="A809" s="15">
        <v>43173</v>
      </c>
      <c r="B809" s="14">
        <v>0</v>
      </c>
      <c r="C809" s="14">
        <v>0</v>
      </c>
      <c r="D809" s="46">
        <f t="shared" si="24"/>
        <v>0</v>
      </c>
      <c r="E809" s="14">
        <v>5.04</v>
      </c>
      <c r="F809" s="14">
        <v>0</v>
      </c>
      <c r="G809" s="52">
        <v>5.04</v>
      </c>
    </row>
    <row r="810" spans="1:7" x14ac:dyDescent="0.35">
      <c r="A810" s="1">
        <v>43174</v>
      </c>
      <c r="B810" s="6">
        <v>0</v>
      </c>
      <c r="C810" s="6">
        <v>0</v>
      </c>
      <c r="D810" s="46">
        <f t="shared" si="24"/>
        <v>0</v>
      </c>
      <c r="E810" s="6">
        <v>5.05</v>
      </c>
      <c r="F810" s="6">
        <v>0</v>
      </c>
      <c r="G810" s="52">
        <v>5.05</v>
      </c>
    </row>
    <row r="811" spans="1:7" x14ac:dyDescent="0.35">
      <c r="A811" s="1">
        <v>43175</v>
      </c>
      <c r="B811" s="6">
        <v>0</v>
      </c>
      <c r="C811" s="6">
        <v>0</v>
      </c>
      <c r="D811" s="46">
        <f t="shared" si="24"/>
        <v>0</v>
      </c>
      <c r="E811" s="6">
        <v>5.04</v>
      </c>
      <c r="F811" s="6">
        <v>0</v>
      </c>
      <c r="G811" s="52">
        <v>5.04</v>
      </c>
    </row>
    <row r="812" spans="1:7" x14ac:dyDescent="0.35">
      <c r="A812" s="1">
        <v>43176</v>
      </c>
      <c r="B812" s="6">
        <v>0</v>
      </c>
      <c r="C812" s="6">
        <v>0</v>
      </c>
      <c r="D812" s="46">
        <f t="shared" si="24"/>
        <v>0</v>
      </c>
      <c r="E812" s="6">
        <v>5.05</v>
      </c>
      <c r="F812" s="6">
        <v>0</v>
      </c>
      <c r="G812" s="52">
        <v>5.05</v>
      </c>
    </row>
    <row r="813" spans="1:7" x14ac:dyDescent="0.35">
      <c r="A813" s="15">
        <v>43177</v>
      </c>
      <c r="B813" s="14">
        <v>0</v>
      </c>
      <c r="C813" s="14">
        <v>5.62</v>
      </c>
      <c r="D813" s="46">
        <f t="shared" si="24"/>
        <v>5.62</v>
      </c>
      <c r="E813" s="14">
        <v>5.03</v>
      </c>
      <c r="F813" s="14">
        <v>0</v>
      </c>
      <c r="G813" s="52">
        <v>10.65</v>
      </c>
    </row>
    <row r="814" spans="1:7" x14ac:dyDescent="0.35">
      <c r="A814" s="1">
        <v>43178</v>
      </c>
      <c r="B814" s="6">
        <v>0.03</v>
      </c>
      <c r="C814" s="6">
        <v>5.99</v>
      </c>
      <c r="D814" s="46">
        <f t="shared" si="24"/>
        <v>6.0200000000000005</v>
      </c>
      <c r="E814" s="6">
        <v>5.04</v>
      </c>
      <c r="F814" s="6">
        <v>3.47</v>
      </c>
      <c r="G814" s="52">
        <v>14.530000000000001</v>
      </c>
    </row>
    <row r="815" spans="1:7" x14ac:dyDescent="0.35">
      <c r="A815" s="1">
        <v>43179</v>
      </c>
      <c r="B815" s="6">
        <v>0</v>
      </c>
      <c r="C815" s="6">
        <v>8.2799999999999994</v>
      </c>
      <c r="D815" s="46">
        <f t="shared" si="24"/>
        <v>8.2799999999999994</v>
      </c>
      <c r="E815" s="6">
        <v>5.3</v>
      </c>
      <c r="F815" s="6">
        <v>9.0399999999999991</v>
      </c>
      <c r="G815" s="52">
        <v>22.62</v>
      </c>
    </row>
    <row r="816" spans="1:7" x14ac:dyDescent="0.35">
      <c r="A816" s="1">
        <v>43180</v>
      </c>
      <c r="B816" s="6">
        <v>0</v>
      </c>
      <c r="C816" s="6">
        <v>0</v>
      </c>
      <c r="D816" s="46">
        <f t="shared" si="24"/>
        <v>0</v>
      </c>
      <c r="E816" s="6">
        <v>5.31</v>
      </c>
      <c r="F816" s="6">
        <v>8.7200000000000006</v>
      </c>
      <c r="G816" s="52">
        <v>14.030000000000001</v>
      </c>
    </row>
    <row r="817" spans="1:7" x14ac:dyDescent="0.35">
      <c r="A817" s="1">
        <v>43181</v>
      </c>
      <c r="B817" s="11">
        <v>0</v>
      </c>
      <c r="C817" s="11">
        <v>0</v>
      </c>
      <c r="D817" s="46">
        <f t="shared" si="24"/>
        <v>0</v>
      </c>
      <c r="E817" s="11">
        <v>5.67</v>
      </c>
      <c r="F817" s="11">
        <v>7.42</v>
      </c>
      <c r="G817" s="51">
        <v>13.09</v>
      </c>
    </row>
    <row r="818" spans="1:7" x14ac:dyDescent="0.35">
      <c r="A818" s="1">
        <v>43182</v>
      </c>
      <c r="B818" s="11">
        <v>0</v>
      </c>
      <c r="C818" s="11">
        <v>0</v>
      </c>
      <c r="D818" s="46">
        <f t="shared" si="24"/>
        <v>0</v>
      </c>
      <c r="E818" s="11">
        <v>5.85</v>
      </c>
      <c r="F818" s="11">
        <v>8.8800000000000008</v>
      </c>
      <c r="G818" s="51">
        <v>14.73</v>
      </c>
    </row>
    <row r="819" spans="1:7" x14ac:dyDescent="0.35">
      <c r="A819" s="1">
        <v>43183</v>
      </c>
      <c r="B819" s="11">
        <v>0</v>
      </c>
      <c r="C819" s="11">
        <v>7.11</v>
      </c>
      <c r="D819" s="46">
        <f t="shared" si="24"/>
        <v>7.11</v>
      </c>
      <c r="E819" s="11">
        <v>6.61</v>
      </c>
      <c r="F819" s="11">
        <v>3.42</v>
      </c>
      <c r="G819" s="51">
        <v>17.14</v>
      </c>
    </row>
    <row r="820" spans="1:7" x14ac:dyDescent="0.35">
      <c r="A820" s="1">
        <v>43184</v>
      </c>
      <c r="B820" s="11">
        <v>0</v>
      </c>
      <c r="C820" s="11">
        <v>6.13</v>
      </c>
      <c r="D820" s="46">
        <f t="shared" si="24"/>
        <v>6.13</v>
      </c>
      <c r="E820" s="11">
        <v>19.46</v>
      </c>
      <c r="F820" s="11">
        <v>3.33</v>
      </c>
      <c r="G820" s="51">
        <v>28.92</v>
      </c>
    </row>
    <row r="821" spans="1:7" x14ac:dyDescent="0.35">
      <c r="A821" s="1">
        <v>43185</v>
      </c>
      <c r="B821" s="6">
        <v>0</v>
      </c>
      <c r="C821" s="6">
        <v>7.7</v>
      </c>
      <c r="D821" s="46">
        <f t="shared" si="24"/>
        <v>7.7</v>
      </c>
      <c r="E821" s="6">
        <v>17.62</v>
      </c>
      <c r="F821" s="6">
        <v>0</v>
      </c>
      <c r="G821" s="52">
        <v>25.32</v>
      </c>
    </row>
    <row r="822" spans="1:7" x14ac:dyDescent="0.35">
      <c r="A822" s="1">
        <v>43186</v>
      </c>
      <c r="B822" s="6">
        <v>0.03</v>
      </c>
      <c r="C822" s="6">
        <v>3.2</v>
      </c>
      <c r="D822" s="46">
        <f t="shared" si="24"/>
        <v>3.23</v>
      </c>
      <c r="E822" s="6">
        <v>18.78</v>
      </c>
      <c r="F822" s="6">
        <v>2.44</v>
      </c>
      <c r="G822" s="52">
        <v>24.450000000000003</v>
      </c>
    </row>
    <row r="823" spans="1:7" x14ac:dyDescent="0.35">
      <c r="A823" s="1">
        <v>43187</v>
      </c>
      <c r="B823" s="11">
        <v>2.0499999999999998</v>
      </c>
      <c r="C823" s="11">
        <v>1.74</v>
      </c>
      <c r="D823" s="46">
        <f t="shared" si="24"/>
        <v>3.79</v>
      </c>
      <c r="E823" s="11">
        <v>17.97</v>
      </c>
      <c r="F823" s="11">
        <v>6.96</v>
      </c>
      <c r="G823" s="51">
        <v>28.72</v>
      </c>
    </row>
    <row r="824" spans="1:7" x14ac:dyDescent="0.35">
      <c r="A824" s="1">
        <v>43188</v>
      </c>
      <c r="B824" s="6">
        <v>0</v>
      </c>
      <c r="C824" s="6">
        <v>3.2</v>
      </c>
      <c r="D824" s="46">
        <f t="shared" si="24"/>
        <v>3.2</v>
      </c>
      <c r="E824" s="6">
        <v>19.100000000000001</v>
      </c>
      <c r="F824" s="6">
        <v>3.34</v>
      </c>
      <c r="G824" s="52">
        <v>25.64</v>
      </c>
    </row>
    <row r="825" spans="1:7" x14ac:dyDescent="0.35">
      <c r="A825" s="1">
        <v>43189</v>
      </c>
      <c r="B825" s="6">
        <v>0</v>
      </c>
      <c r="C825" s="6">
        <v>0</v>
      </c>
      <c r="D825" s="46">
        <f t="shared" si="24"/>
        <v>0</v>
      </c>
      <c r="E825" s="6">
        <v>20.63</v>
      </c>
      <c r="F825" s="6">
        <v>4.1399999999999997</v>
      </c>
      <c r="G825" s="52">
        <v>24.77</v>
      </c>
    </row>
    <row r="826" spans="1:7" x14ac:dyDescent="0.35">
      <c r="A826" s="15">
        <v>43190</v>
      </c>
      <c r="B826" s="14">
        <v>0.02</v>
      </c>
      <c r="C826" s="14">
        <v>0</v>
      </c>
      <c r="D826" s="46">
        <f t="shared" si="24"/>
        <v>0.02</v>
      </c>
      <c r="E826" s="14">
        <v>19.739999999999998</v>
      </c>
      <c r="F826" s="14">
        <v>4.13</v>
      </c>
      <c r="G826" s="52">
        <v>23.889999999999997</v>
      </c>
    </row>
    <row r="827" spans="1:7" x14ac:dyDescent="0.35">
      <c r="A827" s="1">
        <v>43191</v>
      </c>
      <c r="B827" s="6">
        <v>0</v>
      </c>
      <c r="C827" s="6">
        <v>5.86</v>
      </c>
      <c r="D827" s="46">
        <f t="shared" si="24"/>
        <v>5.86</v>
      </c>
      <c r="E827" s="6">
        <v>5.08</v>
      </c>
      <c r="F827" s="6">
        <v>8.3800000000000008</v>
      </c>
      <c r="G827" s="52">
        <v>19.32</v>
      </c>
    </row>
    <row r="828" spans="1:7" x14ac:dyDescent="0.35">
      <c r="A828" s="1">
        <v>43192</v>
      </c>
      <c r="B828" s="6">
        <v>0</v>
      </c>
      <c r="C828" s="6">
        <v>4.28</v>
      </c>
      <c r="D828" s="46">
        <f t="shared" si="24"/>
        <v>4.28</v>
      </c>
      <c r="E828" s="6">
        <v>5.08</v>
      </c>
      <c r="F828" s="6">
        <v>9.61</v>
      </c>
      <c r="G828" s="52">
        <v>18.97</v>
      </c>
    </row>
    <row r="829" spans="1:7" x14ac:dyDescent="0.35">
      <c r="A829" s="1">
        <v>43193</v>
      </c>
      <c r="B829" s="6">
        <v>0</v>
      </c>
      <c r="C829" s="6">
        <v>8.5</v>
      </c>
      <c r="D829" s="46">
        <f t="shared" si="24"/>
        <v>8.5</v>
      </c>
      <c r="E829" s="6">
        <v>5.07</v>
      </c>
      <c r="F829" s="6">
        <v>7.62</v>
      </c>
      <c r="G829" s="52">
        <v>21.19</v>
      </c>
    </row>
    <row r="830" spans="1:7" x14ac:dyDescent="0.35">
      <c r="A830" s="8">
        <v>43194</v>
      </c>
      <c r="B830" s="9">
        <v>0</v>
      </c>
      <c r="C830" s="9">
        <v>12.25</v>
      </c>
      <c r="D830" s="46">
        <f t="shared" si="24"/>
        <v>12.25</v>
      </c>
      <c r="E830" s="9">
        <v>5.0599999999999996</v>
      </c>
      <c r="F830" s="9">
        <v>17.13</v>
      </c>
      <c r="G830" s="47">
        <v>34.44</v>
      </c>
    </row>
    <row r="831" spans="1:7" x14ac:dyDescent="0.35">
      <c r="A831" s="1">
        <v>43195</v>
      </c>
      <c r="B831" s="6">
        <v>0.02</v>
      </c>
      <c r="C831" s="6">
        <v>16.72</v>
      </c>
      <c r="D831" s="46">
        <f t="shared" si="24"/>
        <v>16.739999999999998</v>
      </c>
      <c r="E831" s="6">
        <v>5.05</v>
      </c>
      <c r="F831" s="6">
        <v>14.58</v>
      </c>
      <c r="G831" s="52">
        <v>36.369999999999997</v>
      </c>
    </row>
    <row r="832" spans="1:7" x14ac:dyDescent="0.35">
      <c r="A832" s="1">
        <v>43196</v>
      </c>
      <c r="B832" s="6">
        <v>0</v>
      </c>
      <c r="C832" s="6">
        <v>8.6999999999999993</v>
      </c>
      <c r="D832" s="46">
        <f t="shared" si="24"/>
        <v>8.6999999999999993</v>
      </c>
      <c r="E832" s="6">
        <v>5.0599999999999996</v>
      </c>
      <c r="F832" s="6">
        <v>12.46</v>
      </c>
      <c r="G832" s="52">
        <v>26.22</v>
      </c>
    </row>
    <row r="833" spans="1:7" x14ac:dyDescent="0.35">
      <c r="A833" s="10">
        <v>43197</v>
      </c>
      <c r="B833" s="6">
        <v>0</v>
      </c>
      <c r="C833" s="6">
        <v>7.75</v>
      </c>
      <c r="D833" s="46">
        <f t="shared" si="24"/>
        <v>7.75</v>
      </c>
      <c r="E833" s="6">
        <v>5.0599999999999996</v>
      </c>
      <c r="F833" s="6">
        <v>9.1300000000000008</v>
      </c>
      <c r="G833" s="52">
        <v>21.94</v>
      </c>
    </row>
    <row r="834" spans="1:7" x14ac:dyDescent="0.35">
      <c r="A834" s="1">
        <v>43198</v>
      </c>
      <c r="B834" s="6">
        <v>0</v>
      </c>
      <c r="C834" s="6">
        <v>7.19</v>
      </c>
      <c r="D834" s="46">
        <f t="shared" si="24"/>
        <v>7.19</v>
      </c>
      <c r="E834" s="6">
        <v>5.0599999999999996</v>
      </c>
      <c r="F834" s="6">
        <v>8.02</v>
      </c>
      <c r="G834" s="52">
        <v>20.27</v>
      </c>
    </row>
    <row r="835" spans="1:7" x14ac:dyDescent="0.35">
      <c r="A835" s="1">
        <v>43199</v>
      </c>
      <c r="B835" s="6">
        <v>0</v>
      </c>
      <c r="C835" s="6">
        <v>14.7</v>
      </c>
      <c r="D835" s="46">
        <f t="shared" si="24"/>
        <v>14.7</v>
      </c>
      <c r="E835" s="6">
        <v>5.05</v>
      </c>
      <c r="F835" s="6">
        <v>15.34</v>
      </c>
      <c r="G835" s="52">
        <v>35.089999999999996</v>
      </c>
    </row>
    <row r="836" spans="1:7" x14ac:dyDescent="0.35">
      <c r="A836" s="1">
        <v>43200</v>
      </c>
      <c r="B836" s="6">
        <v>0</v>
      </c>
      <c r="C836" s="6">
        <v>5.72</v>
      </c>
      <c r="D836" s="46">
        <f t="shared" si="24"/>
        <v>5.72</v>
      </c>
      <c r="E836" s="6">
        <v>5.05</v>
      </c>
      <c r="F836" s="6">
        <v>7.35</v>
      </c>
      <c r="G836" s="52">
        <v>18.12</v>
      </c>
    </row>
    <row r="837" spans="1:7" x14ac:dyDescent="0.35">
      <c r="A837" s="8">
        <v>43201</v>
      </c>
      <c r="B837" s="11">
        <v>0</v>
      </c>
      <c r="C837" s="11">
        <v>20.87</v>
      </c>
      <c r="D837" s="46">
        <f t="shared" si="24"/>
        <v>20.87</v>
      </c>
      <c r="E837" s="11">
        <v>5.05</v>
      </c>
      <c r="F837" s="11">
        <v>10.94</v>
      </c>
      <c r="G837" s="51">
        <v>36.86</v>
      </c>
    </row>
    <row r="838" spans="1:7" x14ac:dyDescent="0.35">
      <c r="A838" s="1">
        <v>43202</v>
      </c>
      <c r="B838" s="11">
        <v>0</v>
      </c>
      <c r="C838" s="11">
        <v>16.18</v>
      </c>
      <c r="D838" s="46">
        <f t="shared" si="24"/>
        <v>16.18</v>
      </c>
      <c r="E838" s="11">
        <v>5.04</v>
      </c>
      <c r="F838" s="11">
        <v>11.85</v>
      </c>
      <c r="G838" s="51">
        <v>33.07</v>
      </c>
    </row>
    <row r="839" spans="1:7" x14ac:dyDescent="0.35">
      <c r="A839" s="1">
        <v>43203</v>
      </c>
      <c r="B839" s="6">
        <v>0.03</v>
      </c>
      <c r="C839" s="6">
        <v>13.1</v>
      </c>
      <c r="D839" s="46">
        <f t="shared" ref="D839:D902" si="25">C839+B839</f>
        <v>13.129999999999999</v>
      </c>
      <c r="E839" s="6">
        <v>5.05</v>
      </c>
      <c r="F839" s="6">
        <v>13.97</v>
      </c>
      <c r="G839" s="52">
        <v>32.15</v>
      </c>
    </row>
    <row r="840" spans="1:7" x14ac:dyDescent="0.35">
      <c r="A840" s="1">
        <v>43204</v>
      </c>
      <c r="B840" s="6">
        <v>0</v>
      </c>
      <c r="C840" s="6">
        <v>0</v>
      </c>
      <c r="D840" s="46">
        <f t="shared" si="25"/>
        <v>0</v>
      </c>
      <c r="E840" s="6">
        <v>5.04</v>
      </c>
      <c r="F840" s="6">
        <v>2</v>
      </c>
      <c r="G840" s="52">
        <v>7.04</v>
      </c>
    </row>
    <row r="841" spans="1:7" x14ac:dyDescent="0.35">
      <c r="A841" s="10">
        <v>43205</v>
      </c>
      <c r="B841" s="6">
        <v>0</v>
      </c>
      <c r="C841" s="6">
        <v>0</v>
      </c>
      <c r="D841" s="46">
        <f t="shared" si="25"/>
        <v>0</v>
      </c>
      <c r="E841" s="6">
        <v>5.05</v>
      </c>
      <c r="F841" s="6">
        <v>1.1299999999999999</v>
      </c>
      <c r="G841" s="52">
        <v>6.18</v>
      </c>
    </row>
    <row r="842" spans="1:7" x14ac:dyDescent="0.35">
      <c r="A842" s="1">
        <v>43206</v>
      </c>
      <c r="B842" s="6">
        <v>0</v>
      </c>
      <c r="C842" s="6">
        <v>0</v>
      </c>
      <c r="D842" s="46">
        <f t="shared" si="25"/>
        <v>0</v>
      </c>
      <c r="E842" s="6">
        <v>5.04</v>
      </c>
      <c r="F842" s="6">
        <v>3.4</v>
      </c>
      <c r="G842" s="52">
        <v>8.44</v>
      </c>
    </row>
    <row r="843" spans="1:7" x14ac:dyDescent="0.35">
      <c r="A843" s="1">
        <v>43207</v>
      </c>
      <c r="B843" s="6">
        <v>0</v>
      </c>
      <c r="C843" s="6">
        <v>0</v>
      </c>
      <c r="D843" s="46">
        <f t="shared" si="25"/>
        <v>0</v>
      </c>
      <c r="E843" s="6">
        <v>5.04</v>
      </c>
      <c r="F843" s="6">
        <v>6.1</v>
      </c>
      <c r="G843" s="52">
        <v>11.14</v>
      </c>
    </row>
    <row r="844" spans="1:7" x14ac:dyDescent="0.35">
      <c r="A844" s="10">
        <v>43208</v>
      </c>
      <c r="B844" s="6">
        <v>0</v>
      </c>
      <c r="C844" s="6">
        <v>0</v>
      </c>
      <c r="D844" s="46">
        <f t="shared" si="25"/>
        <v>0</v>
      </c>
      <c r="E844" s="6">
        <v>5.04</v>
      </c>
      <c r="F844" s="6">
        <v>1.06</v>
      </c>
      <c r="G844" s="52">
        <v>6.1</v>
      </c>
    </row>
    <row r="845" spans="1:7" x14ac:dyDescent="0.35">
      <c r="A845" s="1">
        <v>43209</v>
      </c>
      <c r="B845" s="6">
        <v>0</v>
      </c>
      <c r="C845" s="6">
        <v>0</v>
      </c>
      <c r="D845" s="46">
        <f t="shared" si="25"/>
        <v>0</v>
      </c>
      <c r="E845" s="6">
        <v>5.0199999999999996</v>
      </c>
      <c r="F845" s="6">
        <v>0</v>
      </c>
      <c r="G845" s="52">
        <v>5.0199999999999996</v>
      </c>
    </row>
    <row r="846" spans="1:7" x14ac:dyDescent="0.35">
      <c r="A846" s="1">
        <v>43210</v>
      </c>
      <c r="B846" s="6">
        <v>0</v>
      </c>
      <c r="C846" s="6">
        <v>0</v>
      </c>
      <c r="D846" s="46">
        <f t="shared" si="25"/>
        <v>0</v>
      </c>
      <c r="E846" s="6">
        <v>5.04</v>
      </c>
      <c r="F846" s="6">
        <v>2.4</v>
      </c>
      <c r="G846" s="52">
        <v>7.44</v>
      </c>
    </row>
    <row r="847" spans="1:7" x14ac:dyDescent="0.35">
      <c r="A847" s="10">
        <v>43211</v>
      </c>
      <c r="B847" s="6">
        <v>0</v>
      </c>
      <c r="C847" s="6">
        <v>0</v>
      </c>
      <c r="D847" s="46">
        <f t="shared" si="25"/>
        <v>0</v>
      </c>
      <c r="E847" s="6">
        <v>5.05</v>
      </c>
      <c r="F847" s="6">
        <v>0</v>
      </c>
      <c r="G847" s="52">
        <v>5.05</v>
      </c>
    </row>
    <row r="848" spans="1:7" x14ac:dyDescent="0.35">
      <c r="A848" s="1">
        <v>43212</v>
      </c>
      <c r="B848" s="6">
        <v>0.02</v>
      </c>
      <c r="C848" s="6">
        <v>0</v>
      </c>
      <c r="D848" s="46">
        <f t="shared" si="25"/>
        <v>0.02</v>
      </c>
      <c r="E848" s="6">
        <v>5.05</v>
      </c>
      <c r="F848" s="6">
        <v>0</v>
      </c>
      <c r="G848" s="52">
        <v>5.07</v>
      </c>
    </row>
    <row r="849" spans="1:7" x14ac:dyDescent="0.35">
      <c r="A849" s="1">
        <v>43213</v>
      </c>
      <c r="B849" s="6">
        <v>0</v>
      </c>
      <c r="C849" s="6">
        <v>0</v>
      </c>
      <c r="D849" s="46">
        <f t="shared" si="25"/>
        <v>0</v>
      </c>
      <c r="E849" s="6">
        <v>5.05</v>
      </c>
      <c r="F849" s="6">
        <v>0</v>
      </c>
      <c r="G849" s="52">
        <v>5.05</v>
      </c>
    </row>
    <row r="850" spans="1:7" x14ac:dyDescent="0.35">
      <c r="A850" s="1">
        <v>43214</v>
      </c>
      <c r="B850" s="6">
        <v>0</v>
      </c>
      <c r="C850" s="6">
        <v>0</v>
      </c>
      <c r="D850" s="46">
        <f t="shared" si="25"/>
        <v>0</v>
      </c>
      <c r="E850" s="6">
        <v>5.05</v>
      </c>
      <c r="F850" s="6">
        <v>2.12</v>
      </c>
      <c r="G850" s="52">
        <v>7.17</v>
      </c>
    </row>
    <row r="851" spans="1:7" x14ac:dyDescent="0.35">
      <c r="A851" s="1">
        <v>43215</v>
      </c>
      <c r="B851" s="6">
        <v>0</v>
      </c>
      <c r="C851" s="6">
        <v>0</v>
      </c>
      <c r="D851" s="46">
        <f t="shared" si="25"/>
        <v>0</v>
      </c>
      <c r="E851" s="6">
        <v>5.87</v>
      </c>
      <c r="F851" s="6">
        <v>2.14</v>
      </c>
      <c r="G851" s="52">
        <v>8.01</v>
      </c>
    </row>
    <row r="852" spans="1:7" x14ac:dyDescent="0.35">
      <c r="A852" s="1">
        <v>43216</v>
      </c>
      <c r="B852" s="6">
        <v>0</v>
      </c>
      <c r="C852" s="6">
        <v>0</v>
      </c>
      <c r="D852" s="46">
        <f t="shared" si="25"/>
        <v>0</v>
      </c>
      <c r="E852" s="6">
        <v>6.61</v>
      </c>
      <c r="F852" s="6">
        <v>1.25</v>
      </c>
      <c r="G852" s="52">
        <v>7.86</v>
      </c>
    </row>
    <row r="853" spans="1:7" x14ac:dyDescent="0.35">
      <c r="A853" s="1">
        <v>43217</v>
      </c>
      <c r="B853" s="6">
        <v>0</v>
      </c>
      <c r="C853" s="6">
        <v>0</v>
      </c>
      <c r="D853" s="46">
        <f t="shared" si="25"/>
        <v>0</v>
      </c>
      <c r="E853" s="6">
        <v>6.62</v>
      </c>
      <c r="F853" s="6">
        <v>3.37</v>
      </c>
      <c r="G853" s="52">
        <v>9.99</v>
      </c>
    </row>
    <row r="854" spans="1:7" x14ac:dyDescent="0.35">
      <c r="A854" s="10">
        <v>43218</v>
      </c>
      <c r="B854" s="6">
        <v>0</v>
      </c>
      <c r="C854" s="6">
        <v>0</v>
      </c>
      <c r="D854" s="46">
        <f t="shared" si="25"/>
        <v>0</v>
      </c>
      <c r="E854" s="6">
        <v>5.0599999999999996</v>
      </c>
      <c r="F854" s="6">
        <v>4.09</v>
      </c>
      <c r="G854" s="52">
        <v>9.1499999999999986</v>
      </c>
    </row>
    <row r="855" spans="1:7" x14ac:dyDescent="0.35">
      <c r="A855" s="1">
        <v>43219</v>
      </c>
      <c r="B855" s="6">
        <v>0</v>
      </c>
      <c r="C855" s="6">
        <v>0</v>
      </c>
      <c r="D855" s="46">
        <f t="shared" si="25"/>
        <v>0</v>
      </c>
      <c r="E855" s="6">
        <v>5.0599999999999996</v>
      </c>
      <c r="F855" s="6">
        <v>3.38</v>
      </c>
      <c r="G855" s="52">
        <v>8.44</v>
      </c>
    </row>
    <row r="856" spans="1:7" x14ac:dyDescent="0.35">
      <c r="A856" s="1">
        <v>43220</v>
      </c>
      <c r="B856" s="6">
        <v>0.17</v>
      </c>
      <c r="C856" s="6">
        <v>1.73</v>
      </c>
      <c r="D856" s="46">
        <f t="shared" si="25"/>
        <v>1.9</v>
      </c>
      <c r="E856" s="6">
        <v>5.05</v>
      </c>
      <c r="F856" s="6">
        <v>4.47</v>
      </c>
      <c r="G856" s="52">
        <v>11.419999999999998</v>
      </c>
    </row>
    <row r="857" spans="1:7" x14ac:dyDescent="0.35">
      <c r="A857" s="1">
        <v>43221</v>
      </c>
      <c r="B857" s="6">
        <v>0</v>
      </c>
      <c r="C857" s="6">
        <v>0</v>
      </c>
      <c r="D857" s="46">
        <f t="shared" si="25"/>
        <v>0</v>
      </c>
      <c r="E857" s="6">
        <v>5.08</v>
      </c>
      <c r="F857" s="6">
        <v>2.2599999999999998</v>
      </c>
      <c r="G857" s="52">
        <v>7.34</v>
      </c>
    </row>
    <row r="858" spans="1:7" x14ac:dyDescent="0.35">
      <c r="A858" s="1">
        <v>43222</v>
      </c>
      <c r="B858" s="6">
        <v>0</v>
      </c>
      <c r="C858" s="6">
        <v>0</v>
      </c>
      <c r="D858" s="46">
        <f t="shared" si="25"/>
        <v>0</v>
      </c>
      <c r="E858" s="6">
        <v>5.03</v>
      </c>
      <c r="F858" s="6">
        <v>3.37</v>
      </c>
      <c r="G858" s="52">
        <v>8.4</v>
      </c>
    </row>
    <row r="859" spans="1:7" x14ac:dyDescent="0.35">
      <c r="A859" s="1">
        <v>43223</v>
      </c>
      <c r="B859" s="6">
        <v>0</v>
      </c>
      <c r="C859" s="6">
        <v>0</v>
      </c>
      <c r="D859" s="46">
        <f t="shared" si="25"/>
        <v>0</v>
      </c>
      <c r="E859" s="6">
        <v>5.0599999999999996</v>
      </c>
      <c r="F859" s="6">
        <v>7.63</v>
      </c>
      <c r="G859" s="52">
        <v>12.69</v>
      </c>
    </row>
    <row r="860" spans="1:7" x14ac:dyDescent="0.35">
      <c r="A860" s="1">
        <v>43224</v>
      </c>
      <c r="B860" s="6">
        <v>0.19</v>
      </c>
      <c r="C860" s="6">
        <v>0</v>
      </c>
      <c r="D860" s="46">
        <f t="shared" si="25"/>
        <v>0.19</v>
      </c>
      <c r="E860" s="6">
        <v>5.0599999999999996</v>
      </c>
      <c r="F860" s="6">
        <v>10.84</v>
      </c>
      <c r="G860" s="52">
        <v>16.09</v>
      </c>
    </row>
    <row r="861" spans="1:7" x14ac:dyDescent="0.35">
      <c r="A861" s="1">
        <v>43225</v>
      </c>
      <c r="B861" s="6">
        <v>0</v>
      </c>
      <c r="C861" s="6">
        <v>0</v>
      </c>
      <c r="D861" s="46">
        <f t="shared" si="25"/>
        <v>0</v>
      </c>
      <c r="E861" s="6">
        <v>5.0599999999999996</v>
      </c>
      <c r="F861" s="6">
        <v>3.38</v>
      </c>
      <c r="G861" s="52">
        <v>8.44</v>
      </c>
    </row>
    <row r="862" spans="1:7" x14ac:dyDescent="0.35">
      <c r="A862" s="10">
        <v>43226</v>
      </c>
      <c r="B862" s="6">
        <v>0</v>
      </c>
      <c r="C862" s="6">
        <v>0</v>
      </c>
      <c r="D862" s="46">
        <f t="shared" si="25"/>
        <v>0</v>
      </c>
      <c r="E862" s="6">
        <v>5.0599999999999996</v>
      </c>
      <c r="F862" s="6">
        <v>3.39</v>
      </c>
      <c r="G862" s="52">
        <v>8.4499999999999993</v>
      </c>
    </row>
    <row r="863" spans="1:7" x14ac:dyDescent="0.35">
      <c r="A863" s="1">
        <v>43227</v>
      </c>
      <c r="B863" s="6">
        <v>0</v>
      </c>
      <c r="C863" s="6">
        <v>0</v>
      </c>
      <c r="D863" s="46">
        <f t="shared" si="25"/>
        <v>0</v>
      </c>
      <c r="E863" s="6">
        <v>5.0599999999999996</v>
      </c>
      <c r="F863" s="6">
        <v>3.4</v>
      </c>
      <c r="G863" s="52">
        <v>8.4599999999999991</v>
      </c>
    </row>
    <row r="864" spans="1:7" x14ac:dyDescent="0.35">
      <c r="A864" s="1">
        <v>43228</v>
      </c>
      <c r="B864" s="6">
        <v>0</v>
      </c>
      <c r="C864" s="6">
        <v>0</v>
      </c>
      <c r="D864" s="46">
        <f t="shared" si="25"/>
        <v>0</v>
      </c>
      <c r="E864" s="6">
        <v>5.0599999999999996</v>
      </c>
      <c r="F864" s="6">
        <v>0.99</v>
      </c>
      <c r="G864" s="52">
        <v>6.05</v>
      </c>
    </row>
    <row r="865" spans="1:7" x14ac:dyDescent="0.35">
      <c r="A865" s="1">
        <v>43229</v>
      </c>
      <c r="B865" s="6">
        <v>0</v>
      </c>
      <c r="C865" s="6">
        <v>0</v>
      </c>
      <c r="D865" s="46">
        <f t="shared" si="25"/>
        <v>0</v>
      </c>
      <c r="E865" s="6">
        <v>5.0599999999999996</v>
      </c>
      <c r="F865" s="6">
        <v>0</v>
      </c>
      <c r="G865" s="52">
        <v>5.0599999999999996</v>
      </c>
    </row>
    <row r="866" spans="1:7" x14ac:dyDescent="0.35">
      <c r="A866" s="1">
        <v>43230</v>
      </c>
      <c r="B866" s="6">
        <v>0</v>
      </c>
      <c r="C866" s="6">
        <v>0</v>
      </c>
      <c r="D866" s="46">
        <f t="shared" si="25"/>
        <v>0</v>
      </c>
      <c r="E866" s="6">
        <v>5.05</v>
      </c>
      <c r="F866" s="6">
        <v>2.79</v>
      </c>
      <c r="G866" s="52">
        <v>7.84</v>
      </c>
    </row>
    <row r="867" spans="1:7" x14ac:dyDescent="0.35">
      <c r="A867" s="1">
        <v>43231</v>
      </c>
      <c r="B867" s="6">
        <v>0.05</v>
      </c>
      <c r="C867" s="6">
        <v>0</v>
      </c>
      <c r="D867" s="46">
        <f t="shared" si="25"/>
        <v>0.05</v>
      </c>
      <c r="E867" s="6">
        <v>6.62</v>
      </c>
      <c r="F867" s="6">
        <v>0</v>
      </c>
      <c r="G867" s="52">
        <v>6.67</v>
      </c>
    </row>
    <row r="868" spans="1:7" x14ac:dyDescent="0.35">
      <c r="A868" s="10">
        <v>43232</v>
      </c>
      <c r="B868" s="6">
        <v>0</v>
      </c>
      <c r="C868" s="6">
        <v>0</v>
      </c>
      <c r="D868" s="46">
        <f t="shared" si="25"/>
        <v>0</v>
      </c>
      <c r="E868" s="6">
        <v>6.63</v>
      </c>
      <c r="F868" s="6">
        <v>0</v>
      </c>
      <c r="G868" s="52">
        <v>6.63</v>
      </c>
    </row>
    <row r="869" spans="1:7" x14ac:dyDescent="0.35">
      <c r="A869" s="1">
        <v>43233</v>
      </c>
      <c r="B869" s="6">
        <v>0</v>
      </c>
      <c r="C869" s="6">
        <v>0</v>
      </c>
      <c r="D869" s="46">
        <f t="shared" si="25"/>
        <v>0</v>
      </c>
      <c r="E869" s="6">
        <v>6.64</v>
      </c>
      <c r="F869" s="6">
        <v>0</v>
      </c>
      <c r="G869" s="52">
        <v>6.64</v>
      </c>
    </row>
    <row r="870" spans="1:7" x14ac:dyDescent="0.35">
      <c r="A870" s="1">
        <v>43234</v>
      </c>
      <c r="B870" s="6">
        <v>0</v>
      </c>
      <c r="C870" s="6">
        <v>0</v>
      </c>
      <c r="D870" s="46">
        <f t="shared" si="25"/>
        <v>0</v>
      </c>
      <c r="E870" s="6">
        <v>5.0599999999999996</v>
      </c>
      <c r="F870" s="6">
        <v>0</v>
      </c>
      <c r="G870" s="52">
        <v>5.0599999999999996</v>
      </c>
    </row>
    <row r="871" spans="1:7" x14ac:dyDescent="0.35">
      <c r="A871" s="1">
        <v>43235</v>
      </c>
      <c r="B871" s="6">
        <v>0.03</v>
      </c>
      <c r="C871" s="6">
        <v>0</v>
      </c>
      <c r="D871" s="46">
        <f t="shared" si="25"/>
        <v>0.03</v>
      </c>
      <c r="E871" s="6">
        <v>5.05</v>
      </c>
      <c r="F871" s="6">
        <v>0</v>
      </c>
      <c r="G871" s="52">
        <v>5.08</v>
      </c>
    </row>
    <row r="872" spans="1:7" x14ac:dyDescent="0.35">
      <c r="A872" s="10">
        <v>43236</v>
      </c>
      <c r="B872" s="6">
        <v>0</v>
      </c>
      <c r="C872" s="6">
        <v>0</v>
      </c>
      <c r="D872" s="46">
        <f t="shared" si="25"/>
        <v>0</v>
      </c>
      <c r="E872" s="6">
        <v>5.0599999999999996</v>
      </c>
      <c r="F872" s="6">
        <v>0</v>
      </c>
      <c r="G872" s="52">
        <v>5.0599999999999996</v>
      </c>
    </row>
    <row r="873" spans="1:7" x14ac:dyDescent="0.35">
      <c r="A873" s="1">
        <v>43237</v>
      </c>
      <c r="B873" s="6">
        <v>0.03</v>
      </c>
      <c r="C873" s="6">
        <v>0</v>
      </c>
      <c r="D873" s="46">
        <f t="shared" si="25"/>
        <v>0.03</v>
      </c>
      <c r="E873" s="6">
        <v>5.05</v>
      </c>
      <c r="F873" s="6">
        <v>2.66</v>
      </c>
      <c r="G873" s="52">
        <v>7.74</v>
      </c>
    </row>
    <row r="874" spans="1:7" x14ac:dyDescent="0.35">
      <c r="A874" s="1">
        <v>43238</v>
      </c>
      <c r="B874" s="6">
        <v>0</v>
      </c>
      <c r="C874" s="6">
        <v>0</v>
      </c>
      <c r="D874" s="46">
        <f t="shared" si="25"/>
        <v>0</v>
      </c>
      <c r="E874" s="6">
        <v>5.04</v>
      </c>
      <c r="F874" s="6">
        <v>2.5099999999999998</v>
      </c>
      <c r="G874" s="52">
        <v>7.55</v>
      </c>
    </row>
    <row r="875" spans="1:7" x14ac:dyDescent="0.35">
      <c r="A875" s="10">
        <v>43239</v>
      </c>
      <c r="B875" s="6">
        <v>0</v>
      </c>
      <c r="C875" s="6">
        <v>0</v>
      </c>
      <c r="D875" s="46">
        <f t="shared" si="25"/>
        <v>0</v>
      </c>
      <c r="E875" s="6">
        <v>5.0599999999999996</v>
      </c>
      <c r="F875" s="6">
        <v>2.91</v>
      </c>
      <c r="G875" s="52">
        <v>7.97</v>
      </c>
    </row>
    <row r="876" spans="1:7" x14ac:dyDescent="0.35">
      <c r="A876" s="1">
        <v>43240</v>
      </c>
      <c r="B876" s="6">
        <v>0</v>
      </c>
      <c r="C876" s="6">
        <v>0</v>
      </c>
      <c r="D876" s="46">
        <f t="shared" si="25"/>
        <v>0</v>
      </c>
      <c r="E876" s="6">
        <v>5.0599999999999996</v>
      </c>
      <c r="F876" s="6">
        <v>0</v>
      </c>
      <c r="G876" s="52">
        <v>5.0599999999999996</v>
      </c>
    </row>
    <row r="877" spans="1:7" x14ac:dyDescent="0.35">
      <c r="A877" s="1">
        <v>43241</v>
      </c>
      <c r="B877" s="6">
        <v>0</v>
      </c>
      <c r="C877" s="6">
        <v>0</v>
      </c>
      <c r="D877" s="46">
        <f t="shared" si="25"/>
        <v>0</v>
      </c>
      <c r="E877" s="6">
        <v>5.0599999999999996</v>
      </c>
      <c r="F877" s="6">
        <v>1.1100000000000001</v>
      </c>
      <c r="G877" s="52">
        <v>6.17</v>
      </c>
    </row>
    <row r="878" spans="1:7" x14ac:dyDescent="0.35">
      <c r="A878" s="1">
        <v>43242</v>
      </c>
      <c r="B878" s="6">
        <v>0</v>
      </c>
      <c r="C878" s="6">
        <v>0</v>
      </c>
      <c r="D878" s="46">
        <f t="shared" si="25"/>
        <v>0</v>
      </c>
      <c r="E878" s="6">
        <v>5.0599999999999996</v>
      </c>
      <c r="F878" s="6">
        <v>0</v>
      </c>
      <c r="G878" s="52">
        <v>5.0599999999999996</v>
      </c>
    </row>
    <row r="879" spans="1:7" x14ac:dyDescent="0.35">
      <c r="A879" s="1">
        <v>43243</v>
      </c>
      <c r="B879" s="11">
        <v>0</v>
      </c>
      <c r="C879" s="11">
        <v>0</v>
      </c>
      <c r="D879" s="46">
        <f t="shared" si="25"/>
        <v>0</v>
      </c>
      <c r="E879" s="11">
        <v>5.0599999999999996</v>
      </c>
      <c r="F879" s="11">
        <v>0</v>
      </c>
      <c r="G879" s="51">
        <v>5.0599999999999996</v>
      </c>
    </row>
    <row r="880" spans="1:7" x14ac:dyDescent="0.35">
      <c r="A880" s="8">
        <v>43244</v>
      </c>
      <c r="B880" s="11">
        <v>0</v>
      </c>
      <c r="C880" s="11">
        <v>0</v>
      </c>
      <c r="D880" s="46">
        <f t="shared" si="25"/>
        <v>0</v>
      </c>
      <c r="E880" s="11">
        <v>5.05</v>
      </c>
      <c r="F880" s="11">
        <v>4.3099999999999996</v>
      </c>
      <c r="G880" s="51">
        <v>9.36</v>
      </c>
    </row>
    <row r="881" spans="1:7" x14ac:dyDescent="0.35">
      <c r="A881" s="8">
        <v>43245</v>
      </c>
      <c r="B881" s="11">
        <v>0</v>
      </c>
      <c r="C881" s="11">
        <v>0</v>
      </c>
      <c r="D881" s="46">
        <f t="shared" si="25"/>
        <v>0</v>
      </c>
      <c r="E881" s="11">
        <v>5.0599999999999996</v>
      </c>
      <c r="F881" s="11">
        <v>0</v>
      </c>
      <c r="G881" s="51">
        <v>5.0599999999999996</v>
      </c>
    </row>
    <row r="882" spans="1:7" x14ac:dyDescent="0.35">
      <c r="A882" s="8">
        <v>43246</v>
      </c>
      <c r="B882" s="11">
        <v>0</v>
      </c>
      <c r="C882" s="11">
        <v>0</v>
      </c>
      <c r="D882" s="46">
        <f t="shared" si="25"/>
        <v>0</v>
      </c>
      <c r="E882" s="11">
        <v>5.0599999999999996</v>
      </c>
      <c r="F882" s="11">
        <v>0</v>
      </c>
      <c r="G882" s="51">
        <v>5.0599999999999996</v>
      </c>
    </row>
    <row r="883" spans="1:7" x14ac:dyDescent="0.35">
      <c r="A883" s="8">
        <v>43247</v>
      </c>
      <c r="B883" s="11">
        <v>0</v>
      </c>
      <c r="C883" s="11">
        <v>0</v>
      </c>
      <c r="D883" s="46">
        <f t="shared" si="25"/>
        <v>0</v>
      </c>
      <c r="E883" s="11">
        <v>5.0599999999999996</v>
      </c>
      <c r="F883" s="11">
        <v>0</v>
      </c>
      <c r="G883" s="51">
        <v>5.0599999999999996</v>
      </c>
    </row>
    <row r="884" spans="1:7" x14ac:dyDescent="0.35">
      <c r="A884" s="1">
        <v>43248</v>
      </c>
      <c r="B884" s="6">
        <v>0</v>
      </c>
      <c r="C884" s="6">
        <v>0</v>
      </c>
      <c r="D884" s="46">
        <f t="shared" si="25"/>
        <v>0</v>
      </c>
      <c r="E884" s="6">
        <v>5.07</v>
      </c>
      <c r="F884" s="6">
        <v>0</v>
      </c>
      <c r="G884" s="52">
        <v>5.07</v>
      </c>
    </row>
    <row r="885" spans="1:7" x14ac:dyDescent="0.35">
      <c r="A885" s="8">
        <v>43249</v>
      </c>
      <c r="B885" s="11">
        <v>0</v>
      </c>
      <c r="C885" s="11">
        <v>0</v>
      </c>
      <c r="D885" s="46">
        <f t="shared" si="25"/>
        <v>0</v>
      </c>
      <c r="E885" s="11">
        <v>5.05</v>
      </c>
      <c r="F885" s="11">
        <v>0</v>
      </c>
      <c r="G885" s="51">
        <v>5.05</v>
      </c>
    </row>
    <row r="886" spans="1:7" x14ac:dyDescent="0.35">
      <c r="A886" s="8">
        <v>43250</v>
      </c>
      <c r="B886" s="11">
        <v>0</v>
      </c>
      <c r="C886" s="11">
        <v>0</v>
      </c>
      <c r="D886" s="46">
        <f t="shared" si="25"/>
        <v>0</v>
      </c>
      <c r="E886" s="11">
        <v>5.04</v>
      </c>
      <c r="F886" s="11">
        <v>1.34</v>
      </c>
      <c r="G886" s="51">
        <v>6.38</v>
      </c>
    </row>
    <row r="887" spans="1:7" x14ac:dyDescent="0.35">
      <c r="A887" s="1">
        <v>43251</v>
      </c>
      <c r="B887" s="6">
        <v>0</v>
      </c>
      <c r="C887" s="6">
        <v>0</v>
      </c>
      <c r="D887" s="46">
        <f t="shared" si="25"/>
        <v>0</v>
      </c>
      <c r="E887" s="6">
        <v>5.0599999999999996</v>
      </c>
      <c r="F887" s="6">
        <v>0</v>
      </c>
      <c r="G887" s="52">
        <v>5.0599999999999996</v>
      </c>
    </row>
    <row r="888" spans="1:7" x14ac:dyDescent="0.35">
      <c r="A888" s="1">
        <v>43252</v>
      </c>
      <c r="B888" s="6">
        <v>0</v>
      </c>
      <c r="C888" s="6">
        <v>0</v>
      </c>
      <c r="D888" s="46">
        <f t="shared" si="25"/>
        <v>0</v>
      </c>
      <c r="E888" s="6">
        <v>5.01</v>
      </c>
      <c r="F888" s="6">
        <v>0</v>
      </c>
      <c r="G888" s="52">
        <v>5.01</v>
      </c>
    </row>
    <row r="889" spans="1:7" x14ac:dyDescent="0.35">
      <c r="A889" s="1">
        <v>43253</v>
      </c>
      <c r="B889" s="6">
        <v>0</v>
      </c>
      <c r="C889" s="6">
        <v>0</v>
      </c>
      <c r="D889" s="46">
        <f t="shared" si="25"/>
        <v>0</v>
      </c>
      <c r="E889" s="6">
        <v>5.05</v>
      </c>
      <c r="F889" s="6">
        <v>0</v>
      </c>
      <c r="G889" s="52">
        <v>5.05</v>
      </c>
    </row>
    <row r="890" spans="1:7" x14ac:dyDescent="0.35">
      <c r="A890" s="10">
        <v>43254</v>
      </c>
      <c r="B890" s="6">
        <v>0</v>
      </c>
      <c r="C890" s="6">
        <v>0</v>
      </c>
      <c r="D890" s="46">
        <f t="shared" si="25"/>
        <v>0</v>
      </c>
      <c r="E890" s="6">
        <v>5.03</v>
      </c>
      <c r="F890" s="6">
        <v>0</v>
      </c>
      <c r="G890" s="52">
        <v>5.03</v>
      </c>
    </row>
    <row r="891" spans="1:7" x14ac:dyDescent="0.35">
      <c r="A891" s="1">
        <v>43255</v>
      </c>
      <c r="B891" s="6">
        <v>0</v>
      </c>
      <c r="C891" s="6">
        <v>0</v>
      </c>
      <c r="D891" s="46">
        <f t="shared" si="25"/>
        <v>0</v>
      </c>
      <c r="E891" s="6">
        <v>5.04</v>
      </c>
      <c r="F891" s="6">
        <v>0</v>
      </c>
      <c r="G891" s="52">
        <v>5.04</v>
      </c>
    </row>
    <row r="892" spans="1:7" x14ac:dyDescent="0.35">
      <c r="A892" s="1">
        <v>43256</v>
      </c>
      <c r="B892" s="6">
        <v>0</v>
      </c>
      <c r="C892" s="6">
        <v>0</v>
      </c>
      <c r="D892" s="46">
        <f t="shared" si="25"/>
        <v>0</v>
      </c>
      <c r="E892" s="6">
        <v>5.04</v>
      </c>
      <c r="F892" s="6">
        <v>0</v>
      </c>
      <c r="G892" s="52">
        <v>5.04</v>
      </c>
    </row>
    <row r="893" spans="1:7" x14ac:dyDescent="0.35">
      <c r="A893" s="1">
        <v>43257</v>
      </c>
      <c r="B893" s="6">
        <v>0</v>
      </c>
      <c r="C893" s="6">
        <v>0</v>
      </c>
      <c r="D893" s="46">
        <f t="shared" si="25"/>
        <v>0</v>
      </c>
      <c r="E893" s="6">
        <v>5.04</v>
      </c>
      <c r="F893" s="6">
        <v>0</v>
      </c>
      <c r="G893" s="52">
        <v>5.04</v>
      </c>
    </row>
    <row r="894" spans="1:7" x14ac:dyDescent="0.35">
      <c r="A894" s="1">
        <v>43258</v>
      </c>
      <c r="B894" s="11">
        <v>0</v>
      </c>
      <c r="C894" s="11">
        <v>0</v>
      </c>
      <c r="D894" s="46">
        <f t="shared" si="25"/>
        <v>0</v>
      </c>
      <c r="E894" s="11">
        <v>5.04</v>
      </c>
      <c r="F894" s="11">
        <v>0</v>
      </c>
      <c r="G894" s="51">
        <v>5.04</v>
      </c>
    </row>
    <row r="895" spans="1:7" x14ac:dyDescent="0.35">
      <c r="A895" s="1">
        <v>43259</v>
      </c>
      <c r="B895" s="11">
        <v>0</v>
      </c>
      <c r="C895" s="11">
        <v>0</v>
      </c>
      <c r="D895" s="46">
        <f t="shared" si="25"/>
        <v>0</v>
      </c>
      <c r="E895" s="11">
        <v>5.04</v>
      </c>
      <c r="F895" s="11">
        <v>2.76</v>
      </c>
      <c r="G895" s="51">
        <v>7.8</v>
      </c>
    </row>
    <row r="896" spans="1:7" x14ac:dyDescent="0.35">
      <c r="A896" s="1">
        <v>43260</v>
      </c>
      <c r="B896" s="11">
        <v>0</v>
      </c>
      <c r="C896" s="11">
        <v>0</v>
      </c>
      <c r="D896" s="46">
        <f t="shared" si="25"/>
        <v>0</v>
      </c>
      <c r="E896" s="11">
        <v>5.64</v>
      </c>
      <c r="F896" s="11">
        <v>1.39</v>
      </c>
      <c r="G896" s="51">
        <v>7.03</v>
      </c>
    </row>
    <row r="897" spans="1:7" x14ac:dyDescent="0.35">
      <c r="A897" s="8">
        <v>43261</v>
      </c>
      <c r="B897" s="11">
        <v>0.08</v>
      </c>
      <c r="C897" s="11">
        <v>0</v>
      </c>
      <c r="D897" s="46">
        <f t="shared" si="25"/>
        <v>0.08</v>
      </c>
      <c r="E897" s="11">
        <v>6.58</v>
      </c>
      <c r="F897" s="11">
        <v>0</v>
      </c>
      <c r="G897" s="51">
        <v>6.66</v>
      </c>
    </row>
    <row r="898" spans="1:7" x14ac:dyDescent="0.35">
      <c r="A898" s="1">
        <v>43262</v>
      </c>
      <c r="B898" s="6">
        <v>0</v>
      </c>
      <c r="C898" s="6">
        <v>0</v>
      </c>
      <c r="D898" s="46">
        <f t="shared" si="25"/>
        <v>0</v>
      </c>
      <c r="E898" s="6">
        <v>6.24</v>
      </c>
      <c r="F898" s="6">
        <v>0</v>
      </c>
      <c r="G898" s="52">
        <v>6.24</v>
      </c>
    </row>
    <row r="899" spans="1:7" x14ac:dyDescent="0.35">
      <c r="A899" s="1">
        <v>43263</v>
      </c>
      <c r="B899" s="6">
        <v>0</v>
      </c>
      <c r="C899" s="6">
        <v>0</v>
      </c>
      <c r="D899" s="46">
        <f t="shared" si="25"/>
        <v>0</v>
      </c>
      <c r="E899" s="6">
        <v>5.04</v>
      </c>
      <c r="F899" s="6">
        <v>0</v>
      </c>
      <c r="G899" s="52">
        <v>5.04</v>
      </c>
    </row>
    <row r="900" spans="1:7" x14ac:dyDescent="0.35">
      <c r="A900" s="10">
        <v>43264</v>
      </c>
      <c r="B900" s="6">
        <v>0</v>
      </c>
      <c r="C900" s="6">
        <v>0</v>
      </c>
      <c r="D900" s="46">
        <f t="shared" si="25"/>
        <v>0</v>
      </c>
      <c r="E900" s="6">
        <v>5.78</v>
      </c>
      <c r="F900" s="6">
        <v>0</v>
      </c>
      <c r="G900" s="52">
        <v>5.78</v>
      </c>
    </row>
    <row r="901" spans="1:7" x14ac:dyDescent="0.35">
      <c r="A901" s="1">
        <v>43265</v>
      </c>
      <c r="B901" s="6">
        <v>0</v>
      </c>
      <c r="C901" s="6">
        <v>0</v>
      </c>
      <c r="D901" s="46">
        <f t="shared" si="25"/>
        <v>0</v>
      </c>
      <c r="E901" s="6">
        <v>6.6</v>
      </c>
      <c r="F901" s="6">
        <v>0</v>
      </c>
      <c r="G901" s="52">
        <v>6.6</v>
      </c>
    </row>
    <row r="902" spans="1:7" x14ac:dyDescent="0.35">
      <c r="A902" s="1">
        <v>43266</v>
      </c>
      <c r="B902" s="6">
        <v>0.02</v>
      </c>
      <c r="C902" s="6">
        <v>0</v>
      </c>
      <c r="D902" s="46">
        <f t="shared" si="25"/>
        <v>0.02</v>
      </c>
      <c r="E902" s="6">
        <v>6.6</v>
      </c>
      <c r="F902" s="6">
        <v>0</v>
      </c>
      <c r="G902" s="52">
        <v>6.6199999999999992</v>
      </c>
    </row>
    <row r="903" spans="1:7" x14ac:dyDescent="0.35">
      <c r="A903" s="10">
        <v>43267</v>
      </c>
      <c r="B903" s="6">
        <v>0</v>
      </c>
      <c r="C903" s="6">
        <v>0</v>
      </c>
      <c r="D903" s="46">
        <f t="shared" ref="D903:D966" si="26">C903+B903</f>
        <v>0</v>
      </c>
      <c r="E903" s="6">
        <v>6.62</v>
      </c>
      <c r="F903" s="6">
        <v>0</v>
      </c>
      <c r="G903" s="52">
        <v>6.62</v>
      </c>
    </row>
    <row r="904" spans="1:7" x14ac:dyDescent="0.35">
      <c r="A904" s="1">
        <v>43268</v>
      </c>
      <c r="B904" s="6">
        <v>0</v>
      </c>
      <c r="C904" s="6">
        <v>0</v>
      </c>
      <c r="D904" s="46">
        <f t="shared" si="26"/>
        <v>0</v>
      </c>
      <c r="E904" s="6">
        <v>5.05</v>
      </c>
      <c r="F904" s="6">
        <v>0</v>
      </c>
      <c r="G904" s="52">
        <v>5.05</v>
      </c>
    </row>
    <row r="905" spans="1:7" x14ac:dyDescent="0.35">
      <c r="A905" s="1">
        <v>43269</v>
      </c>
      <c r="B905" s="6">
        <v>0</v>
      </c>
      <c r="C905" s="6">
        <v>0</v>
      </c>
      <c r="D905" s="46">
        <f t="shared" si="26"/>
        <v>0</v>
      </c>
      <c r="E905" s="6">
        <v>5.0599999999999996</v>
      </c>
      <c r="F905" s="6">
        <v>0</v>
      </c>
      <c r="G905" s="52">
        <v>5.0599999999999996</v>
      </c>
    </row>
    <row r="906" spans="1:7" x14ac:dyDescent="0.35">
      <c r="A906" s="1">
        <v>43270</v>
      </c>
      <c r="B906" s="6">
        <v>0</v>
      </c>
      <c r="C906" s="6">
        <v>0</v>
      </c>
      <c r="D906" s="46">
        <f t="shared" si="26"/>
        <v>0</v>
      </c>
      <c r="E906" s="6">
        <v>5.05</v>
      </c>
      <c r="F906" s="6">
        <v>0</v>
      </c>
      <c r="G906" s="52">
        <v>5.05</v>
      </c>
    </row>
    <row r="907" spans="1:7" x14ac:dyDescent="0.35">
      <c r="A907" s="10">
        <v>43271</v>
      </c>
      <c r="B907" s="6">
        <v>0.01</v>
      </c>
      <c r="C907" s="6">
        <v>0</v>
      </c>
      <c r="D907" s="46">
        <f t="shared" si="26"/>
        <v>0.01</v>
      </c>
      <c r="E907" s="6">
        <v>5.04</v>
      </c>
      <c r="F907" s="6">
        <v>0</v>
      </c>
      <c r="G907" s="52">
        <v>5.05</v>
      </c>
    </row>
    <row r="908" spans="1:7" x14ac:dyDescent="0.35">
      <c r="A908" s="1">
        <v>43272</v>
      </c>
      <c r="B908" s="6">
        <v>0.01</v>
      </c>
      <c r="C908" s="6">
        <v>0</v>
      </c>
      <c r="D908" s="46">
        <f t="shared" si="26"/>
        <v>0.01</v>
      </c>
      <c r="E908" s="6">
        <v>5.05</v>
      </c>
      <c r="F908" s="6">
        <v>0</v>
      </c>
      <c r="G908" s="52">
        <v>5.0599999999999996</v>
      </c>
    </row>
    <row r="909" spans="1:7" x14ac:dyDescent="0.35">
      <c r="A909" s="1">
        <v>43273</v>
      </c>
      <c r="B909" s="6">
        <v>0</v>
      </c>
      <c r="C909" s="6">
        <v>0</v>
      </c>
      <c r="D909" s="46">
        <f t="shared" si="26"/>
        <v>0</v>
      </c>
      <c r="E909" s="6">
        <v>5.03</v>
      </c>
      <c r="F909" s="6">
        <v>0</v>
      </c>
      <c r="G909" s="52">
        <v>5.03</v>
      </c>
    </row>
    <row r="910" spans="1:7" x14ac:dyDescent="0.35">
      <c r="A910" s="10">
        <v>43274</v>
      </c>
      <c r="B910" s="6">
        <v>0</v>
      </c>
      <c r="C910" s="6">
        <v>0</v>
      </c>
      <c r="D910" s="46">
        <f t="shared" si="26"/>
        <v>0</v>
      </c>
      <c r="E910" s="6">
        <v>5.04</v>
      </c>
      <c r="F910" s="6">
        <v>0</v>
      </c>
      <c r="G910" s="52">
        <v>5.04</v>
      </c>
    </row>
    <row r="911" spans="1:7" x14ac:dyDescent="0.35">
      <c r="A911" s="1">
        <v>43275</v>
      </c>
      <c r="B911" s="6">
        <v>0</v>
      </c>
      <c r="C911" s="6">
        <v>0</v>
      </c>
      <c r="D911" s="46">
        <f t="shared" si="26"/>
        <v>0</v>
      </c>
      <c r="E911" s="6">
        <v>5.05</v>
      </c>
      <c r="F911" s="6">
        <v>0</v>
      </c>
      <c r="G911" s="52">
        <v>5.05</v>
      </c>
    </row>
    <row r="912" spans="1:7" x14ac:dyDescent="0.35">
      <c r="A912" s="1">
        <v>43276</v>
      </c>
      <c r="B912" s="6">
        <v>0</v>
      </c>
      <c r="C912" s="6">
        <v>0</v>
      </c>
      <c r="D912" s="46">
        <f t="shared" si="26"/>
        <v>0</v>
      </c>
      <c r="E912" s="6">
        <v>5.04</v>
      </c>
      <c r="F912" s="6">
        <v>0</v>
      </c>
      <c r="G912" s="52">
        <v>5.04</v>
      </c>
    </row>
    <row r="913" spans="1:7" x14ac:dyDescent="0.35">
      <c r="A913" s="1">
        <v>43277</v>
      </c>
      <c r="B913" s="6">
        <v>0</v>
      </c>
      <c r="C913" s="6">
        <v>0</v>
      </c>
      <c r="D913" s="46">
        <f t="shared" si="26"/>
        <v>0</v>
      </c>
      <c r="E913" s="6">
        <v>5.05</v>
      </c>
      <c r="F913" s="6">
        <v>0</v>
      </c>
      <c r="G913" s="52">
        <v>5.05</v>
      </c>
    </row>
    <row r="914" spans="1:7" x14ac:dyDescent="0.35">
      <c r="A914" s="1">
        <v>43278</v>
      </c>
      <c r="B914" s="11">
        <v>0</v>
      </c>
      <c r="C914" s="11">
        <v>0</v>
      </c>
      <c r="D914" s="46">
        <f t="shared" si="26"/>
        <v>0</v>
      </c>
      <c r="E914" s="11">
        <v>5.04</v>
      </c>
      <c r="F914" s="11">
        <v>0</v>
      </c>
      <c r="G914" s="51">
        <v>5.04</v>
      </c>
    </row>
    <row r="915" spans="1:7" x14ac:dyDescent="0.35">
      <c r="A915" s="1">
        <v>43279</v>
      </c>
      <c r="B915" s="11">
        <v>0</v>
      </c>
      <c r="C915" s="11">
        <v>0</v>
      </c>
      <c r="D915" s="46">
        <f t="shared" si="26"/>
        <v>0</v>
      </c>
      <c r="E915" s="11">
        <v>5.04</v>
      </c>
      <c r="F915" s="11">
        <v>0</v>
      </c>
      <c r="G915" s="51">
        <v>5.04</v>
      </c>
    </row>
    <row r="916" spans="1:7" x14ac:dyDescent="0.35">
      <c r="A916" s="1">
        <v>43280</v>
      </c>
      <c r="B916" s="11">
        <v>0</v>
      </c>
      <c r="C916" s="11">
        <v>0</v>
      </c>
      <c r="D916" s="46">
        <f t="shared" si="26"/>
        <v>0</v>
      </c>
      <c r="E916" s="11">
        <v>5.04</v>
      </c>
      <c r="F916" s="11">
        <v>0</v>
      </c>
      <c r="G916" s="51">
        <v>5.04</v>
      </c>
    </row>
    <row r="917" spans="1:7" x14ac:dyDescent="0.35">
      <c r="A917" s="1">
        <v>43281</v>
      </c>
      <c r="B917" s="11">
        <v>0</v>
      </c>
      <c r="C917" s="11">
        <v>0</v>
      </c>
      <c r="D917" s="46">
        <f t="shared" si="26"/>
        <v>0</v>
      </c>
      <c r="E917" s="11">
        <v>4.9800000000000004</v>
      </c>
      <c r="F917" s="11">
        <v>0</v>
      </c>
      <c r="G917" s="51">
        <v>4.9800000000000004</v>
      </c>
    </row>
    <row r="918" spans="1:7" x14ac:dyDescent="0.35">
      <c r="A918" s="1">
        <v>43282</v>
      </c>
      <c r="B918" s="11">
        <v>0</v>
      </c>
      <c r="C918" s="11">
        <v>0</v>
      </c>
      <c r="D918" s="46">
        <f t="shared" si="26"/>
        <v>0</v>
      </c>
      <c r="E918" s="11">
        <v>5.05</v>
      </c>
      <c r="F918" s="11">
        <v>0</v>
      </c>
      <c r="G918" s="51">
        <v>5.05</v>
      </c>
    </row>
    <row r="919" spans="1:7" x14ac:dyDescent="0.35">
      <c r="A919" s="1">
        <v>43283</v>
      </c>
      <c r="B919" s="6">
        <v>0</v>
      </c>
      <c r="C919" s="6">
        <v>0</v>
      </c>
      <c r="D919" s="46">
        <f t="shared" si="26"/>
        <v>0</v>
      </c>
      <c r="E919" s="6">
        <v>5.05</v>
      </c>
      <c r="F919" s="6">
        <v>0</v>
      </c>
      <c r="G919" s="52">
        <v>5.05</v>
      </c>
    </row>
    <row r="920" spans="1:7" x14ac:dyDescent="0.35">
      <c r="A920" s="1">
        <v>43284</v>
      </c>
      <c r="B920" s="6">
        <v>0</v>
      </c>
      <c r="C920" s="6">
        <v>0</v>
      </c>
      <c r="D920" s="46">
        <f t="shared" si="26"/>
        <v>0</v>
      </c>
      <c r="E920" s="6">
        <v>5.04</v>
      </c>
      <c r="F920" s="6">
        <v>0</v>
      </c>
      <c r="G920" s="52">
        <v>5.04</v>
      </c>
    </row>
    <row r="921" spans="1:7" x14ac:dyDescent="0.35">
      <c r="A921" s="10">
        <v>43285</v>
      </c>
      <c r="B921" s="6">
        <v>0</v>
      </c>
      <c r="C921" s="6">
        <v>0</v>
      </c>
      <c r="D921" s="46">
        <f t="shared" si="26"/>
        <v>0</v>
      </c>
      <c r="E921" s="6">
        <v>5.04</v>
      </c>
      <c r="F921" s="6">
        <v>0</v>
      </c>
      <c r="G921" s="52">
        <v>5.04</v>
      </c>
    </row>
    <row r="922" spans="1:7" x14ac:dyDescent="0.35">
      <c r="A922" s="1">
        <v>43286</v>
      </c>
      <c r="B922" s="6">
        <v>0</v>
      </c>
      <c r="C922" s="6">
        <v>0</v>
      </c>
      <c r="D922" s="46">
        <f t="shared" si="26"/>
        <v>0</v>
      </c>
      <c r="E922" s="6">
        <v>5.03</v>
      </c>
      <c r="F922" s="6">
        <v>0</v>
      </c>
      <c r="G922" s="52">
        <v>5.03</v>
      </c>
    </row>
    <row r="923" spans="1:7" x14ac:dyDescent="0.35">
      <c r="A923" s="1">
        <v>43287</v>
      </c>
      <c r="B923" s="6">
        <v>0.13</v>
      </c>
      <c r="C923" s="6">
        <v>0</v>
      </c>
      <c r="D923" s="46">
        <f t="shared" si="26"/>
        <v>0.13</v>
      </c>
      <c r="E923" s="6">
        <v>5.03</v>
      </c>
      <c r="F923" s="6">
        <v>0</v>
      </c>
      <c r="G923" s="52">
        <v>5.16</v>
      </c>
    </row>
    <row r="924" spans="1:7" x14ac:dyDescent="0.35">
      <c r="A924" s="1">
        <v>43288</v>
      </c>
      <c r="B924" s="6">
        <v>0</v>
      </c>
      <c r="C924" s="6">
        <v>0</v>
      </c>
      <c r="D924" s="46">
        <f t="shared" si="26"/>
        <v>0</v>
      </c>
      <c r="E924" s="6">
        <v>5.04</v>
      </c>
      <c r="F924" s="6">
        <v>0</v>
      </c>
      <c r="G924" s="52">
        <v>5.04</v>
      </c>
    </row>
    <row r="925" spans="1:7" x14ac:dyDescent="0.35">
      <c r="A925" s="1">
        <v>43289</v>
      </c>
      <c r="B925" s="11">
        <v>0</v>
      </c>
      <c r="C925" s="11">
        <v>0</v>
      </c>
      <c r="D925" s="46">
        <f t="shared" si="26"/>
        <v>0</v>
      </c>
      <c r="E925" s="11">
        <v>5.04</v>
      </c>
      <c r="F925" s="11">
        <v>0</v>
      </c>
      <c r="G925" s="51">
        <v>5.04</v>
      </c>
    </row>
    <row r="926" spans="1:7" x14ac:dyDescent="0.35">
      <c r="A926" s="1">
        <v>43290</v>
      </c>
      <c r="B926" s="11">
        <v>0</v>
      </c>
      <c r="C926" s="11">
        <v>0</v>
      </c>
      <c r="D926" s="46">
        <f t="shared" si="26"/>
        <v>0</v>
      </c>
      <c r="E926" s="11">
        <v>5.05</v>
      </c>
      <c r="F926" s="11">
        <v>0</v>
      </c>
      <c r="G926" s="51">
        <v>5.05</v>
      </c>
    </row>
    <row r="927" spans="1:7" x14ac:dyDescent="0.35">
      <c r="A927" s="1">
        <v>43291</v>
      </c>
      <c r="B927" s="11">
        <v>0</v>
      </c>
      <c r="C927" s="11">
        <v>0</v>
      </c>
      <c r="D927" s="46">
        <f t="shared" si="26"/>
        <v>0</v>
      </c>
      <c r="E927" s="11">
        <v>5.04</v>
      </c>
      <c r="F927" s="11">
        <v>0</v>
      </c>
      <c r="G927" s="51">
        <v>5.04</v>
      </c>
    </row>
    <row r="928" spans="1:7" x14ac:dyDescent="0.35">
      <c r="A928" s="8">
        <v>43292</v>
      </c>
      <c r="B928" s="11">
        <v>0</v>
      </c>
      <c r="C928" s="11">
        <v>0</v>
      </c>
      <c r="D928" s="46">
        <f t="shared" si="26"/>
        <v>0</v>
      </c>
      <c r="E928" s="11">
        <v>6.6</v>
      </c>
      <c r="F928" s="11">
        <v>0</v>
      </c>
      <c r="G928" s="51">
        <v>6.6</v>
      </c>
    </row>
    <row r="929" spans="1:7" x14ac:dyDescent="0.35">
      <c r="A929" s="8">
        <v>43293</v>
      </c>
      <c r="B929" s="11">
        <v>0</v>
      </c>
      <c r="C929" s="11">
        <v>0</v>
      </c>
      <c r="D929" s="46">
        <f t="shared" si="26"/>
        <v>0</v>
      </c>
      <c r="E929" s="11">
        <v>5.04</v>
      </c>
      <c r="F929" s="11">
        <v>0</v>
      </c>
      <c r="G929" s="51">
        <v>5.04</v>
      </c>
    </row>
    <row r="930" spans="1:7" x14ac:dyDescent="0.35">
      <c r="A930" s="8">
        <v>43294</v>
      </c>
      <c r="B930" s="11">
        <v>0</v>
      </c>
      <c r="C930" s="11">
        <v>0</v>
      </c>
      <c r="D930" s="46">
        <f t="shared" si="26"/>
        <v>0</v>
      </c>
      <c r="E930" s="11">
        <v>5.04</v>
      </c>
      <c r="F930" s="11">
        <v>0</v>
      </c>
      <c r="G930" s="51">
        <v>5.04</v>
      </c>
    </row>
    <row r="931" spans="1:7" x14ac:dyDescent="0.35">
      <c r="A931" s="8">
        <v>43295</v>
      </c>
      <c r="B931" s="11">
        <v>0</v>
      </c>
      <c r="C931" s="11">
        <v>0</v>
      </c>
      <c r="D931" s="46">
        <f t="shared" si="26"/>
        <v>0</v>
      </c>
      <c r="E931" s="11">
        <v>5.05</v>
      </c>
      <c r="F931" s="11">
        <v>0</v>
      </c>
      <c r="G931" s="51">
        <v>5.05</v>
      </c>
    </row>
    <row r="932" spans="1:7" x14ac:dyDescent="0.35">
      <c r="A932" s="8">
        <v>43296</v>
      </c>
      <c r="B932" s="11">
        <v>0</v>
      </c>
      <c r="C932" s="11">
        <v>0</v>
      </c>
      <c r="D932" s="46">
        <f t="shared" si="26"/>
        <v>0</v>
      </c>
      <c r="E932" s="11">
        <v>5.03</v>
      </c>
      <c r="F932" s="11">
        <v>0</v>
      </c>
      <c r="G932" s="51">
        <v>5.03</v>
      </c>
    </row>
    <row r="933" spans="1:7" x14ac:dyDescent="0.35">
      <c r="A933" s="8">
        <v>43297</v>
      </c>
      <c r="B933" s="11">
        <v>0</v>
      </c>
      <c r="C933" s="11">
        <v>0</v>
      </c>
      <c r="D933" s="46">
        <f t="shared" si="26"/>
        <v>0</v>
      </c>
      <c r="E933" s="11">
        <v>5.03</v>
      </c>
      <c r="F933" s="11">
        <v>0</v>
      </c>
      <c r="G933" s="51">
        <v>5.03</v>
      </c>
    </row>
    <row r="934" spans="1:7" x14ac:dyDescent="0.35">
      <c r="A934" s="8">
        <v>43298</v>
      </c>
      <c r="B934" s="11">
        <v>0</v>
      </c>
      <c r="C934" s="11">
        <v>0</v>
      </c>
      <c r="D934" s="46">
        <f t="shared" si="26"/>
        <v>0</v>
      </c>
      <c r="E934" s="11">
        <v>5.03</v>
      </c>
      <c r="F934" s="11">
        <v>0</v>
      </c>
      <c r="G934" s="51">
        <v>5.03</v>
      </c>
    </row>
    <row r="935" spans="1:7" x14ac:dyDescent="0.35">
      <c r="A935" s="8">
        <v>43299</v>
      </c>
      <c r="B935" s="11">
        <v>0</v>
      </c>
      <c r="C935" s="11">
        <v>0</v>
      </c>
      <c r="D935" s="46">
        <f t="shared" si="26"/>
        <v>0</v>
      </c>
      <c r="E935" s="11">
        <v>5.03</v>
      </c>
      <c r="F935" s="11">
        <v>0</v>
      </c>
      <c r="G935" s="51">
        <v>5.03</v>
      </c>
    </row>
    <row r="936" spans="1:7" x14ac:dyDescent="0.35">
      <c r="A936" s="8">
        <v>43300</v>
      </c>
      <c r="B936" s="11">
        <v>0</v>
      </c>
      <c r="C936" s="11">
        <v>0</v>
      </c>
      <c r="D936" s="46">
        <f t="shared" si="26"/>
        <v>0</v>
      </c>
      <c r="E936" s="11">
        <v>6.59</v>
      </c>
      <c r="F936" s="11">
        <v>0</v>
      </c>
      <c r="G936" s="51">
        <v>6.59</v>
      </c>
    </row>
    <row r="937" spans="1:7" x14ac:dyDescent="0.35">
      <c r="A937" s="8">
        <v>43301</v>
      </c>
      <c r="B937" s="11">
        <v>0</v>
      </c>
      <c r="C937" s="11">
        <v>0</v>
      </c>
      <c r="D937" s="46">
        <f t="shared" si="26"/>
        <v>0</v>
      </c>
      <c r="E937" s="11">
        <v>6.61</v>
      </c>
      <c r="F937" s="11">
        <v>0</v>
      </c>
      <c r="G937" s="51">
        <v>6.61</v>
      </c>
    </row>
    <row r="938" spans="1:7" x14ac:dyDescent="0.35">
      <c r="A938" s="8">
        <v>43302</v>
      </c>
      <c r="B938" s="11">
        <v>0</v>
      </c>
      <c r="C938" s="11">
        <v>0</v>
      </c>
      <c r="D938" s="46">
        <f t="shared" si="26"/>
        <v>0</v>
      </c>
      <c r="E938" s="11">
        <v>6.63</v>
      </c>
      <c r="F938" s="11">
        <v>0</v>
      </c>
      <c r="G938" s="51">
        <v>6.63</v>
      </c>
    </row>
    <row r="939" spans="1:7" x14ac:dyDescent="0.35">
      <c r="A939" s="8">
        <v>43303</v>
      </c>
      <c r="B939" s="11">
        <v>0</v>
      </c>
      <c r="C939" s="11">
        <v>0</v>
      </c>
      <c r="D939" s="46">
        <f t="shared" si="26"/>
        <v>0</v>
      </c>
      <c r="E939" s="11">
        <v>5.0599999999999996</v>
      </c>
      <c r="F939" s="11">
        <v>0</v>
      </c>
      <c r="G939" s="51">
        <v>5.0599999999999996</v>
      </c>
    </row>
    <row r="940" spans="1:7" x14ac:dyDescent="0.35">
      <c r="A940" s="8">
        <v>43304</v>
      </c>
      <c r="B940" s="11">
        <v>0</v>
      </c>
      <c r="C940" s="11">
        <v>0</v>
      </c>
      <c r="D940" s="46">
        <f t="shared" si="26"/>
        <v>0</v>
      </c>
      <c r="E940" s="11">
        <v>5.05</v>
      </c>
      <c r="F940" s="11">
        <v>0</v>
      </c>
      <c r="G940" s="51">
        <v>5.05</v>
      </c>
    </row>
    <row r="941" spans="1:7" x14ac:dyDescent="0.35">
      <c r="A941" s="8">
        <v>43305</v>
      </c>
      <c r="B941" s="11">
        <v>0.08</v>
      </c>
      <c r="C941" s="11">
        <v>0</v>
      </c>
      <c r="D941" s="46">
        <f t="shared" si="26"/>
        <v>0.08</v>
      </c>
      <c r="E941" s="11">
        <v>5.04</v>
      </c>
      <c r="F941" s="11">
        <v>0</v>
      </c>
      <c r="G941" s="51">
        <v>5.12</v>
      </c>
    </row>
    <row r="942" spans="1:7" x14ac:dyDescent="0.35">
      <c r="A942" s="8">
        <v>43306</v>
      </c>
      <c r="B942" s="11">
        <v>0</v>
      </c>
      <c r="C942" s="11">
        <v>0</v>
      </c>
      <c r="D942" s="46">
        <f t="shared" si="26"/>
        <v>0</v>
      </c>
      <c r="E942" s="11">
        <v>6.62</v>
      </c>
      <c r="F942" s="11">
        <v>0</v>
      </c>
      <c r="G942" s="51">
        <v>6.62</v>
      </c>
    </row>
    <row r="943" spans="1:7" x14ac:dyDescent="0.35">
      <c r="A943" s="8">
        <v>43307</v>
      </c>
      <c r="B943" s="11">
        <v>0</v>
      </c>
      <c r="C943" s="11">
        <v>0</v>
      </c>
      <c r="D943" s="46">
        <f t="shared" si="26"/>
        <v>0</v>
      </c>
      <c r="E943" s="11">
        <v>6.63</v>
      </c>
      <c r="F943" s="11">
        <v>0</v>
      </c>
      <c r="G943" s="51">
        <v>6.63</v>
      </c>
    </row>
    <row r="944" spans="1:7" x14ac:dyDescent="0.35">
      <c r="A944" s="8">
        <v>43308</v>
      </c>
      <c r="B944" s="11">
        <v>0</v>
      </c>
      <c r="C944" s="11">
        <v>0</v>
      </c>
      <c r="D944" s="46">
        <f t="shared" si="26"/>
        <v>0</v>
      </c>
      <c r="E944" s="11">
        <v>6.63</v>
      </c>
      <c r="F944" s="11">
        <v>0</v>
      </c>
      <c r="G944" s="51">
        <v>6.63</v>
      </c>
    </row>
    <row r="945" spans="1:7" x14ac:dyDescent="0.35">
      <c r="A945" s="8">
        <v>43309</v>
      </c>
      <c r="B945" s="11">
        <v>0</v>
      </c>
      <c r="C945" s="11">
        <v>0</v>
      </c>
      <c r="D945" s="46">
        <f t="shared" si="26"/>
        <v>0</v>
      </c>
      <c r="E945" s="11">
        <v>5.68</v>
      </c>
      <c r="F945" s="11">
        <v>0</v>
      </c>
      <c r="G945" s="51">
        <v>5.68</v>
      </c>
    </row>
    <row r="946" spans="1:7" x14ac:dyDescent="0.35">
      <c r="A946" s="8">
        <v>43310</v>
      </c>
      <c r="B946" s="11">
        <v>0</v>
      </c>
      <c r="C946" s="11">
        <v>0</v>
      </c>
      <c r="D946" s="46">
        <f t="shared" si="26"/>
        <v>0</v>
      </c>
      <c r="E946" s="11">
        <v>5.0599999999999996</v>
      </c>
      <c r="F946" s="11">
        <v>0</v>
      </c>
      <c r="G946" s="51">
        <v>5.0599999999999996</v>
      </c>
    </row>
    <row r="947" spans="1:7" x14ac:dyDescent="0.35">
      <c r="A947" s="8">
        <v>43311</v>
      </c>
      <c r="B947" s="11">
        <v>0</v>
      </c>
      <c r="C947" s="11">
        <v>0</v>
      </c>
      <c r="D947" s="46">
        <f t="shared" si="26"/>
        <v>0</v>
      </c>
      <c r="E947" s="11">
        <v>5.0519999999999996</v>
      </c>
      <c r="F947" s="11">
        <v>0</v>
      </c>
      <c r="G947" s="51">
        <v>5.0519999999999996</v>
      </c>
    </row>
    <row r="948" spans="1:7" x14ac:dyDescent="0.35">
      <c r="A948" s="1">
        <v>43312</v>
      </c>
      <c r="B948" s="6">
        <v>0.121</v>
      </c>
      <c r="C948" s="6">
        <v>0</v>
      </c>
      <c r="D948" s="46">
        <f t="shared" si="26"/>
        <v>0.121</v>
      </c>
      <c r="E948" s="6">
        <v>5.0460000000000003</v>
      </c>
      <c r="F948" s="6">
        <v>0</v>
      </c>
      <c r="G948" s="52">
        <v>5.1669999999999998</v>
      </c>
    </row>
    <row r="949" spans="1:7" x14ac:dyDescent="0.35">
      <c r="A949" s="1">
        <v>43313</v>
      </c>
      <c r="B949" s="6">
        <v>0</v>
      </c>
      <c r="C949" s="6">
        <v>0</v>
      </c>
      <c r="D949" s="46">
        <f t="shared" si="26"/>
        <v>0</v>
      </c>
      <c r="E949" s="6">
        <v>5.0449999999999999</v>
      </c>
      <c r="F949" s="6">
        <v>0</v>
      </c>
      <c r="G949" s="52">
        <v>5.0449999999999999</v>
      </c>
    </row>
    <row r="950" spans="1:7" x14ac:dyDescent="0.35">
      <c r="A950" s="10">
        <v>43314</v>
      </c>
      <c r="B950" s="6">
        <v>0</v>
      </c>
      <c r="C950" s="6">
        <v>0</v>
      </c>
      <c r="D950" s="46">
        <f t="shared" si="26"/>
        <v>0</v>
      </c>
      <c r="E950" s="6">
        <v>5.0250000000000004</v>
      </c>
      <c r="F950" s="6">
        <v>0</v>
      </c>
      <c r="G950" s="52">
        <v>5.0250000000000004</v>
      </c>
    </row>
    <row r="951" spans="1:7" x14ac:dyDescent="0.35">
      <c r="A951" s="1">
        <v>43315</v>
      </c>
      <c r="B951" s="6">
        <v>0</v>
      </c>
      <c r="C951" s="6">
        <v>0</v>
      </c>
      <c r="D951" s="46">
        <f t="shared" si="26"/>
        <v>0</v>
      </c>
      <c r="E951" s="6">
        <v>5.0309999999999997</v>
      </c>
      <c r="F951" s="6">
        <v>0</v>
      </c>
      <c r="G951" s="52">
        <v>5.0309999999999997</v>
      </c>
    </row>
    <row r="952" spans="1:7" x14ac:dyDescent="0.35">
      <c r="A952" s="1">
        <v>43316</v>
      </c>
      <c r="B952" s="6">
        <v>0</v>
      </c>
      <c r="C952" s="6">
        <v>2.2989999999999999</v>
      </c>
      <c r="D952" s="46">
        <f t="shared" si="26"/>
        <v>2.2989999999999999</v>
      </c>
      <c r="E952" s="6">
        <v>5.03</v>
      </c>
      <c r="F952" s="6">
        <v>0</v>
      </c>
      <c r="G952" s="52">
        <v>7.3290000000000006</v>
      </c>
    </row>
    <row r="953" spans="1:7" x14ac:dyDescent="0.35">
      <c r="A953" s="1">
        <v>43317</v>
      </c>
      <c r="B953" s="6">
        <v>0</v>
      </c>
      <c r="C953" s="6">
        <v>0</v>
      </c>
      <c r="D953" s="46">
        <f t="shared" si="26"/>
        <v>0</v>
      </c>
      <c r="E953" s="6">
        <v>5.0289999999999999</v>
      </c>
      <c r="F953" s="6">
        <v>0</v>
      </c>
      <c r="G953" s="52">
        <v>5.0289999999999999</v>
      </c>
    </row>
    <row r="954" spans="1:7" x14ac:dyDescent="0.35">
      <c r="A954" s="1">
        <v>43318</v>
      </c>
      <c r="B954" s="6">
        <v>0</v>
      </c>
      <c r="C954" s="6">
        <v>0</v>
      </c>
      <c r="D954" s="46">
        <f t="shared" si="26"/>
        <v>0</v>
      </c>
      <c r="E954" s="6">
        <v>5.0389999999999997</v>
      </c>
      <c r="F954" s="6">
        <v>0</v>
      </c>
      <c r="G954" s="52">
        <v>5.0389999999999997</v>
      </c>
    </row>
    <row r="955" spans="1:7" x14ac:dyDescent="0.35">
      <c r="A955" s="1">
        <v>43319</v>
      </c>
      <c r="B955" s="11">
        <v>0</v>
      </c>
      <c r="C955" s="11">
        <v>0</v>
      </c>
      <c r="D955" s="46">
        <f t="shared" si="26"/>
        <v>0</v>
      </c>
      <c r="E955" s="11">
        <v>5.0449999999999999</v>
      </c>
      <c r="F955" s="11">
        <v>0</v>
      </c>
      <c r="G955" s="51">
        <v>5.0449999999999999</v>
      </c>
    </row>
    <row r="956" spans="1:7" x14ac:dyDescent="0.35">
      <c r="A956" s="1">
        <v>43320</v>
      </c>
      <c r="B956" s="11">
        <v>0</v>
      </c>
      <c r="C956" s="11">
        <v>0</v>
      </c>
      <c r="D956" s="46">
        <f t="shared" si="26"/>
        <v>0</v>
      </c>
      <c r="E956" s="11">
        <v>5.0460000000000003</v>
      </c>
      <c r="F956" s="11">
        <v>0</v>
      </c>
      <c r="G956" s="51">
        <v>5.0460000000000003</v>
      </c>
    </row>
    <row r="957" spans="1:7" x14ac:dyDescent="0.35">
      <c r="A957" s="1">
        <v>43321</v>
      </c>
      <c r="B957" s="11">
        <v>5.2999999999999999E-2</v>
      </c>
      <c r="C957" s="11">
        <v>0</v>
      </c>
      <c r="D957" s="46">
        <f t="shared" si="26"/>
        <v>5.2999999999999999E-2</v>
      </c>
      <c r="E957" s="11">
        <v>6.61</v>
      </c>
      <c r="F957" s="11">
        <v>0</v>
      </c>
      <c r="G957" s="51">
        <v>6.6630000000000003</v>
      </c>
    </row>
    <row r="958" spans="1:7" x14ac:dyDescent="0.35">
      <c r="A958" s="1">
        <v>43322</v>
      </c>
      <c r="B958" s="11">
        <v>0</v>
      </c>
      <c r="C958" s="11">
        <v>0</v>
      </c>
      <c r="D958" s="46">
        <f t="shared" si="26"/>
        <v>0</v>
      </c>
      <c r="E958" s="11">
        <v>6.6120000000000001</v>
      </c>
      <c r="F958" s="11">
        <v>0</v>
      </c>
      <c r="G958" s="51">
        <v>6.6120000000000001</v>
      </c>
    </row>
    <row r="959" spans="1:7" x14ac:dyDescent="0.35">
      <c r="A959" s="1">
        <v>43323</v>
      </c>
      <c r="B959" s="11">
        <v>0</v>
      </c>
      <c r="C959" s="11">
        <v>0</v>
      </c>
      <c r="D959" s="46">
        <f t="shared" si="26"/>
        <v>0</v>
      </c>
      <c r="E959" s="11">
        <v>6.6210000000000004</v>
      </c>
      <c r="F959" s="11">
        <v>0</v>
      </c>
      <c r="G959" s="51">
        <v>6.6210000000000004</v>
      </c>
    </row>
    <row r="960" spans="1:7" x14ac:dyDescent="0.35">
      <c r="A960" s="1">
        <v>43324</v>
      </c>
      <c r="B960" s="11">
        <v>0</v>
      </c>
      <c r="C960" s="11">
        <v>0</v>
      </c>
      <c r="D960" s="46">
        <f t="shared" si="26"/>
        <v>0</v>
      </c>
      <c r="E960" s="11">
        <v>5.056</v>
      </c>
      <c r="F960" s="11">
        <v>0</v>
      </c>
      <c r="G960" s="51">
        <v>5.056</v>
      </c>
    </row>
    <row r="961" spans="1:7" x14ac:dyDescent="0.35">
      <c r="A961" s="1">
        <v>43325</v>
      </c>
      <c r="B961" s="11">
        <v>8.5000000000000006E-2</v>
      </c>
      <c r="C961" s="11">
        <v>0</v>
      </c>
      <c r="D961" s="46">
        <f t="shared" si="26"/>
        <v>8.5000000000000006E-2</v>
      </c>
      <c r="E961" s="11">
        <v>5.0519999999999996</v>
      </c>
      <c r="F961" s="11">
        <v>0</v>
      </c>
      <c r="G961" s="51">
        <v>5.1369999999999996</v>
      </c>
    </row>
    <row r="962" spans="1:7" x14ac:dyDescent="0.35">
      <c r="A962" s="1">
        <v>43326</v>
      </c>
      <c r="B962" s="11">
        <v>5.1999999999999998E-2</v>
      </c>
      <c r="C962" s="11">
        <v>0</v>
      </c>
      <c r="D962" s="46">
        <f t="shared" si="26"/>
        <v>5.1999999999999998E-2</v>
      </c>
      <c r="E962" s="11">
        <v>5.0540000000000003</v>
      </c>
      <c r="F962" s="11">
        <v>0</v>
      </c>
      <c r="G962" s="51">
        <v>5.1059999999999999</v>
      </c>
    </row>
    <row r="963" spans="1:7" x14ac:dyDescent="0.35">
      <c r="A963" s="1">
        <v>43327</v>
      </c>
      <c r="B963" s="11">
        <v>0</v>
      </c>
      <c r="C963" s="11">
        <v>0</v>
      </c>
      <c r="D963" s="46">
        <f t="shared" si="26"/>
        <v>0</v>
      </c>
      <c r="E963" s="11">
        <v>5.0549999999999997</v>
      </c>
      <c r="F963" s="11">
        <v>0</v>
      </c>
      <c r="G963" s="51">
        <v>5.0549999999999997</v>
      </c>
    </row>
    <row r="964" spans="1:7" x14ac:dyDescent="0.35">
      <c r="A964" s="1">
        <v>43328</v>
      </c>
      <c r="B964" s="11">
        <v>4.2999999999999997E-2</v>
      </c>
      <c r="C964" s="11">
        <v>0</v>
      </c>
      <c r="D964" s="46">
        <f t="shared" si="26"/>
        <v>4.2999999999999997E-2</v>
      </c>
      <c r="E964" s="11">
        <v>5.056</v>
      </c>
      <c r="F964" s="11">
        <v>0</v>
      </c>
      <c r="G964" s="51">
        <v>5.0990000000000002</v>
      </c>
    </row>
    <row r="965" spans="1:7" x14ac:dyDescent="0.35">
      <c r="A965" s="1">
        <v>43329</v>
      </c>
      <c r="B965" s="11">
        <v>7.3999999999999996E-2</v>
      </c>
      <c r="C965" s="11">
        <v>0</v>
      </c>
      <c r="D965" s="46">
        <f t="shared" si="26"/>
        <v>7.3999999999999996E-2</v>
      </c>
      <c r="E965" s="11">
        <v>5.0709999999999997</v>
      </c>
      <c r="F965" s="11">
        <v>0</v>
      </c>
      <c r="G965" s="51">
        <v>5.1449999999999996</v>
      </c>
    </row>
    <row r="966" spans="1:7" x14ac:dyDescent="0.35">
      <c r="A966" s="1">
        <v>43330</v>
      </c>
      <c r="B966" s="11">
        <v>0</v>
      </c>
      <c r="C966" s="11">
        <v>0</v>
      </c>
      <c r="D966" s="46">
        <f t="shared" si="26"/>
        <v>0</v>
      </c>
      <c r="E966" s="11">
        <v>5.048</v>
      </c>
      <c r="F966" s="11">
        <v>0</v>
      </c>
      <c r="G966" s="51">
        <v>5.048</v>
      </c>
    </row>
    <row r="967" spans="1:7" x14ac:dyDescent="0.35">
      <c r="A967" s="1">
        <v>43331</v>
      </c>
      <c r="B967" s="11">
        <v>0</v>
      </c>
      <c r="C967" s="11">
        <v>0</v>
      </c>
      <c r="D967" s="46">
        <f t="shared" ref="D967:D1030" si="27">C967+B967</f>
        <v>0</v>
      </c>
      <c r="E967" s="11">
        <v>5.0519999999999996</v>
      </c>
      <c r="F967" s="11">
        <v>0</v>
      </c>
      <c r="G967" s="51">
        <v>5.0519999999999996</v>
      </c>
    </row>
    <row r="968" spans="1:7" x14ac:dyDescent="0.35">
      <c r="A968" s="1">
        <v>43332</v>
      </c>
      <c r="B968" s="6">
        <v>3.5999999999999997E-2</v>
      </c>
      <c r="C968" s="6">
        <v>0</v>
      </c>
      <c r="D968" s="46">
        <f t="shared" si="27"/>
        <v>3.5999999999999997E-2</v>
      </c>
      <c r="E968" s="6">
        <v>5.05</v>
      </c>
      <c r="F968" s="6">
        <v>0</v>
      </c>
      <c r="G968" s="52">
        <v>5.0860000000000003</v>
      </c>
    </row>
    <row r="969" spans="1:7" x14ac:dyDescent="0.35">
      <c r="A969" s="1">
        <v>43333</v>
      </c>
      <c r="B969" s="6">
        <v>0</v>
      </c>
      <c r="C969" s="6">
        <v>0</v>
      </c>
      <c r="D969" s="46">
        <f t="shared" si="27"/>
        <v>0</v>
      </c>
      <c r="E969" s="6">
        <v>5.07</v>
      </c>
      <c r="F969" s="6">
        <v>0</v>
      </c>
      <c r="G969" s="52">
        <v>5.07</v>
      </c>
    </row>
    <row r="970" spans="1:7" x14ac:dyDescent="0.35">
      <c r="A970" s="8">
        <v>43334</v>
      </c>
      <c r="B970" s="11">
        <v>0</v>
      </c>
      <c r="C970" s="11">
        <v>0</v>
      </c>
      <c r="D970" s="46">
        <f t="shared" si="27"/>
        <v>0</v>
      </c>
      <c r="E970" s="11">
        <v>5.05</v>
      </c>
      <c r="F970" s="11">
        <v>0</v>
      </c>
      <c r="G970" s="51">
        <v>5.05</v>
      </c>
    </row>
    <row r="971" spans="1:7" x14ac:dyDescent="0.35">
      <c r="A971" s="8">
        <v>43335</v>
      </c>
      <c r="B971" s="11">
        <v>0</v>
      </c>
      <c r="C971" s="11">
        <v>0</v>
      </c>
      <c r="D971" s="46">
        <f t="shared" si="27"/>
        <v>0</v>
      </c>
      <c r="E971" s="11">
        <v>5.04</v>
      </c>
      <c r="F971" s="11">
        <v>0</v>
      </c>
      <c r="G971" s="51">
        <v>5.04</v>
      </c>
    </row>
    <row r="972" spans="1:7" x14ac:dyDescent="0.35">
      <c r="A972" s="8">
        <v>43336</v>
      </c>
      <c r="B972" s="11">
        <v>0</v>
      </c>
      <c r="C972" s="11">
        <v>0</v>
      </c>
      <c r="D972" s="46">
        <f t="shared" si="27"/>
        <v>0</v>
      </c>
      <c r="E972" s="11">
        <v>5.05</v>
      </c>
      <c r="F972" s="11">
        <v>0</v>
      </c>
      <c r="G972" s="51">
        <v>5.05</v>
      </c>
    </row>
    <row r="973" spans="1:7" x14ac:dyDescent="0.35">
      <c r="A973" s="8">
        <v>43337</v>
      </c>
      <c r="B973" s="11">
        <v>0</v>
      </c>
      <c r="C973" s="11">
        <v>0</v>
      </c>
      <c r="D973" s="46">
        <f t="shared" si="27"/>
        <v>0</v>
      </c>
      <c r="E973" s="11">
        <v>5.05</v>
      </c>
      <c r="F973" s="11">
        <v>0</v>
      </c>
      <c r="G973" s="51">
        <v>5.05</v>
      </c>
    </row>
    <row r="974" spans="1:7" x14ac:dyDescent="0.35">
      <c r="A974" s="8">
        <v>43338</v>
      </c>
      <c r="B974" s="11">
        <v>0</v>
      </c>
      <c r="C974" s="11">
        <v>0</v>
      </c>
      <c r="D974" s="46">
        <f t="shared" si="27"/>
        <v>0</v>
      </c>
      <c r="E974" s="11">
        <v>6.1529999999999996</v>
      </c>
      <c r="F974" s="11">
        <v>0</v>
      </c>
      <c r="G974" s="51">
        <v>6.1529999999999996</v>
      </c>
    </row>
    <row r="975" spans="1:7" x14ac:dyDescent="0.35">
      <c r="A975" s="8">
        <v>43339</v>
      </c>
      <c r="B975" s="11">
        <v>0</v>
      </c>
      <c r="C975" s="11">
        <v>0</v>
      </c>
      <c r="D975" s="46">
        <f t="shared" si="27"/>
        <v>0</v>
      </c>
      <c r="E975" s="11">
        <v>6.33</v>
      </c>
      <c r="F975" s="11">
        <v>0</v>
      </c>
      <c r="G975" s="51">
        <v>6.33</v>
      </c>
    </row>
    <row r="976" spans="1:7" x14ac:dyDescent="0.35">
      <c r="A976" s="8">
        <v>43340</v>
      </c>
      <c r="B976" s="11">
        <v>0</v>
      </c>
      <c r="C976" s="11">
        <v>0</v>
      </c>
      <c r="D976" s="46">
        <f t="shared" si="27"/>
        <v>0</v>
      </c>
      <c r="E976" s="11">
        <v>5.0449999999999999</v>
      </c>
      <c r="F976" s="11">
        <v>0</v>
      </c>
      <c r="G976" s="51">
        <v>5.0449999999999999</v>
      </c>
    </row>
    <row r="977" spans="1:7" x14ac:dyDescent="0.35">
      <c r="A977" s="8">
        <v>43341</v>
      </c>
      <c r="B977" s="11">
        <v>0</v>
      </c>
      <c r="C977" s="11">
        <v>0</v>
      </c>
      <c r="D977" s="46">
        <f t="shared" si="27"/>
        <v>0</v>
      </c>
      <c r="E977" s="11">
        <v>5.0430000000000001</v>
      </c>
      <c r="F977" s="11">
        <v>0</v>
      </c>
      <c r="G977" s="51">
        <v>5.0430000000000001</v>
      </c>
    </row>
    <row r="978" spans="1:7" x14ac:dyDescent="0.35">
      <c r="A978" s="8">
        <v>43342</v>
      </c>
      <c r="B978" s="11">
        <v>0</v>
      </c>
      <c r="C978" s="11">
        <v>0</v>
      </c>
      <c r="D978" s="46">
        <f t="shared" si="27"/>
        <v>0</v>
      </c>
      <c r="E978" s="11">
        <v>5.0510000000000002</v>
      </c>
      <c r="F978" s="11">
        <v>0</v>
      </c>
      <c r="G978" s="51">
        <v>5.0510000000000002</v>
      </c>
    </row>
    <row r="979" spans="1:7" x14ac:dyDescent="0.35">
      <c r="A979" s="8">
        <v>43343</v>
      </c>
      <c r="B979" s="11">
        <v>0</v>
      </c>
      <c r="C979" s="11">
        <v>0</v>
      </c>
      <c r="D979" s="46">
        <f t="shared" si="27"/>
        <v>0</v>
      </c>
      <c r="E979" s="11">
        <v>6.609</v>
      </c>
      <c r="F979" s="11">
        <v>0</v>
      </c>
      <c r="G979" s="51">
        <v>6.609</v>
      </c>
    </row>
    <row r="980" spans="1:7" x14ac:dyDescent="0.35">
      <c r="A980" s="8">
        <v>43344</v>
      </c>
      <c r="B980" s="11">
        <v>0</v>
      </c>
      <c r="C980" s="11">
        <v>0</v>
      </c>
      <c r="D980" s="46">
        <f t="shared" si="27"/>
        <v>0</v>
      </c>
      <c r="E980" s="11">
        <v>6.609</v>
      </c>
      <c r="F980" s="11">
        <v>0</v>
      </c>
      <c r="G980" s="51">
        <v>6.609</v>
      </c>
    </row>
    <row r="981" spans="1:7" x14ac:dyDescent="0.35">
      <c r="A981" s="8">
        <v>43345</v>
      </c>
      <c r="B981" s="11">
        <v>0</v>
      </c>
      <c r="C981" s="11">
        <v>0</v>
      </c>
      <c r="D981" s="46">
        <f t="shared" si="27"/>
        <v>0</v>
      </c>
      <c r="E981" s="11">
        <v>6.6189999999999998</v>
      </c>
      <c r="F981" s="11">
        <v>0</v>
      </c>
      <c r="G981" s="51">
        <v>6.6189999999999998</v>
      </c>
    </row>
    <row r="982" spans="1:7" x14ac:dyDescent="0.35">
      <c r="A982" s="8">
        <v>43346</v>
      </c>
      <c r="B982" s="11">
        <v>0</v>
      </c>
      <c r="C982" s="11">
        <v>0</v>
      </c>
      <c r="D982" s="46">
        <f t="shared" si="27"/>
        <v>0</v>
      </c>
      <c r="E982" s="11">
        <v>5.0510000000000002</v>
      </c>
      <c r="F982" s="11">
        <v>0</v>
      </c>
      <c r="G982" s="51">
        <v>5.0510000000000002</v>
      </c>
    </row>
    <row r="983" spans="1:7" x14ac:dyDescent="0.35">
      <c r="A983" s="8">
        <v>43347</v>
      </c>
      <c r="B983" s="11">
        <v>0</v>
      </c>
      <c r="C983" s="11">
        <v>0</v>
      </c>
      <c r="D983" s="46">
        <f t="shared" si="27"/>
        <v>0</v>
      </c>
      <c r="E983" s="11">
        <v>5.0460000000000003</v>
      </c>
      <c r="F983" s="11">
        <v>0</v>
      </c>
      <c r="G983" s="51">
        <v>5.0460000000000003</v>
      </c>
    </row>
    <row r="984" spans="1:7" x14ac:dyDescent="0.35">
      <c r="A984" s="8">
        <v>43348</v>
      </c>
      <c r="B984" s="11">
        <v>0</v>
      </c>
      <c r="C984" s="11">
        <v>0</v>
      </c>
      <c r="D984" s="46">
        <f t="shared" si="27"/>
        <v>0</v>
      </c>
      <c r="E984" s="11">
        <v>5.0460000000000003</v>
      </c>
      <c r="F984" s="11">
        <v>0</v>
      </c>
      <c r="G984" s="51">
        <v>5.0460000000000003</v>
      </c>
    </row>
    <row r="985" spans="1:7" x14ac:dyDescent="0.35">
      <c r="A985" s="8">
        <v>43349</v>
      </c>
      <c r="B985" s="11">
        <v>0</v>
      </c>
      <c r="C985" s="11">
        <v>0</v>
      </c>
      <c r="D985" s="46">
        <f t="shared" si="27"/>
        <v>0</v>
      </c>
      <c r="E985" s="11">
        <v>5.0469999999999997</v>
      </c>
      <c r="F985" s="11">
        <v>0</v>
      </c>
      <c r="G985" s="51">
        <v>5.0469999999999997</v>
      </c>
    </row>
    <row r="986" spans="1:7" x14ac:dyDescent="0.35">
      <c r="A986" s="8">
        <v>43350</v>
      </c>
      <c r="B986" s="11">
        <v>0</v>
      </c>
      <c r="C986" s="11">
        <v>0</v>
      </c>
      <c r="D986" s="46">
        <f t="shared" si="27"/>
        <v>0</v>
      </c>
      <c r="E986" s="11">
        <v>5.03</v>
      </c>
      <c r="F986" s="11">
        <v>0</v>
      </c>
      <c r="G986" s="51">
        <v>5.03</v>
      </c>
    </row>
    <row r="987" spans="1:7" x14ac:dyDescent="0.35">
      <c r="A987" s="8">
        <v>43351</v>
      </c>
      <c r="B987" s="11">
        <v>0</v>
      </c>
      <c r="C987" s="11">
        <v>0</v>
      </c>
      <c r="D987" s="46">
        <f t="shared" si="27"/>
        <v>0</v>
      </c>
      <c r="E987" s="11">
        <v>5.0460000000000003</v>
      </c>
      <c r="F987" s="11">
        <v>0</v>
      </c>
      <c r="G987" s="51">
        <v>5.0460000000000003</v>
      </c>
    </row>
    <row r="988" spans="1:7" x14ac:dyDescent="0.35">
      <c r="A988" s="8">
        <v>43352</v>
      </c>
      <c r="B988" s="11">
        <v>0</v>
      </c>
      <c r="C988" s="11">
        <v>0</v>
      </c>
      <c r="D988" s="46">
        <f t="shared" si="27"/>
        <v>0</v>
      </c>
      <c r="E988" s="11">
        <v>5.0410000000000004</v>
      </c>
      <c r="F988" s="11">
        <v>0</v>
      </c>
      <c r="G988" s="51">
        <v>5.0410000000000004</v>
      </c>
    </row>
    <row r="989" spans="1:7" x14ac:dyDescent="0.35">
      <c r="A989" s="8">
        <v>43353</v>
      </c>
      <c r="B989" s="11">
        <v>0</v>
      </c>
      <c r="C989" s="11">
        <v>0</v>
      </c>
      <c r="D989" s="46">
        <f t="shared" si="27"/>
        <v>0</v>
      </c>
      <c r="E989" s="11">
        <v>5.0460000000000003</v>
      </c>
      <c r="F989" s="11">
        <v>0</v>
      </c>
      <c r="G989" s="51">
        <v>5.0460000000000003</v>
      </c>
    </row>
    <row r="990" spans="1:7" x14ac:dyDescent="0.35">
      <c r="A990" s="8">
        <v>43354</v>
      </c>
      <c r="B990" s="11">
        <v>8.5000000000000006E-2</v>
      </c>
      <c r="C990" s="11">
        <v>0</v>
      </c>
      <c r="D990" s="46">
        <f t="shared" si="27"/>
        <v>8.5000000000000006E-2</v>
      </c>
      <c r="E990" s="11">
        <v>5.04</v>
      </c>
      <c r="F990" s="11">
        <v>0</v>
      </c>
      <c r="G990" s="51">
        <v>5.125</v>
      </c>
    </row>
    <row r="991" spans="1:7" x14ac:dyDescent="0.35">
      <c r="A991" s="8">
        <v>43355</v>
      </c>
      <c r="B991" s="11">
        <v>0</v>
      </c>
      <c r="C991" s="11">
        <v>0</v>
      </c>
      <c r="D991" s="46">
        <f t="shared" si="27"/>
        <v>0</v>
      </c>
      <c r="E991" s="11">
        <v>5.0410000000000004</v>
      </c>
      <c r="F991" s="11">
        <v>0</v>
      </c>
      <c r="G991" s="51">
        <v>5.0410000000000004</v>
      </c>
    </row>
    <row r="992" spans="1:7" x14ac:dyDescent="0.35">
      <c r="A992" s="8">
        <v>43356</v>
      </c>
      <c r="B992" s="11">
        <v>0</v>
      </c>
      <c r="C992" s="11">
        <v>0</v>
      </c>
      <c r="D992" s="46">
        <f t="shared" si="27"/>
        <v>0</v>
      </c>
      <c r="E992" s="11">
        <v>5.0439999999999996</v>
      </c>
      <c r="F992" s="11">
        <v>0</v>
      </c>
      <c r="G992" s="51">
        <v>5.0439999999999996</v>
      </c>
    </row>
    <row r="993" spans="1:7" x14ac:dyDescent="0.35">
      <c r="A993" s="8">
        <v>43357</v>
      </c>
      <c r="B993" s="11">
        <v>1.6E-2</v>
      </c>
      <c r="C993" s="11">
        <v>0</v>
      </c>
      <c r="D993" s="46">
        <f t="shared" si="27"/>
        <v>1.6E-2</v>
      </c>
      <c r="E993" s="11">
        <v>5.0449999999999999</v>
      </c>
      <c r="F993" s="11">
        <v>0</v>
      </c>
      <c r="G993" s="51">
        <v>5.0609999999999999</v>
      </c>
    </row>
    <row r="994" spans="1:7" x14ac:dyDescent="0.35">
      <c r="A994" s="8">
        <v>43358</v>
      </c>
      <c r="B994" s="11">
        <v>0</v>
      </c>
      <c r="C994" s="11">
        <v>0</v>
      </c>
      <c r="D994" s="46">
        <f t="shared" si="27"/>
        <v>0</v>
      </c>
      <c r="E994" s="11">
        <v>5.0620000000000003</v>
      </c>
      <c r="F994" s="11">
        <v>0</v>
      </c>
      <c r="G994" s="51">
        <v>5.0620000000000003</v>
      </c>
    </row>
    <row r="995" spans="1:7" x14ac:dyDescent="0.35">
      <c r="A995" s="8">
        <v>43359</v>
      </c>
      <c r="B995" s="11">
        <v>0</v>
      </c>
      <c r="C995" s="11">
        <v>0</v>
      </c>
      <c r="D995" s="46">
        <f t="shared" si="27"/>
        <v>0</v>
      </c>
      <c r="E995" s="11">
        <v>5.0389999999999997</v>
      </c>
      <c r="F995" s="11">
        <v>0</v>
      </c>
      <c r="G995" s="51">
        <v>5.0389999999999997</v>
      </c>
    </row>
    <row r="996" spans="1:7" x14ac:dyDescent="0.35">
      <c r="A996" s="8">
        <v>43360</v>
      </c>
      <c r="B996" s="11">
        <v>0</v>
      </c>
      <c r="C996" s="11">
        <v>0</v>
      </c>
      <c r="D996" s="46">
        <f t="shared" si="27"/>
        <v>0</v>
      </c>
      <c r="E996" s="11">
        <v>5.0369999999999999</v>
      </c>
      <c r="F996" s="11">
        <v>0</v>
      </c>
      <c r="G996" s="51">
        <v>5.0369999999999999</v>
      </c>
    </row>
    <row r="997" spans="1:7" x14ac:dyDescent="0.35">
      <c r="A997" s="8">
        <v>43361</v>
      </c>
      <c r="B997" s="11">
        <v>0</v>
      </c>
      <c r="C997" s="11">
        <v>0</v>
      </c>
      <c r="D997" s="46">
        <f t="shared" si="27"/>
        <v>0</v>
      </c>
      <c r="E997" s="11">
        <v>5.0369999999999999</v>
      </c>
      <c r="F997" s="11">
        <v>0</v>
      </c>
      <c r="G997" s="51">
        <v>5.0369999999999999</v>
      </c>
    </row>
    <row r="998" spans="1:7" x14ac:dyDescent="0.35">
      <c r="A998" s="8">
        <v>43362</v>
      </c>
      <c r="B998" s="11">
        <v>0</v>
      </c>
      <c r="C998" s="11">
        <v>0</v>
      </c>
      <c r="D998" s="46">
        <f t="shared" si="27"/>
        <v>0</v>
      </c>
      <c r="E998" s="11">
        <v>5.0339999999999998</v>
      </c>
      <c r="F998" s="11">
        <v>0</v>
      </c>
      <c r="G998" s="51">
        <v>5.0339999999999998</v>
      </c>
    </row>
    <row r="999" spans="1:7" x14ac:dyDescent="0.35">
      <c r="A999" s="8">
        <v>43363</v>
      </c>
      <c r="B999" s="11">
        <v>0</v>
      </c>
      <c r="C999" s="11">
        <v>0</v>
      </c>
      <c r="D999" s="46">
        <f t="shared" si="27"/>
        <v>0</v>
      </c>
      <c r="E999" s="11">
        <v>5.0369999999999999</v>
      </c>
      <c r="F999" s="11">
        <v>0</v>
      </c>
      <c r="G999" s="51">
        <v>5.0369999999999999</v>
      </c>
    </row>
    <row r="1000" spans="1:7" x14ac:dyDescent="0.35">
      <c r="A1000" s="8">
        <v>43364</v>
      </c>
      <c r="B1000" s="11">
        <v>6.2E-2</v>
      </c>
      <c r="C1000" s="11">
        <v>0</v>
      </c>
      <c r="D1000" s="46">
        <f t="shared" si="27"/>
        <v>6.2E-2</v>
      </c>
      <c r="E1000" s="11">
        <v>5.04</v>
      </c>
      <c r="F1000" s="11">
        <v>0</v>
      </c>
      <c r="G1000" s="51">
        <v>5.1020000000000003</v>
      </c>
    </row>
    <row r="1001" spans="1:7" x14ac:dyDescent="0.35">
      <c r="A1001" s="8">
        <v>43365</v>
      </c>
      <c r="B1001" s="11">
        <v>0</v>
      </c>
      <c r="C1001" s="11">
        <v>0</v>
      </c>
      <c r="D1001" s="46">
        <f t="shared" si="27"/>
        <v>0</v>
      </c>
      <c r="E1001" s="11">
        <v>5.0410000000000004</v>
      </c>
      <c r="F1001" s="11">
        <v>0</v>
      </c>
      <c r="G1001" s="51">
        <v>5.0410000000000004</v>
      </c>
    </row>
    <row r="1002" spans="1:7" x14ac:dyDescent="0.35">
      <c r="A1002" s="8">
        <v>43366</v>
      </c>
      <c r="B1002" s="11">
        <v>0</v>
      </c>
      <c r="C1002" s="11">
        <v>0</v>
      </c>
      <c r="D1002" s="46">
        <f t="shared" si="27"/>
        <v>0</v>
      </c>
      <c r="E1002" s="11">
        <v>5.0369999999999999</v>
      </c>
      <c r="F1002" s="11">
        <v>0</v>
      </c>
      <c r="G1002" s="51">
        <v>5.0369999999999999</v>
      </c>
    </row>
    <row r="1003" spans="1:7" x14ac:dyDescent="0.35">
      <c r="A1003" s="8">
        <v>43367</v>
      </c>
      <c r="B1003" s="11">
        <v>0</v>
      </c>
      <c r="C1003" s="11">
        <v>0</v>
      </c>
      <c r="D1003" s="46">
        <f t="shared" si="27"/>
        <v>0</v>
      </c>
      <c r="E1003" s="11">
        <v>5.024</v>
      </c>
      <c r="F1003" s="11">
        <v>0</v>
      </c>
      <c r="G1003" s="51">
        <v>5.024</v>
      </c>
    </row>
    <row r="1004" spans="1:7" x14ac:dyDescent="0.35">
      <c r="A1004" s="8">
        <v>43368</v>
      </c>
      <c r="B1004" s="11">
        <v>0</v>
      </c>
      <c r="C1004" s="11">
        <v>0</v>
      </c>
      <c r="D1004" s="46">
        <f t="shared" si="27"/>
        <v>0</v>
      </c>
      <c r="E1004" s="11">
        <v>5.0359999999999996</v>
      </c>
      <c r="F1004" s="11">
        <v>0</v>
      </c>
      <c r="G1004" s="51">
        <v>5.0359999999999996</v>
      </c>
    </row>
    <row r="1005" spans="1:7" x14ac:dyDescent="0.35">
      <c r="A1005" s="8">
        <v>43369</v>
      </c>
      <c r="B1005" s="11">
        <v>0</v>
      </c>
      <c r="C1005" s="11">
        <v>0</v>
      </c>
      <c r="D1005" s="46">
        <f t="shared" si="27"/>
        <v>0</v>
      </c>
      <c r="E1005" s="11">
        <v>5.0430000000000001</v>
      </c>
      <c r="F1005" s="11">
        <v>0</v>
      </c>
      <c r="G1005" s="51">
        <v>5.0430000000000001</v>
      </c>
    </row>
    <row r="1006" spans="1:7" x14ac:dyDescent="0.35">
      <c r="A1006" s="8">
        <v>43370</v>
      </c>
      <c r="B1006" s="11">
        <v>0</v>
      </c>
      <c r="C1006" s="11">
        <v>0</v>
      </c>
      <c r="D1006" s="46">
        <f t="shared" si="27"/>
        <v>0</v>
      </c>
      <c r="E1006" s="11">
        <v>5.0430000000000001</v>
      </c>
      <c r="F1006" s="11">
        <v>0</v>
      </c>
      <c r="G1006" s="51">
        <v>5.0430000000000001</v>
      </c>
    </row>
    <row r="1007" spans="1:7" x14ac:dyDescent="0.35">
      <c r="A1007" s="8">
        <v>43371</v>
      </c>
      <c r="B1007" s="11">
        <v>0</v>
      </c>
      <c r="C1007" s="11">
        <v>0</v>
      </c>
      <c r="D1007" s="46">
        <f t="shared" si="27"/>
        <v>0</v>
      </c>
      <c r="E1007" s="11">
        <v>5.0350000000000001</v>
      </c>
      <c r="F1007" s="11">
        <v>0</v>
      </c>
      <c r="G1007" s="51">
        <v>5.0350000000000001</v>
      </c>
    </row>
    <row r="1008" spans="1:7" x14ac:dyDescent="0.35">
      <c r="A1008" s="8">
        <v>43372</v>
      </c>
      <c r="B1008" s="11">
        <v>0</v>
      </c>
      <c r="C1008" s="11">
        <v>0</v>
      </c>
      <c r="D1008" s="46">
        <f t="shared" si="27"/>
        <v>0</v>
      </c>
      <c r="E1008" s="11">
        <v>5.0430000000000001</v>
      </c>
      <c r="F1008" s="11">
        <v>0</v>
      </c>
      <c r="G1008" s="51">
        <v>5.0430000000000001</v>
      </c>
    </row>
    <row r="1009" spans="1:7" x14ac:dyDescent="0.35">
      <c r="A1009" s="8">
        <v>43373</v>
      </c>
      <c r="B1009" s="11">
        <v>0</v>
      </c>
      <c r="C1009" s="11">
        <v>0</v>
      </c>
      <c r="D1009" s="46">
        <f t="shared" si="27"/>
        <v>0</v>
      </c>
      <c r="E1009" s="11">
        <v>5.0419999999999998</v>
      </c>
      <c r="F1009" s="11">
        <v>0</v>
      </c>
      <c r="G1009" s="51">
        <v>5.0419999999999998</v>
      </c>
    </row>
    <row r="1010" spans="1:7" x14ac:dyDescent="0.35">
      <c r="A1010" s="8">
        <v>43374</v>
      </c>
      <c r="B1010" s="11">
        <v>3.3000000000000002E-2</v>
      </c>
      <c r="C1010" s="11">
        <v>0</v>
      </c>
      <c r="D1010" s="46">
        <f t="shared" si="27"/>
        <v>3.3000000000000002E-2</v>
      </c>
      <c r="E1010" s="11">
        <v>5.0389999999999997</v>
      </c>
      <c r="F1010" s="11">
        <v>4.8109999999999999</v>
      </c>
      <c r="G1010" s="51">
        <v>9.8829999999999991</v>
      </c>
    </row>
    <row r="1011" spans="1:7" x14ac:dyDescent="0.35">
      <c r="A1011" s="8">
        <v>43375</v>
      </c>
      <c r="B1011" s="11">
        <v>0</v>
      </c>
      <c r="C1011" s="11">
        <v>0</v>
      </c>
      <c r="D1011" s="46">
        <f t="shared" si="27"/>
        <v>0</v>
      </c>
      <c r="E1011" s="11">
        <v>5.0389999999999997</v>
      </c>
      <c r="F1011" s="11">
        <v>8.0060000000000002</v>
      </c>
      <c r="G1011" s="51">
        <v>13.045</v>
      </c>
    </row>
    <row r="1012" spans="1:7" x14ac:dyDescent="0.35">
      <c r="A1012" s="8">
        <v>43376</v>
      </c>
      <c r="B1012" s="11">
        <v>0</v>
      </c>
      <c r="C1012" s="11">
        <v>2.4020000000000001</v>
      </c>
      <c r="D1012" s="46">
        <f t="shared" si="27"/>
        <v>2.4020000000000001</v>
      </c>
      <c r="E1012" s="11">
        <v>5.0380000000000003</v>
      </c>
      <c r="F1012" s="11">
        <v>7.29</v>
      </c>
      <c r="G1012" s="51">
        <v>14.73</v>
      </c>
    </row>
    <row r="1013" spans="1:7" x14ac:dyDescent="0.35">
      <c r="A1013" s="8">
        <v>43377</v>
      </c>
      <c r="B1013" s="11">
        <v>0</v>
      </c>
      <c r="C1013" s="11">
        <v>0</v>
      </c>
      <c r="D1013" s="46">
        <f t="shared" si="27"/>
        <v>0</v>
      </c>
      <c r="E1013" s="11">
        <v>5.0350000000000001</v>
      </c>
      <c r="F1013" s="11">
        <v>6.6340000000000003</v>
      </c>
      <c r="G1013" s="51">
        <v>11.669</v>
      </c>
    </row>
    <row r="1014" spans="1:7" x14ac:dyDescent="0.35">
      <c r="A1014" s="8">
        <v>43378</v>
      </c>
      <c r="B1014" s="11">
        <v>0</v>
      </c>
      <c r="C1014" s="11">
        <v>0.82299999999999995</v>
      </c>
      <c r="D1014" s="46">
        <f t="shared" si="27"/>
        <v>0.82299999999999995</v>
      </c>
      <c r="E1014" s="11">
        <v>5.0380000000000003</v>
      </c>
      <c r="F1014" s="11">
        <v>4.0739999999999998</v>
      </c>
      <c r="G1014" s="51">
        <v>9.9350000000000005</v>
      </c>
    </row>
    <row r="1015" spans="1:7" x14ac:dyDescent="0.35">
      <c r="A1015" s="8">
        <v>43379</v>
      </c>
      <c r="B1015" s="11">
        <v>0</v>
      </c>
      <c r="C1015" s="11">
        <v>0.91200000000000003</v>
      </c>
      <c r="D1015" s="46">
        <f t="shared" si="27"/>
        <v>0.91200000000000003</v>
      </c>
      <c r="E1015" s="11">
        <v>5.0410000000000004</v>
      </c>
      <c r="F1015" s="11">
        <v>5.0510000000000002</v>
      </c>
      <c r="G1015" s="51">
        <v>11.004000000000001</v>
      </c>
    </row>
    <row r="1016" spans="1:7" x14ac:dyDescent="0.35">
      <c r="A1016" s="1">
        <v>43380</v>
      </c>
      <c r="B1016" s="6">
        <v>0</v>
      </c>
      <c r="C1016" s="6">
        <v>0.93700000000000006</v>
      </c>
      <c r="D1016" s="46">
        <f t="shared" si="27"/>
        <v>0.93700000000000006</v>
      </c>
      <c r="E1016" s="6">
        <v>5.0510000000000002</v>
      </c>
      <c r="F1016" s="6">
        <v>5.0979999999999999</v>
      </c>
      <c r="G1016" s="52">
        <v>11.086</v>
      </c>
    </row>
    <row r="1017" spans="1:7" x14ac:dyDescent="0.35">
      <c r="A1017" s="1">
        <v>43381</v>
      </c>
      <c r="B1017" s="6">
        <v>0</v>
      </c>
      <c r="C1017" s="6">
        <v>1.3759999999999999</v>
      </c>
      <c r="D1017" s="46">
        <f t="shared" si="27"/>
        <v>1.3759999999999999</v>
      </c>
      <c r="E1017" s="6">
        <v>5.0259999999999998</v>
      </c>
      <c r="F1017" s="6">
        <v>6.3419999999999996</v>
      </c>
      <c r="G1017" s="52">
        <v>12.744</v>
      </c>
    </row>
    <row r="1018" spans="1:7" x14ac:dyDescent="0.35">
      <c r="A1018" s="1">
        <v>43382</v>
      </c>
      <c r="B1018" s="6">
        <v>0</v>
      </c>
      <c r="C1018" s="6">
        <v>4.2510000000000003</v>
      </c>
      <c r="D1018" s="46">
        <f t="shared" si="27"/>
        <v>4.2510000000000003</v>
      </c>
      <c r="E1018" s="6">
        <v>6.6580000000000004</v>
      </c>
      <c r="F1018" s="6">
        <v>6.6580000000000004</v>
      </c>
      <c r="G1018" s="52">
        <v>17.567</v>
      </c>
    </row>
    <row r="1019" spans="1:7" x14ac:dyDescent="0.35">
      <c r="A1019" s="1">
        <v>43383</v>
      </c>
      <c r="B1019" s="11">
        <v>0</v>
      </c>
      <c r="C1019" s="11">
        <v>2.1419999999999999</v>
      </c>
      <c r="D1019" s="46">
        <f t="shared" si="27"/>
        <v>2.1419999999999999</v>
      </c>
      <c r="E1019" s="11">
        <v>5.0369999999999999</v>
      </c>
      <c r="F1019" s="11">
        <v>10.084</v>
      </c>
      <c r="G1019" s="51">
        <v>17.262999999999998</v>
      </c>
    </row>
    <row r="1020" spans="1:7" x14ac:dyDescent="0.35">
      <c r="A1020" s="1">
        <v>43384</v>
      </c>
      <c r="B1020" s="11">
        <v>2.4E-2</v>
      </c>
      <c r="C1020" s="11">
        <v>2.7330000000000001</v>
      </c>
      <c r="D1020" s="46">
        <f t="shared" si="27"/>
        <v>2.7570000000000001</v>
      </c>
      <c r="E1020" s="11">
        <v>5.0419999999999998</v>
      </c>
      <c r="F1020" s="11">
        <v>6.7439999999999998</v>
      </c>
      <c r="G1020" s="51">
        <v>14.542999999999999</v>
      </c>
    </row>
    <row r="1021" spans="1:7" x14ac:dyDescent="0.35">
      <c r="A1021" s="1">
        <v>43385</v>
      </c>
      <c r="B1021" s="11">
        <v>0</v>
      </c>
      <c r="C1021" s="11">
        <v>9.6340000000000003</v>
      </c>
      <c r="D1021" s="46">
        <f t="shared" si="27"/>
        <v>9.6340000000000003</v>
      </c>
      <c r="E1021" s="11">
        <v>5.0419999999999998</v>
      </c>
      <c r="F1021" s="11">
        <v>7.83</v>
      </c>
      <c r="G1021" s="51">
        <v>22.506</v>
      </c>
    </row>
    <row r="1022" spans="1:7" x14ac:dyDescent="0.35">
      <c r="A1022" s="1">
        <v>43386</v>
      </c>
      <c r="B1022" s="11">
        <v>0</v>
      </c>
      <c r="C1022" s="11">
        <v>0</v>
      </c>
      <c r="D1022" s="46">
        <f t="shared" si="27"/>
        <v>0</v>
      </c>
      <c r="E1022" s="11">
        <v>5.0359999999999996</v>
      </c>
      <c r="F1022" s="11">
        <v>0</v>
      </c>
      <c r="G1022" s="51">
        <v>5.0359999999999996</v>
      </c>
    </row>
    <row r="1023" spans="1:7" x14ac:dyDescent="0.35">
      <c r="A1023" s="1">
        <v>43387</v>
      </c>
      <c r="B1023" s="6">
        <v>0</v>
      </c>
      <c r="C1023" s="6">
        <v>0</v>
      </c>
      <c r="D1023" s="46">
        <f t="shared" si="27"/>
        <v>0</v>
      </c>
      <c r="E1023" s="6">
        <v>5.0369999999999999</v>
      </c>
      <c r="F1023" s="6">
        <v>3.3929999999999998</v>
      </c>
      <c r="G1023" s="52">
        <v>8.43</v>
      </c>
    </row>
    <row r="1024" spans="1:7" x14ac:dyDescent="0.35">
      <c r="A1024" s="1">
        <v>43388</v>
      </c>
      <c r="B1024" s="11">
        <v>0</v>
      </c>
      <c r="C1024" s="11">
        <v>13.802</v>
      </c>
      <c r="D1024" s="46">
        <f t="shared" si="27"/>
        <v>13.802</v>
      </c>
      <c r="E1024" s="11">
        <v>5.0439999999999996</v>
      </c>
      <c r="F1024" s="11">
        <v>9.27</v>
      </c>
      <c r="G1024" s="51">
        <v>28.116</v>
      </c>
    </row>
    <row r="1025" spans="1:7" x14ac:dyDescent="0.35">
      <c r="A1025" s="1">
        <v>43389</v>
      </c>
      <c r="B1025" s="6">
        <v>0</v>
      </c>
      <c r="C1025" s="6">
        <v>8.44</v>
      </c>
      <c r="D1025" s="46">
        <f t="shared" si="27"/>
        <v>8.44</v>
      </c>
      <c r="E1025" s="6">
        <v>5.0330000000000004</v>
      </c>
      <c r="F1025" s="6">
        <v>8.6530000000000005</v>
      </c>
      <c r="G1025" s="52">
        <v>22.126000000000001</v>
      </c>
    </row>
    <row r="1026" spans="1:7" x14ac:dyDescent="0.35">
      <c r="A1026" s="1">
        <v>43390</v>
      </c>
      <c r="B1026" s="6">
        <v>2.3E-2</v>
      </c>
      <c r="C1026" s="6">
        <v>1E-3</v>
      </c>
      <c r="D1026" s="46">
        <f t="shared" si="27"/>
        <v>2.4E-2</v>
      </c>
      <c r="E1026" s="6">
        <v>6.5960000000000001</v>
      </c>
      <c r="F1026" s="6">
        <v>7.4470000000000001</v>
      </c>
      <c r="G1026" s="52">
        <v>14.067</v>
      </c>
    </row>
    <row r="1027" spans="1:7" x14ac:dyDescent="0.35">
      <c r="A1027" s="10">
        <v>43391</v>
      </c>
      <c r="B1027" s="6">
        <v>0</v>
      </c>
      <c r="C1027" s="6">
        <v>0</v>
      </c>
      <c r="D1027" s="46">
        <f t="shared" si="27"/>
        <v>0</v>
      </c>
      <c r="E1027" s="6">
        <v>6.6020000000000003</v>
      </c>
      <c r="F1027" s="6">
        <v>11.055</v>
      </c>
      <c r="G1027" s="52">
        <v>17.657</v>
      </c>
    </row>
    <row r="1028" spans="1:7" x14ac:dyDescent="0.35">
      <c r="A1028" s="1">
        <v>43392</v>
      </c>
      <c r="B1028" s="6">
        <v>0</v>
      </c>
      <c r="C1028" s="6">
        <v>9.1120000000000001</v>
      </c>
      <c r="D1028" s="46">
        <f t="shared" si="27"/>
        <v>9.1120000000000001</v>
      </c>
      <c r="E1028" s="6">
        <v>6.625</v>
      </c>
      <c r="F1028" s="6">
        <v>6.6420000000000003</v>
      </c>
      <c r="G1028" s="52">
        <v>22.379000000000001</v>
      </c>
    </row>
    <row r="1029" spans="1:7" x14ac:dyDescent="0.35">
      <c r="A1029" s="10">
        <v>43393</v>
      </c>
      <c r="B1029" s="7">
        <v>0</v>
      </c>
      <c r="C1029" s="7">
        <v>4.6379999999999999</v>
      </c>
      <c r="D1029" s="46">
        <f t="shared" si="27"/>
        <v>4.6379999999999999</v>
      </c>
      <c r="E1029" s="7">
        <v>6.6139999999999999</v>
      </c>
      <c r="F1029" s="7">
        <v>5.83</v>
      </c>
      <c r="G1029" s="52">
        <v>17.082000000000001</v>
      </c>
    </row>
    <row r="1030" spans="1:7" x14ac:dyDescent="0.35">
      <c r="A1030" s="1">
        <v>43394</v>
      </c>
      <c r="B1030" s="6">
        <v>0</v>
      </c>
      <c r="C1030" s="6">
        <v>4.6859999999999999</v>
      </c>
      <c r="D1030" s="46">
        <f t="shared" si="27"/>
        <v>4.6859999999999999</v>
      </c>
      <c r="E1030" s="6">
        <v>6.6210000000000004</v>
      </c>
      <c r="F1030" s="6">
        <v>3.3290000000000002</v>
      </c>
      <c r="G1030" s="52">
        <v>14.636000000000001</v>
      </c>
    </row>
    <row r="1031" spans="1:7" x14ac:dyDescent="0.35">
      <c r="A1031" s="1">
        <v>43395</v>
      </c>
      <c r="B1031" s="6">
        <v>0</v>
      </c>
      <c r="C1031" s="6">
        <v>3.452</v>
      </c>
      <c r="D1031" s="46">
        <f t="shared" ref="D1031:D1094" si="28">C1031+B1031</f>
        <v>3.452</v>
      </c>
      <c r="E1031" s="6">
        <v>5.0510000000000002</v>
      </c>
      <c r="F1031" s="6">
        <v>1.657</v>
      </c>
      <c r="G1031" s="52">
        <v>10.16</v>
      </c>
    </row>
    <row r="1032" spans="1:7" x14ac:dyDescent="0.35">
      <c r="A1032" s="1">
        <v>43396</v>
      </c>
      <c r="B1032" s="11">
        <v>0</v>
      </c>
      <c r="C1032" s="11">
        <v>5.0810000000000004</v>
      </c>
      <c r="D1032" s="46">
        <f t="shared" si="28"/>
        <v>5.0810000000000004</v>
      </c>
      <c r="E1032" s="11">
        <v>5.0460000000000003</v>
      </c>
      <c r="F1032" s="11">
        <v>0</v>
      </c>
      <c r="G1032" s="51">
        <v>10.127000000000001</v>
      </c>
    </row>
    <row r="1033" spans="1:7" x14ac:dyDescent="0.35">
      <c r="A1033" s="1">
        <v>43397</v>
      </c>
      <c r="B1033" s="11">
        <v>0</v>
      </c>
      <c r="C1033" s="11">
        <v>8.468</v>
      </c>
      <c r="D1033" s="46">
        <f t="shared" si="28"/>
        <v>8.468</v>
      </c>
      <c r="E1033" s="11">
        <v>5.0419999999999998</v>
      </c>
      <c r="F1033" s="11">
        <v>8.423</v>
      </c>
      <c r="G1033" s="51">
        <v>21.933</v>
      </c>
    </row>
    <row r="1034" spans="1:7" x14ac:dyDescent="0.35">
      <c r="A1034" s="1">
        <v>43398</v>
      </c>
      <c r="B1034" s="11">
        <v>0</v>
      </c>
      <c r="C1034" s="11">
        <v>14.394</v>
      </c>
      <c r="D1034" s="46">
        <f t="shared" si="28"/>
        <v>14.394</v>
      </c>
      <c r="E1034" s="11">
        <v>5.0449999999999999</v>
      </c>
      <c r="F1034" s="11">
        <v>9.0549999999999997</v>
      </c>
      <c r="G1034" s="51">
        <v>28.494</v>
      </c>
    </row>
    <row r="1035" spans="1:7" x14ac:dyDescent="0.35">
      <c r="A1035" s="1">
        <v>43399</v>
      </c>
      <c r="B1035" s="11">
        <v>0</v>
      </c>
      <c r="C1035" s="11">
        <v>14.996</v>
      </c>
      <c r="D1035" s="46">
        <f t="shared" si="28"/>
        <v>14.996</v>
      </c>
      <c r="E1035" s="11">
        <v>5.0419999999999998</v>
      </c>
      <c r="F1035" s="11">
        <v>9.8409999999999993</v>
      </c>
      <c r="G1035" s="51">
        <v>29.878999999999998</v>
      </c>
    </row>
    <row r="1036" spans="1:7" x14ac:dyDescent="0.35">
      <c r="A1036" s="1">
        <v>43400</v>
      </c>
      <c r="B1036" s="11">
        <v>0</v>
      </c>
      <c r="C1036" s="11">
        <v>13.773</v>
      </c>
      <c r="D1036" s="46">
        <f t="shared" si="28"/>
        <v>13.773</v>
      </c>
      <c r="E1036" s="11">
        <v>5.2830000000000004</v>
      </c>
      <c r="F1036" s="11">
        <v>10.772</v>
      </c>
      <c r="G1036" s="51">
        <v>29.828000000000003</v>
      </c>
    </row>
    <row r="1037" spans="1:7" x14ac:dyDescent="0.35">
      <c r="A1037" s="1">
        <v>43401</v>
      </c>
      <c r="B1037" s="6">
        <v>0</v>
      </c>
      <c r="C1037" s="6">
        <v>18.84</v>
      </c>
      <c r="D1037" s="46">
        <f t="shared" si="28"/>
        <v>18.84</v>
      </c>
      <c r="E1037" s="6">
        <v>5.048</v>
      </c>
      <c r="F1037" s="6">
        <v>12.756</v>
      </c>
      <c r="G1037" s="52">
        <v>36.643999999999998</v>
      </c>
    </row>
    <row r="1038" spans="1:7" x14ac:dyDescent="0.35">
      <c r="A1038" s="1">
        <v>43402</v>
      </c>
      <c r="B1038" s="6">
        <v>0</v>
      </c>
      <c r="C1038" s="6">
        <v>25.405999999999999</v>
      </c>
      <c r="D1038" s="46">
        <f t="shared" si="28"/>
        <v>25.405999999999999</v>
      </c>
      <c r="E1038" s="6">
        <v>6.6219999999999999</v>
      </c>
      <c r="F1038" s="6">
        <v>18.724</v>
      </c>
      <c r="G1038" s="52">
        <v>50.751999999999995</v>
      </c>
    </row>
    <row r="1039" spans="1:7" x14ac:dyDescent="0.35">
      <c r="A1039" s="10">
        <v>43403</v>
      </c>
      <c r="B1039" s="6">
        <v>0</v>
      </c>
      <c r="C1039" s="6">
        <v>43.515000000000001</v>
      </c>
      <c r="D1039" s="46">
        <f t="shared" si="28"/>
        <v>43.515000000000001</v>
      </c>
      <c r="E1039" s="6">
        <v>8.8109999999999999</v>
      </c>
      <c r="F1039" s="6">
        <v>17.718</v>
      </c>
      <c r="G1039" s="52">
        <v>70.044000000000011</v>
      </c>
    </row>
    <row r="1040" spans="1:7" x14ac:dyDescent="0.35">
      <c r="A1040" s="1">
        <v>43404</v>
      </c>
      <c r="B1040" s="6">
        <v>0</v>
      </c>
      <c r="C1040" s="6">
        <v>22.667000000000002</v>
      </c>
      <c r="D1040" s="46">
        <f t="shared" si="28"/>
        <v>22.667000000000002</v>
      </c>
      <c r="E1040" s="6">
        <v>7.9889999999999999</v>
      </c>
      <c r="F1040" s="6">
        <v>15.643000000000001</v>
      </c>
      <c r="G1040" s="52">
        <v>46.298999999999999</v>
      </c>
    </row>
    <row r="1041" spans="1:7" x14ac:dyDescent="0.35">
      <c r="A1041" s="10">
        <v>43405</v>
      </c>
      <c r="B1041" s="7">
        <v>0</v>
      </c>
      <c r="C1041" s="7">
        <v>11.11</v>
      </c>
      <c r="D1041" s="46">
        <f t="shared" si="28"/>
        <v>11.11</v>
      </c>
      <c r="E1041" s="7">
        <v>12.422000000000001</v>
      </c>
      <c r="F1041" s="7">
        <v>21.486000000000001</v>
      </c>
      <c r="G1041" s="52">
        <v>45.018000000000001</v>
      </c>
    </row>
    <row r="1042" spans="1:7" x14ac:dyDescent="0.35">
      <c r="A1042" s="1">
        <v>43406</v>
      </c>
      <c r="B1042" s="6">
        <v>0</v>
      </c>
      <c r="C1042" s="6">
        <v>8.3079999999999998</v>
      </c>
      <c r="D1042" s="46">
        <f t="shared" si="28"/>
        <v>8.3079999999999998</v>
      </c>
      <c r="E1042" s="6">
        <v>17.646999999999998</v>
      </c>
      <c r="F1042" s="6">
        <v>21.405000000000001</v>
      </c>
      <c r="G1042" s="52">
        <v>47.36</v>
      </c>
    </row>
    <row r="1043" spans="1:7" x14ac:dyDescent="0.35">
      <c r="A1043" s="1">
        <v>43407</v>
      </c>
      <c r="B1043" s="6">
        <v>0</v>
      </c>
      <c r="C1043" s="6">
        <v>7.3470000000000004</v>
      </c>
      <c r="D1043" s="46">
        <f t="shared" si="28"/>
        <v>7.3470000000000004</v>
      </c>
      <c r="E1043" s="6">
        <v>11.916</v>
      </c>
      <c r="F1043" s="6">
        <v>6.2930000000000001</v>
      </c>
      <c r="G1043" s="52">
        <v>25.556000000000001</v>
      </c>
    </row>
    <row r="1044" spans="1:7" x14ac:dyDescent="0.35">
      <c r="A1044" s="1">
        <v>43408</v>
      </c>
      <c r="B1044" s="6">
        <v>0</v>
      </c>
      <c r="C1044" s="6">
        <v>7.2469999999999999</v>
      </c>
      <c r="D1044" s="46">
        <f t="shared" si="28"/>
        <v>7.2469999999999999</v>
      </c>
      <c r="E1044" s="6">
        <v>11.689</v>
      </c>
      <c r="F1044" s="6">
        <v>6.5579999999999998</v>
      </c>
      <c r="G1044" s="52">
        <v>25.494</v>
      </c>
    </row>
    <row r="1045" spans="1:7" x14ac:dyDescent="0.35">
      <c r="A1045" s="1">
        <v>43409</v>
      </c>
      <c r="B1045" s="6">
        <v>0</v>
      </c>
      <c r="C1045" s="6">
        <v>9.5990000000000002</v>
      </c>
      <c r="D1045" s="46">
        <f t="shared" si="28"/>
        <v>9.5990000000000002</v>
      </c>
      <c r="E1045" s="6">
        <v>14.368</v>
      </c>
      <c r="F1045" s="6">
        <v>10.866</v>
      </c>
      <c r="G1045" s="52">
        <v>34.832999999999998</v>
      </c>
    </row>
    <row r="1046" spans="1:7" x14ac:dyDescent="0.35">
      <c r="A1046" s="1">
        <v>43410</v>
      </c>
      <c r="B1046" s="6">
        <v>0</v>
      </c>
      <c r="C1046" s="6">
        <v>9.1349999999999998</v>
      </c>
      <c r="D1046" s="46">
        <f t="shared" si="28"/>
        <v>9.1349999999999998</v>
      </c>
      <c r="E1046" s="6">
        <v>13.233000000000001</v>
      </c>
      <c r="F1046" s="6">
        <v>4.8239999999999998</v>
      </c>
      <c r="G1046" s="52">
        <v>27.192</v>
      </c>
    </row>
    <row r="1047" spans="1:7" x14ac:dyDescent="0.35">
      <c r="A1047" s="10">
        <v>43411</v>
      </c>
      <c r="B1047" s="6">
        <v>0</v>
      </c>
      <c r="C1047" s="6">
        <v>5.9269999999999996</v>
      </c>
      <c r="D1047" s="46">
        <f t="shared" si="28"/>
        <v>5.9269999999999996</v>
      </c>
      <c r="E1047" s="6">
        <v>15.183999999999999</v>
      </c>
      <c r="F1047" s="6">
        <v>9.4469999999999992</v>
      </c>
      <c r="G1047" s="52">
        <v>30.558</v>
      </c>
    </row>
    <row r="1048" spans="1:7" x14ac:dyDescent="0.35">
      <c r="A1048" s="1">
        <v>43412</v>
      </c>
      <c r="B1048" s="6">
        <v>0</v>
      </c>
      <c r="C1048" s="6">
        <v>10.101000000000001</v>
      </c>
      <c r="D1048" s="46">
        <f t="shared" si="28"/>
        <v>10.101000000000001</v>
      </c>
      <c r="E1048" s="6">
        <v>17.05</v>
      </c>
      <c r="F1048" s="6">
        <v>1.671</v>
      </c>
      <c r="G1048" s="52">
        <v>28.822000000000003</v>
      </c>
    </row>
    <row r="1049" spans="1:7" x14ac:dyDescent="0.35">
      <c r="A1049" s="10">
        <v>43413</v>
      </c>
      <c r="B1049" s="7">
        <v>1.7210000000000001</v>
      </c>
      <c r="C1049" s="7">
        <v>4.1829999999999998</v>
      </c>
      <c r="D1049" s="46">
        <f t="shared" si="28"/>
        <v>5.9039999999999999</v>
      </c>
      <c r="E1049" s="7">
        <v>13.26</v>
      </c>
      <c r="F1049" s="7">
        <v>1.25</v>
      </c>
      <c r="G1049" s="52">
        <v>20.414000000000001</v>
      </c>
    </row>
    <row r="1050" spans="1:7" x14ac:dyDescent="0.35">
      <c r="A1050" s="1">
        <v>43414</v>
      </c>
      <c r="B1050" s="6">
        <v>2.5139999999999998</v>
      </c>
      <c r="C1050" s="6">
        <v>3.7109999999999999</v>
      </c>
      <c r="D1050" s="46">
        <f t="shared" si="28"/>
        <v>6.2249999999999996</v>
      </c>
      <c r="E1050" s="6">
        <v>13.896000000000001</v>
      </c>
      <c r="F1050" s="6">
        <v>16.431000000000001</v>
      </c>
      <c r="G1050" s="52">
        <v>36.552</v>
      </c>
    </row>
    <row r="1051" spans="1:7" x14ac:dyDescent="0.35">
      <c r="A1051" s="1">
        <v>43415</v>
      </c>
      <c r="B1051" s="6">
        <v>0.10199999999999999</v>
      </c>
      <c r="C1051" s="6">
        <v>6.202</v>
      </c>
      <c r="D1051" s="46">
        <f t="shared" si="28"/>
        <v>6.3040000000000003</v>
      </c>
      <c r="E1051" s="6">
        <v>13.106</v>
      </c>
      <c r="F1051" s="6">
        <v>23.097999999999999</v>
      </c>
      <c r="G1051" s="52">
        <v>42.508000000000003</v>
      </c>
    </row>
    <row r="1052" spans="1:7" x14ac:dyDescent="0.35">
      <c r="A1052" s="1">
        <v>43416</v>
      </c>
      <c r="B1052" s="11">
        <v>0</v>
      </c>
      <c r="C1052" s="11">
        <v>6.5490000000000004</v>
      </c>
      <c r="D1052" s="46">
        <f t="shared" si="28"/>
        <v>6.5490000000000004</v>
      </c>
      <c r="E1052" s="11">
        <v>11.491</v>
      </c>
      <c r="F1052" s="11">
        <v>23.372</v>
      </c>
      <c r="G1052" s="51">
        <v>41.411999999999999</v>
      </c>
    </row>
    <row r="1053" spans="1:7" x14ac:dyDescent="0.35">
      <c r="A1053" s="10">
        <v>43417</v>
      </c>
      <c r="B1053" s="11">
        <v>0</v>
      </c>
      <c r="C1053" s="11">
        <v>6.6669999999999998</v>
      </c>
      <c r="D1053" s="46">
        <f t="shared" si="28"/>
        <v>6.6669999999999998</v>
      </c>
      <c r="E1053" s="11">
        <v>9.4329999999999998</v>
      </c>
      <c r="F1053" s="11">
        <v>21.905999999999999</v>
      </c>
      <c r="G1053" s="51">
        <v>38.006</v>
      </c>
    </row>
    <row r="1054" spans="1:7" x14ac:dyDescent="0.35">
      <c r="A1054" s="10">
        <v>43418</v>
      </c>
      <c r="B1054" s="11">
        <v>0</v>
      </c>
      <c r="C1054" s="11">
        <v>6.6470000000000002</v>
      </c>
      <c r="D1054" s="46">
        <f t="shared" si="28"/>
        <v>6.6470000000000002</v>
      </c>
      <c r="E1054" s="11">
        <v>9.2170000000000005</v>
      </c>
      <c r="F1054" s="11">
        <v>8.89</v>
      </c>
      <c r="G1054" s="51">
        <v>24.754000000000001</v>
      </c>
    </row>
    <row r="1055" spans="1:7" x14ac:dyDescent="0.35">
      <c r="A1055" s="1">
        <v>43419</v>
      </c>
      <c r="B1055" s="11">
        <v>0</v>
      </c>
      <c r="C1055" s="11">
        <v>6.6070000000000002</v>
      </c>
      <c r="D1055" s="46">
        <f t="shared" si="28"/>
        <v>6.6070000000000002</v>
      </c>
      <c r="E1055" s="11">
        <v>6.5759999999999996</v>
      </c>
      <c r="F1055" s="11">
        <v>1.6779999999999999</v>
      </c>
      <c r="G1055" s="51">
        <v>14.861000000000001</v>
      </c>
    </row>
    <row r="1056" spans="1:7" x14ac:dyDescent="0.35">
      <c r="A1056" s="1">
        <v>43420</v>
      </c>
      <c r="B1056" s="11">
        <v>2.5999999999999999E-2</v>
      </c>
      <c r="C1056" s="11">
        <v>8.5549999999999997</v>
      </c>
      <c r="D1056" s="46">
        <f t="shared" si="28"/>
        <v>8.5809999999999995</v>
      </c>
      <c r="E1056" s="11">
        <v>7.4729999999999999</v>
      </c>
      <c r="F1056" s="11">
        <v>2.7690000000000001</v>
      </c>
      <c r="G1056" s="51">
        <v>18.823</v>
      </c>
    </row>
    <row r="1057" spans="1:7" x14ac:dyDescent="0.35">
      <c r="A1057" s="1">
        <v>43421</v>
      </c>
      <c r="B1057" s="11">
        <v>0</v>
      </c>
      <c r="C1057" s="11">
        <v>7.0030000000000001</v>
      </c>
      <c r="D1057" s="46">
        <f t="shared" si="28"/>
        <v>7.0030000000000001</v>
      </c>
      <c r="E1057" s="11">
        <v>6.7409999999999997</v>
      </c>
      <c r="F1057" s="11">
        <v>8.6170000000000009</v>
      </c>
      <c r="G1057" s="51">
        <v>22.361000000000001</v>
      </c>
    </row>
    <row r="1058" spans="1:7" x14ac:dyDescent="0.35">
      <c r="A1058" s="1">
        <v>43422</v>
      </c>
      <c r="B1058" s="11">
        <v>0</v>
      </c>
      <c r="C1058" s="11">
        <v>6.5090000000000003</v>
      </c>
      <c r="D1058" s="46">
        <f t="shared" si="28"/>
        <v>6.5090000000000003</v>
      </c>
      <c r="E1058" s="11">
        <v>5.7409999999999997</v>
      </c>
      <c r="F1058" s="11">
        <v>10.94</v>
      </c>
      <c r="G1058" s="51">
        <v>23.189999999999998</v>
      </c>
    </row>
    <row r="1059" spans="1:7" x14ac:dyDescent="0.35">
      <c r="A1059" s="1">
        <v>43423</v>
      </c>
      <c r="B1059" s="6">
        <v>0</v>
      </c>
      <c r="C1059" s="6">
        <v>23.51</v>
      </c>
      <c r="D1059" s="46">
        <f t="shared" si="28"/>
        <v>23.51</v>
      </c>
      <c r="E1059" s="6">
        <v>14.736000000000001</v>
      </c>
      <c r="F1059" s="6">
        <v>11.468</v>
      </c>
      <c r="G1059" s="52">
        <v>49.713999999999999</v>
      </c>
    </row>
    <row r="1060" spans="1:7" x14ac:dyDescent="0.35">
      <c r="A1060" s="1">
        <v>43424</v>
      </c>
      <c r="B1060" s="6">
        <v>0</v>
      </c>
      <c r="C1060" s="6">
        <v>38.454999999999998</v>
      </c>
      <c r="D1060" s="46">
        <f t="shared" si="28"/>
        <v>38.454999999999998</v>
      </c>
      <c r="E1060" s="6">
        <v>22.245000000000001</v>
      </c>
      <c r="F1060" s="6">
        <v>18.484999999999999</v>
      </c>
      <c r="G1060" s="52">
        <v>79.185000000000002</v>
      </c>
    </row>
    <row r="1061" spans="1:7" x14ac:dyDescent="0.35">
      <c r="A1061" s="10">
        <v>43425</v>
      </c>
      <c r="B1061" s="6">
        <v>0</v>
      </c>
      <c r="C1061" s="6">
        <v>42.43</v>
      </c>
      <c r="D1061" s="46">
        <f t="shared" si="28"/>
        <v>42.43</v>
      </c>
      <c r="E1061" s="6">
        <v>23.08</v>
      </c>
      <c r="F1061" s="6">
        <v>19.654</v>
      </c>
      <c r="G1061" s="52">
        <v>85.164000000000001</v>
      </c>
    </row>
    <row r="1062" spans="1:7" x14ac:dyDescent="0.35">
      <c r="A1062" s="1">
        <v>43426</v>
      </c>
      <c r="B1062" s="6">
        <v>0</v>
      </c>
      <c r="C1062" s="6">
        <v>33.668999999999997</v>
      </c>
      <c r="D1062" s="46">
        <f t="shared" si="28"/>
        <v>33.668999999999997</v>
      </c>
      <c r="E1062" s="6">
        <v>23.826000000000001</v>
      </c>
      <c r="F1062" s="6">
        <v>20.768000000000001</v>
      </c>
      <c r="G1062" s="52">
        <v>78.263000000000005</v>
      </c>
    </row>
    <row r="1063" spans="1:7" x14ac:dyDescent="0.35">
      <c r="A1063" s="10">
        <v>43427</v>
      </c>
      <c r="B1063" s="7">
        <v>0.18099999999999999</v>
      </c>
      <c r="C1063" s="7">
        <v>30.081</v>
      </c>
      <c r="D1063" s="46">
        <f t="shared" si="28"/>
        <v>30.262</v>
      </c>
      <c r="E1063" s="7">
        <v>21.698</v>
      </c>
      <c r="F1063" s="7">
        <v>13.287000000000001</v>
      </c>
      <c r="G1063" s="52">
        <v>65.247</v>
      </c>
    </row>
    <row r="1064" spans="1:7" x14ac:dyDescent="0.35">
      <c r="A1064" s="1">
        <v>43428</v>
      </c>
      <c r="B1064" s="6">
        <v>0.45700000000000002</v>
      </c>
      <c r="C1064" s="6">
        <v>15.907</v>
      </c>
      <c r="D1064" s="46">
        <f t="shared" si="28"/>
        <v>16.364000000000001</v>
      </c>
      <c r="E1064" s="6">
        <v>6.5250000000000004</v>
      </c>
      <c r="F1064" s="6">
        <v>14.305</v>
      </c>
      <c r="G1064" s="52">
        <v>37.194000000000003</v>
      </c>
    </row>
    <row r="1065" spans="1:7" x14ac:dyDescent="0.35">
      <c r="A1065" s="1">
        <v>43429</v>
      </c>
      <c r="B1065" s="6">
        <v>0</v>
      </c>
      <c r="C1065" s="6">
        <v>16.382999999999999</v>
      </c>
      <c r="D1065" s="46">
        <f t="shared" si="28"/>
        <v>16.382999999999999</v>
      </c>
      <c r="E1065" s="6">
        <v>7.0439999999999996</v>
      </c>
      <c r="F1065" s="6">
        <v>14.25</v>
      </c>
      <c r="G1065" s="52">
        <v>37.677</v>
      </c>
    </row>
    <row r="1066" spans="1:7" x14ac:dyDescent="0.35">
      <c r="A1066" s="1">
        <v>43430</v>
      </c>
      <c r="B1066" s="11">
        <v>2.7519999999999998</v>
      </c>
      <c r="C1066" s="11">
        <v>31.614000000000001</v>
      </c>
      <c r="D1066" s="46">
        <f t="shared" si="28"/>
        <v>34.366</v>
      </c>
      <c r="E1066" s="11">
        <v>11.933</v>
      </c>
      <c r="F1066" s="11">
        <v>19.956</v>
      </c>
      <c r="G1066" s="51">
        <v>66.254999999999995</v>
      </c>
    </row>
    <row r="1067" spans="1:7" x14ac:dyDescent="0.35">
      <c r="A1067" s="1">
        <v>43431</v>
      </c>
      <c r="B1067" s="11">
        <v>3.165</v>
      </c>
      <c r="C1067" s="11">
        <v>35.789000000000001</v>
      </c>
      <c r="D1067" s="46">
        <f t="shared" si="28"/>
        <v>38.954000000000001</v>
      </c>
      <c r="E1067" s="11">
        <v>14.843</v>
      </c>
      <c r="F1067" s="11">
        <v>19.931000000000001</v>
      </c>
      <c r="G1067" s="51">
        <v>73.728000000000009</v>
      </c>
    </row>
    <row r="1068" spans="1:7" x14ac:dyDescent="0.35">
      <c r="A1068" s="1">
        <v>43432</v>
      </c>
      <c r="B1068" s="11">
        <v>0.56599999999999995</v>
      </c>
      <c r="C1068" s="11">
        <v>31.832000000000001</v>
      </c>
      <c r="D1068" s="46">
        <f t="shared" si="28"/>
        <v>32.398000000000003</v>
      </c>
      <c r="E1068" s="11">
        <v>15.215999999999999</v>
      </c>
      <c r="F1068" s="11">
        <v>18.591000000000001</v>
      </c>
      <c r="G1068" s="51">
        <v>66.204999999999998</v>
      </c>
    </row>
    <row r="1069" spans="1:7" x14ac:dyDescent="0.35">
      <c r="A1069" s="1">
        <v>43433</v>
      </c>
      <c r="B1069" s="11">
        <v>0</v>
      </c>
      <c r="C1069" s="11">
        <v>32.465000000000003</v>
      </c>
      <c r="D1069" s="46">
        <f t="shared" si="28"/>
        <v>32.465000000000003</v>
      </c>
      <c r="E1069" s="11">
        <v>17.334</v>
      </c>
      <c r="F1069" s="11">
        <v>20.646999999999998</v>
      </c>
      <c r="G1069" s="51">
        <v>70.445999999999998</v>
      </c>
    </row>
    <row r="1070" spans="1:7" x14ac:dyDescent="0.35">
      <c r="A1070" s="1">
        <v>43434</v>
      </c>
      <c r="B1070" s="11">
        <v>0</v>
      </c>
      <c r="C1070" s="11">
        <v>31.867000000000001</v>
      </c>
      <c r="D1070" s="46">
        <f t="shared" si="28"/>
        <v>31.867000000000001</v>
      </c>
      <c r="E1070" s="11">
        <v>17.963000000000001</v>
      </c>
      <c r="F1070" s="11">
        <v>21.18</v>
      </c>
      <c r="G1070" s="51">
        <v>71.009999999999991</v>
      </c>
    </row>
    <row r="1071" spans="1:7" x14ac:dyDescent="0.35">
      <c r="A1071" s="1">
        <v>43435</v>
      </c>
      <c r="B1071" s="11">
        <v>0</v>
      </c>
      <c r="C1071" s="11">
        <v>32.590000000000003</v>
      </c>
      <c r="D1071" s="46">
        <f t="shared" si="28"/>
        <v>32.590000000000003</v>
      </c>
      <c r="E1071" s="11">
        <v>10.06</v>
      </c>
      <c r="F1071" s="11">
        <v>9.5980000000000008</v>
      </c>
      <c r="G1071" s="51">
        <v>52.248000000000005</v>
      </c>
    </row>
    <row r="1072" spans="1:7" x14ac:dyDescent="0.35">
      <c r="A1072" s="1">
        <v>43436</v>
      </c>
      <c r="B1072" s="11">
        <v>0</v>
      </c>
      <c r="C1072" s="11">
        <v>28.116</v>
      </c>
      <c r="D1072" s="46">
        <f t="shared" si="28"/>
        <v>28.116</v>
      </c>
      <c r="E1072" s="11">
        <v>10.946999999999999</v>
      </c>
      <c r="F1072" s="11">
        <v>20.853999999999999</v>
      </c>
      <c r="G1072" s="51">
        <v>59.917000000000002</v>
      </c>
    </row>
    <row r="1073" spans="1:7" x14ac:dyDescent="0.35">
      <c r="A1073" s="1">
        <v>43437</v>
      </c>
      <c r="B1073" s="11">
        <v>0</v>
      </c>
      <c r="C1073" s="11">
        <v>34.281999999999996</v>
      </c>
      <c r="D1073" s="46">
        <f t="shared" si="28"/>
        <v>34.281999999999996</v>
      </c>
      <c r="E1073" s="11">
        <v>20.759</v>
      </c>
      <c r="F1073" s="11">
        <v>21.437000000000001</v>
      </c>
      <c r="G1073" s="51">
        <v>76.477999999999994</v>
      </c>
    </row>
    <row r="1074" spans="1:7" x14ac:dyDescent="0.35">
      <c r="A1074" s="1">
        <v>43438</v>
      </c>
      <c r="B1074" s="11">
        <v>1.339</v>
      </c>
      <c r="C1074" s="11">
        <v>40.950000000000003</v>
      </c>
      <c r="D1074" s="46">
        <f t="shared" si="28"/>
        <v>42.289000000000001</v>
      </c>
      <c r="E1074" s="11">
        <v>20.297000000000001</v>
      </c>
      <c r="F1074" s="11">
        <v>22.785</v>
      </c>
      <c r="G1074" s="51">
        <v>85.370999999999995</v>
      </c>
    </row>
    <row r="1075" spans="1:7" x14ac:dyDescent="0.35">
      <c r="A1075" s="1">
        <v>43439</v>
      </c>
      <c r="B1075" s="11">
        <v>0.32500000000000001</v>
      </c>
      <c r="C1075" s="11">
        <v>41.673000000000002</v>
      </c>
      <c r="D1075" s="46">
        <f t="shared" si="28"/>
        <v>41.998000000000005</v>
      </c>
      <c r="E1075" s="11">
        <v>24.317</v>
      </c>
      <c r="F1075" s="11">
        <v>22.986000000000001</v>
      </c>
      <c r="G1075" s="51">
        <v>89.301000000000016</v>
      </c>
    </row>
    <row r="1076" spans="1:7" x14ac:dyDescent="0.35">
      <c r="A1076" s="1">
        <v>43440</v>
      </c>
      <c r="B1076" s="11">
        <v>2E-3</v>
      </c>
      <c r="C1076" s="11">
        <v>22.161999999999999</v>
      </c>
      <c r="D1076" s="46">
        <f t="shared" si="28"/>
        <v>22.163999999999998</v>
      </c>
      <c r="E1076" s="11">
        <v>10.492000000000001</v>
      </c>
      <c r="F1076" s="11">
        <v>21.367000000000001</v>
      </c>
      <c r="G1076" s="51">
        <v>54.022999999999996</v>
      </c>
    </row>
    <row r="1077" spans="1:7" x14ac:dyDescent="0.35">
      <c r="A1077" s="1">
        <v>43441</v>
      </c>
      <c r="B1077" s="11">
        <v>2.7679999999999998</v>
      </c>
      <c r="C1077" s="11">
        <v>11.494</v>
      </c>
      <c r="D1077" s="46">
        <f t="shared" si="28"/>
        <v>14.262</v>
      </c>
      <c r="E1077" s="11">
        <v>8.3859999999999992</v>
      </c>
      <c r="F1077" s="11">
        <v>12.271000000000001</v>
      </c>
      <c r="G1077" s="51">
        <v>34.918999999999997</v>
      </c>
    </row>
    <row r="1078" spans="1:7" x14ac:dyDescent="0.35">
      <c r="A1078" s="1">
        <v>43442</v>
      </c>
      <c r="B1078" s="11">
        <v>6.444</v>
      </c>
      <c r="C1078" s="11">
        <v>5.5209999999999999</v>
      </c>
      <c r="D1078" s="46">
        <f t="shared" si="28"/>
        <v>11.965</v>
      </c>
      <c r="E1078" s="11">
        <v>7.5679999999999996</v>
      </c>
      <c r="F1078" s="11">
        <v>8.202</v>
      </c>
      <c r="G1078" s="51">
        <v>27.734999999999999</v>
      </c>
    </row>
    <row r="1079" spans="1:7" x14ac:dyDescent="0.35">
      <c r="A1079" s="1">
        <v>43443</v>
      </c>
      <c r="B1079" s="11">
        <v>6.0350000000000001</v>
      </c>
      <c r="C1079" s="11">
        <v>5.9950000000000001</v>
      </c>
      <c r="D1079" s="46">
        <f t="shared" si="28"/>
        <v>12.030000000000001</v>
      </c>
      <c r="E1079" s="11">
        <v>8.4979999999999993</v>
      </c>
      <c r="F1079" s="11">
        <v>8.6539999999999999</v>
      </c>
      <c r="G1079" s="51">
        <v>29.182000000000002</v>
      </c>
    </row>
    <row r="1080" spans="1:7" x14ac:dyDescent="0.35">
      <c r="A1080" s="1">
        <v>43444</v>
      </c>
      <c r="B1080" s="11">
        <v>6.1390000000000002</v>
      </c>
      <c r="C1080" s="11">
        <v>33.533000000000001</v>
      </c>
      <c r="D1080" s="46">
        <f t="shared" si="28"/>
        <v>39.672000000000004</v>
      </c>
      <c r="E1080" s="11">
        <v>13.94</v>
      </c>
      <c r="F1080" s="11">
        <v>19.145</v>
      </c>
      <c r="G1080" s="51">
        <v>72.757000000000005</v>
      </c>
    </row>
    <row r="1081" spans="1:7" x14ac:dyDescent="0.35">
      <c r="A1081" s="1">
        <v>43445</v>
      </c>
      <c r="B1081" s="11">
        <v>6.3849999999999998</v>
      </c>
      <c r="C1081" s="11">
        <v>33.154000000000003</v>
      </c>
      <c r="D1081" s="46">
        <f t="shared" si="28"/>
        <v>39.539000000000001</v>
      </c>
      <c r="E1081" s="11">
        <v>13.103999999999999</v>
      </c>
      <c r="F1081" s="11">
        <v>10.106</v>
      </c>
      <c r="G1081" s="51">
        <v>62.749000000000002</v>
      </c>
    </row>
    <row r="1082" spans="1:7" x14ac:dyDescent="0.35">
      <c r="A1082" s="1">
        <v>43446</v>
      </c>
      <c r="B1082" s="11">
        <v>6.2030000000000003</v>
      </c>
      <c r="C1082" s="11">
        <v>34.597000000000001</v>
      </c>
      <c r="D1082" s="46">
        <f t="shared" si="28"/>
        <v>40.800000000000004</v>
      </c>
      <c r="E1082" s="11">
        <v>16.670999999999999</v>
      </c>
      <c r="F1082" s="11">
        <v>7.9329999999999998</v>
      </c>
      <c r="G1082" s="51">
        <v>65.403999999999996</v>
      </c>
    </row>
    <row r="1083" spans="1:7" x14ac:dyDescent="0.35">
      <c r="A1083" s="1">
        <v>43447</v>
      </c>
      <c r="B1083" s="11">
        <v>6.4180000000000001</v>
      </c>
      <c r="C1083" s="11">
        <v>32.987000000000002</v>
      </c>
      <c r="D1083" s="46">
        <f t="shared" si="28"/>
        <v>39.405000000000001</v>
      </c>
      <c r="E1083" s="11">
        <v>12.917999999999999</v>
      </c>
      <c r="F1083" s="11">
        <v>20.971</v>
      </c>
      <c r="G1083" s="51">
        <v>73.294000000000011</v>
      </c>
    </row>
    <row r="1084" spans="1:7" x14ac:dyDescent="0.35">
      <c r="A1084" s="1">
        <v>43448</v>
      </c>
      <c r="B1084" s="11">
        <v>7.8959999999999999</v>
      </c>
      <c r="C1084" s="11">
        <v>30.518999999999998</v>
      </c>
      <c r="D1084" s="46">
        <f t="shared" si="28"/>
        <v>38.414999999999999</v>
      </c>
      <c r="E1084" s="11">
        <v>15.324</v>
      </c>
      <c r="F1084" s="11">
        <v>23.632000000000001</v>
      </c>
      <c r="G1084" s="51">
        <v>77.370999999999995</v>
      </c>
    </row>
    <row r="1085" spans="1:7" x14ac:dyDescent="0.35">
      <c r="A1085" s="1">
        <v>43449</v>
      </c>
      <c r="B1085" s="11">
        <v>6.4409999999999998</v>
      </c>
      <c r="C1085" s="11">
        <v>19.991</v>
      </c>
      <c r="D1085" s="46">
        <f t="shared" si="28"/>
        <v>26.431999999999999</v>
      </c>
      <c r="E1085" s="11">
        <v>5.1020000000000003</v>
      </c>
      <c r="F1085" s="11">
        <v>18.088999999999999</v>
      </c>
      <c r="G1085" s="51">
        <v>49.623000000000005</v>
      </c>
    </row>
    <row r="1086" spans="1:7" x14ac:dyDescent="0.35">
      <c r="A1086" s="1">
        <v>43450</v>
      </c>
      <c r="B1086" s="11">
        <v>6.4189999999999996</v>
      </c>
      <c r="C1086" s="11">
        <v>11.582000000000001</v>
      </c>
      <c r="D1086" s="46">
        <f t="shared" si="28"/>
        <v>18.001000000000001</v>
      </c>
      <c r="E1086" s="11">
        <v>7.5679999999999996</v>
      </c>
      <c r="F1086" s="11">
        <v>18.058</v>
      </c>
      <c r="G1086" s="51">
        <v>43.626999999999995</v>
      </c>
    </row>
    <row r="1087" spans="1:7" x14ac:dyDescent="0.35">
      <c r="A1087" s="1">
        <v>43451</v>
      </c>
      <c r="B1087" s="11">
        <v>6.61</v>
      </c>
      <c r="C1087" s="11">
        <v>3.2749999999999999</v>
      </c>
      <c r="D1087" s="46">
        <f t="shared" si="28"/>
        <v>9.8849999999999998</v>
      </c>
      <c r="E1087" s="11">
        <v>9.4179999999999993</v>
      </c>
      <c r="F1087" s="11">
        <v>9.2240000000000002</v>
      </c>
      <c r="G1087" s="51">
        <v>28.527000000000001</v>
      </c>
    </row>
    <row r="1088" spans="1:7" x14ac:dyDescent="0.35">
      <c r="A1088" s="1">
        <v>43452</v>
      </c>
      <c r="B1088" s="11">
        <v>6.319</v>
      </c>
      <c r="C1088" s="11">
        <v>4.5640000000000001</v>
      </c>
      <c r="D1088" s="46">
        <f t="shared" si="28"/>
        <v>10.882999999999999</v>
      </c>
      <c r="E1088" s="11">
        <v>13.551</v>
      </c>
      <c r="F1088" s="11">
        <v>5.4740000000000002</v>
      </c>
      <c r="G1088" s="51">
        <v>29.908000000000001</v>
      </c>
    </row>
    <row r="1089" spans="1:7" x14ac:dyDescent="0.35">
      <c r="A1089" s="1">
        <v>43453</v>
      </c>
      <c r="B1089" s="11">
        <v>4.0590000000000002</v>
      </c>
      <c r="C1089" s="11">
        <v>5.34</v>
      </c>
      <c r="D1089" s="46">
        <f t="shared" si="28"/>
        <v>9.3990000000000009</v>
      </c>
      <c r="E1089" s="11">
        <v>9.8569999999999993</v>
      </c>
      <c r="F1089" s="11">
        <v>10.919</v>
      </c>
      <c r="G1089" s="51">
        <v>30.175000000000001</v>
      </c>
    </row>
    <row r="1090" spans="1:7" x14ac:dyDescent="0.35">
      <c r="A1090" s="1">
        <v>43454</v>
      </c>
      <c r="B1090" s="11">
        <v>2.7E-2</v>
      </c>
      <c r="C1090" s="11">
        <v>3.6419999999999999</v>
      </c>
      <c r="D1090" s="46">
        <f t="shared" si="28"/>
        <v>3.669</v>
      </c>
      <c r="E1090" s="11">
        <v>12.619</v>
      </c>
      <c r="F1090" s="11">
        <v>10.906000000000001</v>
      </c>
      <c r="G1090" s="51">
        <v>27.194000000000003</v>
      </c>
    </row>
    <row r="1091" spans="1:7" x14ac:dyDescent="0.35">
      <c r="A1091" s="1">
        <v>43455</v>
      </c>
      <c r="B1091" s="11">
        <v>0</v>
      </c>
      <c r="C1091" s="11">
        <v>2.8540000000000001</v>
      </c>
      <c r="D1091" s="46">
        <f t="shared" si="28"/>
        <v>2.8540000000000001</v>
      </c>
      <c r="E1091" s="11">
        <v>9.7230000000000008</v>
      </c>
      <c r="F1091" s="11">
        <v>8.1910000000000007</v>
      </c>
      <c r="G1091" s="51">
        <v>20.768000000000001</v>
      </c>
    </row>
    <row r="1092" spans="1:7" x14ac:dyDescent="0.35">
      <c r="A1092" s="1">
        <v>43456</v>
      </c>
      <c r="B1092" s="11">
        <v>0</v>
      </c>
      <c r="C1092" s="11">
        <v>2.7749999999999999</v>
      </c>
      <c r="D1092" s="46">
        <f t="shared" si="28"/>
        <v>2.7749999999999999</v>
      </c>
      <c r="E1092" s="11">
        <v>9.8379999999999992</v>
      </c>
      <c r="F1092" s="11">
        <v>11.266</v>
      </c>
      <c r="G1092" s="51">
        <v>23.878999999999998</v>
      </c>
    </row>
    <row r="1093" spans="1:7" x14ac:dyDescent="0.35">
      <c r="A1093" s="1">
        <v>43457</v>
      </c>
      <c r="B1093" s="11">
        <v>0</v>
      </c>
      <c r="C1093" s="11">
        <v>3.331</v>
      </c>
      <c r="D1093" s="46">
        <f t="shared" si="28"/>
        <v>3.331</v>
      </c>
      <c r="E1093" s="11">
        <v>9.8849999999999998</v>
      </c>
      <c r="F1093" s="11">
        <v>6.5430000000000001</v>
      </c>
      <c r="G1093" s="51">
        <v>19.759</v>
      </c>
    </row>
    <row r="1094" spans="1:7" x14ac:dyDescent="0.35">
      <c r="A1094" s="1">
        <v>43458</v>
      </c>
      <c r="B1094" s="11">
        <v>0</v>
      </c>
      <c r="C1094" s="11">
        <v>5.5019999999999998</v>
      </c>
      <c r="D1094" s="46">
        <f t="shared" si="28"/>
        <v>5.5019999999999998</v>
      </c>
      <c r="E1094" s="11">
        <v>11.021000000000001</v>
      </c>
      <c r="F1094" s="11">
        <v>15.906000000000001</v>
      </c>
      <c r="G1094" s="51">
        <v>32.429000000000002</v>
      </c>
    </row>
    <row r="1095" spans="1:7" x14ac:dyDescent="0.35">
      <c r="A1095" s="1">
        <v>43459</v>
      </c>
      <c r="B1095" s="11">
        <v>0</v>
      </c>
      <c r="C1095" s="11">
        <v>2.7690000000000001</v>
      </c>
      <c r="D1095" s="46">
        <f t="shared" ref="D1095:D1101" si="29">C1095+B1095</f>
        <v>2.7690000000000001</v>
      </c>
      <c r="E1095" s="11">
        <v>9.5679999999999996</v>
      </c>
      <c r="F1095" s="11">
        <v>15.167999999999999</v>
      </c>
      <c r="G1095" s="51">
        <v>27.504999999999995</v>
      </c>
    </row>
    <row r="1096" spans="1:7" x14ac:dyDescent="0.35">
      <c r="A1096" s="1">
        <v>43460</v>
      </c>
      <c r="B1096" s="11">
        <v>0</v>
      </c>
      <c r="C1096" s="11">
        <v>2.7789999999999999</v>
      </c>
      <c r="D1096" s="46">
        <f t="shared" si="29"/>
        <v>2.7789999999999999</v>
      </c>
      <c r="E1096" s="11">
        <v>9.2040000000000006</v>
      </c>
      <c r="F1096" s="11">
        <v>15.159000000000001</v>
      </c>
      <c r="G1096" s="51">
        <v>27.142000000000003</v>
      </c>
    </row>
    <row r="1097" spans="1:7" x14ac:dyDescent="0.35">
      <c r="A1097" s="1">
        <v>43461</v>
      </c>
      <c r="B1097" s="11">
        <v>0</v>
      </c>
      <c r="C1097" s="11">
        <v>2.7669999999999999</v>
      </c>
      <c r="D1097" s="46">
        <f t="shared" si="29"/>
        <v>2.7669999999999999</v>
      </c>
      <c r="E1097" s="11">
        <v>9.4380000000000006</v>
      </c>
      <c r="F1097" s="11">
        <v>21.96</v>
      </c>
      <c r="G1097" s="51">
        <v>34.164999999999999</v>
      </c>
    </row>
    <row r="1098" spans="1:7" x14ac:dyDescent="0.35">
      <c r="A1098" s="1">
        <v>43462</v>
      </c>
      <c r="B1098" s="11">
        <v>0.13700000000000001</v>
      </c>
      <c r="C1098" s="11">
        <v>4.1529999999999996</v>
      </c>
      <c r="D1098" s="46">
        <f t="shared" si="29"/>
        <v>4.2899999999999991</v>
      </c>
      <c r="E1098" s="11">
        <v>10.884</v>
      </c>
      <c r="F1098" s="11">
        <v>18.129000000000001</v>
      </c>
      <c r="G1098" s="51">
        <v>33.302999999999997</v>
      </c>
    </row>
    <row r="1099" spans="1:7" x14ac:dyDescent="0.35">
      <c r="A1099" s="1">
        <v>43463</v>
      </c>
      <c r="B1099" s="11">
        <v>2.4E-2</v>
      </c>
      <c r="C1099" s="11">
        <v>8.9039999999999999</v>
      </c>
      <c r="D1099" s="46">
        <f t="shared" si="29"/>
        <v>8.927999999999999</v>
      </c>
      <c r="E1099" s="11">
        <v>8.9339999999999993</v>
      </c>
      <c r="F1099" s="11">
        <v>16.786999999999999</v>
      </c>
      <c r="G1099" s="51">
        <v>34.648999999999994</v>
      </c>
    </row>
    <row r="1100" spans="1:7" x14ac:dyDescent="0.35">
      <c r="A1100" s="1">
        <v>43464</v>
      </c>
      <c r="B1100" s="11">
        <v>0</v>
      </c>
      <c r="C1100" s="11">
        <v>8.6349999999999998</v>
      </c>
      <c r="D1100" s="46">
        <f t="shared" si="29"/>
        <v>8.6349999999999998</v>
      </c>
      <c r="E1100" s="11">
        <v>8.9139999999999997</v>
      </c>
      <c r="F1100" s="11">
        <v>14.717000000000001</v>
      </c>
      <c r="G1100" s="51">
        <v>32.265999999999998</v>
      </c>
    </row>
    <row r="1101" spans="1:7" x14ac:dyDescent="0.35">
      <c r="A1101" s="1">
        <v>43465</v>
      </c>
      <c r="B1101" s="11">
        <v>0</v>
      </c>
      <c r="C1101" s="11">
        <v>10.045999999999999</v>
      </c>
      <c r="D1101" s="46">
        <f t="shared" si="29"/>
        <v>10.045999999999999</v>
      </c>
      <c r="E1101" s="11">
        <v>11.557</v>
      </c>
      <c r="F1101" s="11">
        <v>13.438000000000001</v>
      </c>
      <c r="G1101" s="51">
        <v>35.041000000000004</v>
      </c>
    </row>
    <row r="1102" spans="1:7" x14ac:dyDescent="0.35">
      <c r="A1102" s="1">
        <v>43466</v>
      </c>
      <c r="B1102" s="11">
        <v>0</v>
      </c>
      <c r="C1102" s="11">
        <v>7.4530000000000003</v>
      </c>
      <c r="D1102" s="47">
        <v>7.4530000000000003</v>
      </c>
      <c r="E1102" s="11">
        <v>5.0739999999999998</v>
      </c>
      <c r="F1102" s="11">
        <v>20.347000000000001</v>
      </c>
      <c r="G1102" s="51">
        <v>32.874000000000002</v>
      </c>
    </row>
    <row r="1103" spans="1:7" x14ac:dyDescent="0.35">
      <c r="A1103" s="1">
        <v>43467</v>
      </c>
      <c r="B1103" s="11">
        <v>5.3730000000000002</v>
      </c>
      <c r="C1103" s="11">
        <v>28.047000000000001</v>
      </c>
      <c r="D1103" s="47">
        <v>33.42</v>
      </c>
      <c r="E1103" s="11">
        <v>5.8979999999999997</v>
      </c>
      <c r="F1103" s="11">
        <v>18.847000000000001</v>
      </c>
      <c r="G1103" s="51">
        <v>58.165000000000006</v>
      </c>
    </row>
    <row r="1104" spans="1:7" x14ac:dyDescent="0.35">
      <c r="A1104" s="1">
        <v>43468</v>
      </c>
      <c r="B1104" s="11">
        <v>6.75</v>
      </c>
      <c r="C1104" s="11">
        <v>26.53</v>
      </c>
      <c r="D1104" s="47">
        <v>33.28</v>
      </c>
      <c r="E1104" s="11">
        <v>10.951000000000001</v>
      </c>
      <c r="F1104" s="11">
        <v>17.716000000000001</v>
      </c>
      <c r="G1104" s="51">
        <v>61.947000000000003</v>
      </c>
    </row>
    <row r="1105" spans="1:7" x14ac:dyDescent="0.35">
      <c r="A1105" s="1">
        <v>43469</v>
      </c>
      <c r="B1105" s="11">
        <v>2.0249999999999999</v>
      </c>
      <c r="C1105" s="11">
        <v>27.847999999999999</v>
      </c>
      <c r="D1105" s="47">
        <v>29.872999999999998</v>
      </c>
      <c r="E1105" s="11">
        <v>14.79</v>
      </c>
      <c r="F1105" s="11">
        <v>22.213999999999999</v>
      </c>
      <c r="G1105" s="51">
        <v>66.876999999999995</v>
      </c>
    </row>
    <row r="1106" spans="1:7" x14ac:dyDescent="0.35">
      <c r="A1106" s="1">
        <v>43470</v>
      </c>
      <c r="B1106" s="11">
        <v>0</v>
      </c>
      <c r="C1106" s="11">
        <v>21.922000000000001</v>
      </c>
      <c r="D1106" s="47">
        <v>21.922000000000001</v>
      </c>
      <c r="E1106" s="11">
        <v>10.231</v>
      </c>
      <c r="F1106" s="11">
        <v>19.297000000000001</v>
      </c>
      <c r="G1106" s="51">
        <v>51.45</v>
      </c>
    </row>
    <row r="1107" spans="1:7" x14ac:dyDescent="0.35">
      <c r="A1107" s="1">
        <v>43471</v>
      </c>
      <c r="B1107" s="11">
        <v>0</v>
      </c>
      <c r="C1107" s="11">
        <v>20.597999999999999</v>
      </c>
      <c r="D1107" s="47">
        <v>20.597999999999999</v>
      </c>
      <c r="E1107" s="11">
        <v>10.443</v>
      </c>
      <c r="F1107" s="11">
        <v>19.452999999999999</v>
      </c>
      <c r="G1107" s="51">
        <v>50.494</v>
      </c>
    </row>
    <row r="1108" spans="1:7" x14ac:dyDescent="0.35">
      <c r="A1108" s="1">
        <v>43472</v>
      </c>
      <c r="B1108" s="11">
        <v>4.2999999999999997E-2</v>
      </c>
      <c r="C1108" s="11">
        <v>4.3049999999999997</v>
      </c>
      <c r="D1108" s="47">
        <v>4.3479999999999999</v>
      </c>
      <c r="E1108" s="11">
        <v>10.128</v>
      </c>
      <c r="F1108" s="11">
        <v>9.11</v>
      </c>
      <c r="G1108" s="51">
        <v>23.585999999999999</v>
      </c>
    </row>
    <row r="1109" spans="1:7" x14ac:dyDescent="0.35">
      <c r="A1109" s="1">
        <v>43473</v>
      </c>
      <c r="B1109" s="11">
        <v>1.7999999999999999E-2</v>
      </c>
      <c r="C1109" s="11">
        <v>19.709</v>
      </c>
      <c r="D1109" s="47">
        <v>19.727</v>
      </c>
      <c r="E1109" s="11">
        <v>14.914999999999999</v>
      </c>
      <c r="F1109" s="11">
        <v>19.405999999999999</v>
      </c>
      <c r="G1109" s="51">
        <v>54.047999999999995</v>
      </c>
    </row>
    <row r="1110" spans="1:7" x14ac:dyDescent="0.35">
      <c r="A1110" s="1">
        <v>43474</v>
      </c>
      <c r="B1110" s="11">
        <v>4.4480000000000004</v>
      </c>
      <c r="C1110" s="11">
        <v>21.396000000000001</v>
      </c>
      <c r="D1110" s="47">
        <v>25.844000000000001</v>
      </c>
      <c r="E1110" s="11">
        <v>16.927</v>
      </c>
      <c r="F1110" s="11">
        <v>25.042999999999999</v>
      </c>
      <c r="G1110" s="51">
        <v>67.813999999999993</v>
      </c>
    </row>
    <row r="1111" spans="1:7" x14ac:dyDescent="0.35">
      <c r="A1111" s="1">
        <v>43475</v>
      </c>
      <c r="B1111" s="11">
        <v>6.1680000000000001</v>
      </c>
      <c r="C1111" s="11">
        <v>17.538</v>
      </c>
      <c r="D1111" s="47">
        <v>23.706</v>
      </c>
      <c r="E1111" s="11">
        <v>18.465</v>
      </c>
      <c r="F1111" s="11">
        <v>27.335000000000001</v>
      </c>
      <c r="G1111" s="51">
        <v>69.506</v>
      </c>
    </row>
    <row r="1112" spans="1:7" x14ac:dyDescent="0.35">
      <c r="A1112" s="1">
        <v>43476</v>
      </c>
      <c r="B1112" s="11">
        <v>3.9319999999999999</v>
      </c>
      <c r="C1112" s="11">
        <v>12.358000000000001</v>
      </c>
      <c r="D1112" s="47">
        <v>16.29</v>
      </c>
      <c r="E1112" s="11">
        <v>17.902000000000001</v>
      </c>
      <c r="F1112" s="11">
        <v>23.422000000000001</v>
      </c>
      <c r="G1112" s="51">
        <v>57.614000000000004</v>
      </c>
    </row>
    <row r="1113" spans="1:7" x14ac:dyDescent="0.35">
      <c r="A1113" s="1">
        <v>43477</v>
      </c>
      <c r="B1113" s="11">
        <v>0</v>
      </c>
      <c r="C1113" s="11">
        <v>2.206</v>
      </c>
      <c r="D1113" s="47">
        <v>2.206</v>
      </c>
      <c r="E1113" s="11">
        <v>17.931000000000001</v>
      </c>
      <c r="F1113" s="11">
        <v>16.306999999999999</v>
      </c>
      <c r="G1113" s="51">
        <v>36.444000000000003</v>
      </c>
    </row>
    <row r="1114" spans="1:7" x14ac:dyDescent="0.35">
      <c r="A1114" s="1">
        <v>43478</v>
      </c>
      <c r="B1114" s="11">
        <v>0</v>
      </c>
      <c r="C1114" s="11">
        <v>2.2000000000000002</v>
      </c>
      <c r="D1114" s="47">
        <v>2.2000000000000002</v>
      </c>
      <c r="E1114" s="11">
        <v>17.928999999999998</v>
      </c>
      <c r="F1114" s="11">
        <v>11.943</v>
      </c>
      <c r="G1114" s="51">
        <v>32.072000000000003</v>
      </c>
    </row>
    <row r="1115" spans="1:7" x14ac:dyDescent="0.35">
      <c r="A1115" s="1">
        <v>43479</v>
      </c>
      <c r="B1115" s="6">
        <v>5.84</v>
      </c>
      <c r="C1115" s="6">
        <v>13.098000000000001</v>
      </c>
      <c r="D1115" s="47">
        <v>18.938000000000002</v>
      </c>
      <c r="E1115" s="6">
        <v>18.870999999999999</v>
      </c>
      <c r="F1115" s="6">
        <v>3.58</v>
      </c>
      <c r="G1115" s="52">
        <v>41.388999999999996</v>
      </c>
    </row>
    <row r="1116" spans="1:7" x14ac:dyDescent="0.35">
      <c r="A1116" s="1">
        <v>43480</v>
      </c>
      <c r="B1116" s="11">
        <v>5.44</v>
      </c>
      <c r="C1116" s="11">
        <v>8.9220000000000006</v>
      </c>
      <c r="D1116" s="47">
        <v>14.362000000000002</v>
      </c>
      <c r="E1116" s="11">
        <v>16.626999999999999</v>
      </c>
      <c r="F1116" s="11">
        <v>0</v>
      </c>
      <c r="G1116" s="51">
        <v>30.989000000000001</v>
      </c>
    </row>
    <row r="1117" spans="1:7" x14ac:dyDescent="0.35">
      <c r="A1117" s="1">
        <v>43481</v>
      </c>
      <c r="B1117" s="11">
        <v>5.0999999999999996</v>
      </c>
      <c r="C1117" s="11">
        <v>10.284000000000001</v>
      </c>
      <c r="D1117" s="47">
        <v>15.384</v>
      </c>
      <c r="E1117" s="11">
        <v>20.318000000000001</v>
      </c>
      <c r="F1117" s="11">
        <v>9.1240000000000006</v>
      </c>
      <c r="G1117" s="51">
        <v>44.826000000000008</v>
      </c>
    </row>
    <row r="1118" spans="1:7" x14ac:dyDescent="0.35">
      <c r="A1118" s="1">
        <v>43482</v>
      </c>
      <c r="B1118" s="11">
        <v>5.1100000000000003</v>
      </c>
      <c r="C1118" s="11">
        <v>9.6080000000000005</v>
      </c>
      <c r="D1118" s="47">
        <v>14.718</v>
      </c>
      <c r="E1118" s="11">
        <v>26.167999999999999</v>
      </c>
      <c r="F1118" s="11">
        <v>0</v>
      </c>
      <c r="G1118" s="51">
        <v>40.885999999999996</v>
      </c>
    </row>
    <row r="1119" spans="1:7" x14ac:dyDescent="0.35">
      <c r="A1119" s="1">
        <v>43483</v>
      </c>
      <c r="B1119" s="11">
        <v>4.9290000000000003</v>
      </c>
      <c r="C1119" s="11">
        <v>10.175000000000001</v>
      </c>
      <c r="D1119" s="47">
        <v>15.104000000000001</v>
      </c>
      <c r="E1119" s="11">
        <v>26.34</v>
      </c>
      <c r="F1119" s="11">
        <v>8.1229999999999993</v>
      </c>
      <c r="G1119" s="51">
        <v>49.567</v>
      </c>
    </row>
    <row r="1120" spans="1:7" x14ac:dyDescent="0.35">
      <c r="A1120" s="1">
        <v>43484</v>
      </c>
      <c r="B1120" s="11">
        <v>4.9710000000000001</v>
      </c>
      <c r="C1120" s="11">
        <v>8.0540000000000003</v>
      </c>
      <c r="D1120" s="47">
        <v>13.025</v>
      </c>
      <c r="E1120" s="11">
        <v>26.428999999999998</v>
      </c>
      <c r="F1120" s="11">
        <v>13.135999999999999</v>
      </c>
      <c r="G1120" s="51">
        <v>52.59</v>
      </c>
    </row>
    <row r="1121" spans="1:7" x14ac:dyDescent="0.35">
      <c r="A1121" s="1">
        <v>43485</v>
      </c>
      <c r="B1121" s="11">
        <v>5.2830000000000004</v>
      </c>
      <c r="C1121" s="11">
        <v>10.36</v>
      </c>
      <c r="D1121" s="47">
        <v>15.643000000000001</v>
      </c>
      <c r="E1121" s="11">
        <v>26.757999999999999</v>
      </c>
      <c r="F1121" s="11">
        <v>10.784000000000001</v>
      </c>
      <c r="G1121" s="51">
        <v>53.185000000000002</v>
      </c>
    </row>
    <row r="1122" spans="1:7" x14ac:dyDescent="0.35">
      <c r="A1122" s="1">
        <v>43486</v>
      </c>
      <c r="B1122" s="11">
        <v>5.2910000000000004</v>
      </c>
      <c r="C1122" s="11">
        <v>11.268000000000001</v>
      </c>
      <c r="D1122" s="47">
        <v>16.559000000000001</v>
      </c>
      <c r="E1122" s="11">
        <v>31.776</v>
      </c>
      <c r="F1122" s="11">
        <v>17.768000000000001</v>
      </c>
      <c r="G1122" s="51">
        <v>66.102999999999994</v>
      </c>
    </row>
    <row r="1123" spans="1:7" x14ac:dyDescent="0.35">
      <c r="A1123" s="1">
        <v>43487</v>
      </c>
      <c r="B1123" s="11">
        <v>5.3040000000000003</v>
      </c>
      <c r="C1123" s="11">
        <v>15.218999999999999</v>
      </c>
      <c r="D1123" s="47">
        <v>20.523</v>
      </c>
      <c r="E1123" s="11">
        <v>22.599</v>
      </c>
      <c r="F1123" s="11">
        <v>18.343</v>
      </c>
      <c r="G1123" s="51">
        <v>61.465000000000003</v>
      </c>
    </row>
    <row r="1124" spans="1:7" x14ac:dyDescent="0.35">
      <c r="A1124" s="1">
        <v>43488</v>
      </c>
      <c r="B1124" s="11">
        <v>5.4960000000000004</v>
      </c>
      <c r="C1124" s="11">
        <v>25.974</v>
      </c>
      <c r="D1124" s="47">
        <v>31.47</v>
      </c>
      <c r="E1124" s="11">
        <v>24.198</v>
      </c>
      <c r="F1124" s="11">
        <v>10.776999999999999</v>
      </c>
      <c r="G1124" s="51">
        <v>66.444999999999993</v>
      </c>
    </row>
    <row r="1125" spans="1:7" x14ac:dyDescent="0.35">
      <c r="A1125" s="1">
        <v>43489</v>
      </c>
      <c r="B1125" s="11">
        <v>5.4889999999999999</v>
      </c>
      <c r="C1125" s="11">
        <v>17.376000000000001</v>
      </c>
      <c r="D1125" s="47">
        <v>22.865000000000002</v>
      </c>
      <c r="E1125" s="11">
        <v>19.850999999999999</v>
      </c>
      <c r="F1125" s="11">
        <v>1.9690000000000001</v>
      </c>
      <c r="G1125" s="51">
        <v>44.685000000000002</v>
      </c>
    </row>
    <row r="1126" spans="1:7" x14ac:dyDescent="0.35">
      <c r="A1126" s="1">
        <v>43490</v>
      </c>
      <c r="B1126" s="11">
        <v>4.9400000000000004</v>
      </c>
      <c r="C1126" s="11">
        <v>11.132</v>
      </c>
      <c r="D1126" s="47">
        <v>16.071999999999999</v>
      </c>
      <c r="E1126" s="11">
        <v>18.356000000000002</v>
      </c>
      <c r="F1126" s="11">
        <v>2.3149999999999999</v>
      </c>
      <c r="G1126" s="51">
        <v>36.743000000000002</v>
      </c>
    </row>
    <row r="1127" spans="1:7" x14ac:dyDescent="0.35">
      <c r="A1127" s="1">
        <v>43491</v>
      </c>
      <c r="B1127" s="11">
        <v>3.5569999999999999</v>
      </c>
      <c r="C1127" s="11">
        <v>9.8789999999999996</v>
      </c>
      <c r="D1127" s="47">
        <v>13.436</v>
      </c>
      <c r="E1127" s="11">
        <v>32.026000000000003</v>
      </c>
      <c r="F1127" s="11">
        <v>0</v>
      </c>
      <c r="G1127" s="51">
        <v>45.462000000000003</v>
      </c>
    </row>
    <row r="1128" spans="1:7" x14ac:dyDescent="0.35">
      <c r="A1128" s="1">
        <v>43492</v>
      </c>
      <c r="B1128" s="6">
        <v>3.5790000000000002</v>
      </c>
      <c r="C1128" s="6">
        <v>9.82</v>
      </c>
      <c r="D1128" s="47">
        <v>13.399000000000001</v>
      </c>
      <c r="E1128" s="6">
        <v>32.012999999999998</v>
      </c>
      <c r="F1128" s="6">
        <v>0</v>
      </c>
      <c r="G1128" s="51">
        <v>45.411999999999999</v>
      </c>
    </row>
    <row r="1129" spans="1:7" x14ac:dyDescent="0.35">
      <c r="A1129" s="1">
        <v>43493</v>
      </c>
      <c r="B1129" s="6">
        <v>5.4850000000000003</v>
      </c>
      <c r="C1129" s="6">
        <v>11.217000000000001</v>
      </c>
      <c r="D1129" s="47">
        <v>16.702000000000002</v>
      </c>
      <c r="E1129" s="6">
        <v>33.725999999999999</v>
      </c>
      <c r="F1129" s="6">
        <v>0</v>
      </c>
      <c r="G1129" s="51">
        <v>50.427999999999997</v>
      </c>
    </row>
    <row r="1130" spans="1:7" x14ac:dyDescent="0.35">
      <c r="A1130" s="10">
        <v>43494</v>
      </c>
      <c r="B1130" s="6">
        <v>5.4089999999999998</v>
      </c>
      <c r="C1130" s="6">
        <v>10.567</v>
      </c>
      <c r="D1130" s="47">
        <v>15.975999999999999</v>
      </c>
      <c r="E1130" s="6">
        <v>33.625</v>
      </c>
      <c r="F1130" s="6">
        <v>4.63</v>
      </c>
      <c r="G1130" s="51">
        <v>54.230999999999995</v>
      </c>
    </row>
    <row r="1131" spans="1:7" x14ac:dyDescent="0.35">
      <c r="A1131" s="1">
        <v>43495</v>
      </c>
      <c r="B1131" s="6">
        <v>5.2709999999999999</v>
      </c>
      <c r="C1131" s="6">
        <v>15.403</v>
      </c>
      <c r="D1131" s="47">
        <v>20.673999999999999</v>
      </c>
      <c r="E1131" s="6">
        <v>30.948</v>
      </c>
      <c r="F1131" s="6">
        <v>1.272</v>
      </c>
      <c r="G1131" s="48">
        <v>52.893999999999998</v>
      </c>
    </row>
    <row r="1132" spans="1:7" x14ac:dyDescent="0.35">
      <c r="A1132" s="10">
        <v>43496</v>
      </c>
      <c r="B1132" s="7">
        <v>5.4450000000000003</v>
      </c>
      <c r="C1132" s="7">
        <v>15.346</v>
      </c>
      <c r="D1132" s="47">
        <v>20.791</v>
      </c>
      <c r="E1132" s="7">
        <v>30.574999999999999</v>
      </c>
      <c r="F1132" s="7">
        <v>3.4239999999999999</v>
      </c>
      <c r="G1132" s="48">
        <v>54.79</v>
      </c>
    </row>
    <row r="1133" spans="1:7" x14ac:dyDescent="0.35">
      <c r="A1133" s="1">
        <v>43497</v>
      </c>
      <c r="B1133" s="6">
        <v>4.9779999999999998</v>
      </c>
      <c r="C1133" s="6">
        <v>17.414000000000001</v>
      </c>
      <c r="D1133" s="47">
        <v>22.392000000000003</v>
      </c>
      <c r="E1133" s="6">
        <v>34.073</v>
      </c>
      <c r="F1133" s="6">
        <v>8.2759999999999998</v>
      </c>
      <c r="G1133" s="48">
        <v>64.741</v>
      </c>
    </row>
    <row r="1134" spans="1:7" x14ac:dyDescent="0.35">
      <c r="A1134" s="1">
        <v>43498</v>
      </c>
      <c r="B1134" s="6">
        <v>5.016</v>
      </c>
      <c r="C1134" s="6">
        <v>16.696999999999999</v>
      </c>
      <c r="D1134" s="47">
        <v>21.713000000000001</v>
      </c>
      <c r="E1134" s="6">
        <v>35.43</v>
      </c>
      <c r="F1134" s="6">
        <v>3.36</v>
      </c>
      <c r="G1134" s="48">
        <v>60.503</v>
      </c>
    </row>
    <row r="1135" spans="1:7" x14ac:dyDescent="0.35">
      <c r="A1135" s="1">
        <v>43499</v>
      </c>
      <c r="B1135" s="11">
        <v>4.9690000000000003</v>
      </c>
      <c r="C1135" s="11">
        <v>16.725999999999999</v>
      </c>
      <c r="D1135" s="47">
        <v>21.695</v>
      </c>
      <c r="E1135" s="11">
        <v>35.575000000000003</v>
      </c>
      <c r="F1135" s="11">
        <v>5.7309999999999999</v>
      </c>
      <c r="G1135" s="48">
        <v>63.001000000000005</v>
      </c>
    </row>
    <row r="1136" spans="1:7" x14ac:dyDescent="0.35">
      <c r="A1136" s="1">
        <v>43500</v>
      </c>
      <c r="B1136" s="11">
        <v>4.5739999999999998</v>
      </c>
      <c r="C1136" s="11">
        <v>14.009</v>
      </c>
      <c r="D1136" s="47">
        <v>18.582999999999998</v>
      </c>
      <c r="E1136" s="11">
        <v>39.871000000000002</v>
      </c>
      <c r="F1136" s="11">
        <v>5.7220000000000004</v>
      </c>
      <c r="G1136" s="48">
        <v>64.176000000000002</v>
      </c>
    </row>
    <row r="1137" spans="1:7" x14ac:dyDescent="0.35">
      <c r="A1137" s="1">
        <v>43501</v>
      </c>
      <c r="B1137" s="11">
        <v>4.6440000000000001</v>
      </c>
      <c r="C1137" s="11">
        <v>16.512</v>
      </c>
      <c r="D1137" s="47">
        <v>21.155999999999999</v>
      </c>
      <c r="E1137" s="11">
        <v>40.256999999999998</v>
      </c>
      <c r="F1137" s="11">
        <v>8.2379999999999995</v>
      </c>
      <c r="G1137" s="48">
        <v>69.650999999999996</v>
      </c>
    </row>
    <row r="1138" spans="1:7" x14ac:dyDescent="0.35">
      <c r="A1138" s="1">
        <v>43502</v>
      </c>
      <c r="B1138" s="11">
        <v>5.4980000000000002</v>
      </c>
      <c r="C1138" s="11">
        <v>14.189</v>
      </c>
      <c r="D1138" s="47">
        <v>19.687000000000001</v>
      </c>
      <c r="E1138" s="11">
        <v>38.127000000000002</v>
      </c>
      <c r="F1138" s="11">
        <v>4.2699999999999996</v>
      </c>
      <c r="G1138" s="48">
        <v>62.084000000000003</v>
      </c>
    </row>
    <row r="1139" spans="1:7" x14ac:dyDescent="0.35">
      <c r="A1139" s="1">
        <v>43503</v>
      </c>
      <c r="B1139" s="11">
        <v>5.0060000000000002</v>
      </c>
      <c r="C1139" s="11">
        <v>15.628</v>
      </c>
      <c r="D1139" s="47">
        <v>20.634</v>
      </c>
      <c r="E1139" s="11">
        <v>33.03</v>
      </c>
      <c r="F1139" s="11">
        <v>2.4950000000000001</v>
      </c>
      <c r="G1139" s="48">
        <v>56.158999999999999</v>
      </c>
    </row>
    <row r="1140" spans="1:7" x14ac:dyDescent="0.35">
      <c r="A1140" s="1">
        <v>43504</v>
      </c>
      <c r="B1140" s="11">
        <v>4.5529999999999999</v>
      </c>
      <c r="C1140" s="11">
        <v>7.5549999999999997</v>
      </c>
      <c r="D1140" s="47">
        <v>12.108000000000001</v>
      </c>
      <c r="E1140" s="11">
        <v>32.819000000000003</v>
      </c>
      <c r="F1140" s="11">
        <v>2.7349999999999999</v>
      </c>
      <c r="G1140" s="48">
        <v>47.662000000000006</v>
      </c>
    </row>
    <row r="1141" spans="1:7" x14ac:dyDescent="0.35">
      <c r="A1141" s="1">
        <v>43505</v>
      </c>
      <c r="B1141" s="11">
        <v>5.51</v>
      </c>
      <c r="C1141" s="11">
        <v>0.56499999999999995</v>
      </c>
      <c r="D1141" s="47">
        <v>6.0749999999999993</v>
      </c>
      <c r="E1141" s="11">
        <v>25.577000000000002</v>
      </c>
      <c r="F1141" s="11">
        <v>2.5329999999999999</v>
      </c>
      <c r="G1141" s="48">
        <v>34.185000000000002</v>
      </c>
    </row>
    <row r="1142" spans="1:7" x14ac:dyDescent="0.35">
      <c r="A1142" s="1">
        <v>43506</v>
      </c>
      <c r="B1142" s="11">
        <v>6.0670000000000002</v>
      </c>
      <c r="C1142" s="11">
        <v>0</v>
      </c>
      <c r="D1142" s="47">
        <v>6.0670000000000002</v>
      </c>
      <c r="E1142" s="11">
        <v>25.4</v>
      </c>
      <c r="F1142" s="11">
        <v>11.82</v>
      </c>
      <c r="G1142" s="48">
        <v>43.286999999999999</v>
      </c>
    </row>
    <row r="1143" spans="1:7" x14ac:dyDescent="0.35">
      <c r="A1143" s="1">
        <v>43507</v>
      </c>
      <c r="B1143" s="11">
        <v>6.1079999999999997</v>
      </c>
      <c r="C1143" s="11">
        <v>13.025</v>
      </c>
      <c r="D1143" s="47">
        <v>19.132999999999999</v>
      </c>
      <c r="E1143" s="11">
        <v>13.608000000000001</v>
      </c>
      <c r="F1143" s="11">
        <v>6.6779999999999999</v>
      </c>
      <c r="G1143" s="48">
        <v>39.418999999999997</v>
      </c>
    </row>
    <row r="1144" spans="1:7" x14ac:dyDescent="0.35">
      <c r="A1144" s="1">
        <v>43508</v>
      </c>
      <c r="B1144" s="11">
        <v>0.113</v>
      </c>
      <c r="C1144" s="11">
        <v>22.120999999999999</v>
      </c>
      <c r="D1144" s="47">
        <v>22.233999999999998</v>
      </c>
      <c r="E1144" s="11">
        <v>12.842000000000001</v>
      </c>
      <c r="F1144" s="11">
        <v>6.6840000000000002</v>
      </c>
      <c r="G1144" s="48">
        <v>41.76</v>
      </c>
    </row>
    <row r="1145" spans="1:7" x14ac:dyDescent="0.35">
      <c r="A1145" s="1">
        <v>43509</v>
      </c>
      <c r="B1145" s="11">
        <v>0</v>
      </c>
      <c r="C1145" s="11">
        <v>21.907</v>
      </c>
      <c r="D1145" s="47">
        <v>21.907</v>
      </c>
      <c r="E1145" s="11">
        <v>14.06</v>
      </c>
      <c r="F1145" s="11">
        <v>6.665</v>
      </c>
      <c r="G1145" s="48">
        <v>42.631999999999998</v>
      </c>
    </row>
    <row r="1146" spans="1:7" x14ac:dyDescent="0.35">
      <c r="A1146" s="1">
        <v>43510</v>
      </c>
      <c r="B1146" s="11">
        <v>3.0070000000000001</v>
      </c>
      <c r="C1146" s="11">
        <v>22.989000000000001</v>
      </c>
      <c r="D1146" s="47">
        <v>25.996000000000002</v>
      </c>
      <c r="E1146" s="11">
        <v>13.813000000000001</v>
      </c>
      <c r="F1146" s="11">
        <v>6.6680000000000001</v>
      </c>
      <c r="G1146" s="48">
        <v>46.477000000000004</v>
      </c>
    </row>
    <row r="1147" spans="1:7" x14ac:dyDescent="0.35">
      <c r="A1147" s="1">
        <v>43511</v>
      </c>
      <c r="B1147" s="11">
        <v>6.24</v>
      </c>
      <c r="C1147" s="11">
        <v>13.704000000000001</v>
      </c>
      <c r="D1147" s="47">
        <v>19.944000000000003</v>
      </c>
      <c r="E1147" s="11">
        <v>12.121</v>
      </c>
      <c r="F1147" s="11">
        <v>5.3230000000000004</v>
      </c>
      <c r="G1147" s="48">
        <v>37.388000000000005</v>
      </c>
    </row>
    <row r="1148" spans="1:7" x14ac:dyDescent="0.35">
      <c r="A1148" s="1">
        <v>43512</v>
      </c>
      <c r="B1148" s="11">
        <v>6.5369999999999999</v>
      </c>
      <c r="C1148" s="11">
        <v>9.6310000000000002</v>
      </c>
      <c r="D1148" s="47">
        <v>16.167999999999999</v>
      </c>
      <c r="E1148" s="11">
        <v>12.826000000000001</v>
      </c>
      <c r="F1148" s="11">
        <v>3.3660000000000001</v>
      </c>
      <c r="G1148" s="48">
        <v>32.36</v>
      </c>
    </row>
    <row r="1149" spans="1:7" x14ac:dyDescent="0.35">
      <c r="A1149" s="1">
        <v>43513</v>
      </c>
      <c r="B1149" s="11">
        <v>6.4870000000000001</v>
      </c>
      <c r="C1149" s="11">
        <v>9.6020000000000003</v>
      </c>
      <c r="D1149" s="47">
        <v>16.088999999999999</v>
      </c>
      <c r="E1149" s="11">
        <v>13.071999999999999</v>
      </c>
      <c r="F1149" s="11">
        <v>3.3530000000000002</v>
      </c>
      <c r="G1149" s="48">
        <v>32.513999999999996</v>
      </c>
    </row>
    <row r="1150" spans="1:7" x14ac:dyDescent="0.35">
      <c r="A1150" s="1">
        <v>43514</v>
      </c>
      <c r="B1150" s="11">
        <v>5.0220000000000002</v>
      </c>
      <c r="C1150" s="11">
        <v>14.302</v>
      </c>
      <c r="D1150" s="47">
        <v>19.323999999999998</v>
      </c>
      <c r="E1150" s="11">
        <v>13.439</v>
      </c>
      <c r="F1150" s="11">
        <v>6.6</v>
      </c>
      <c r="G1150" s="48">
        <v>39.363</v>
      </c>
    </row>
    <row r="1151" spans="1:7" x14ac:dyDescent="0.35">
      <c r="A1151" s="1">
        <v>43515</v>
      </c>
      <c r="B1151" s="11">
        <v>5.0750000000000002</v>
      </c>
      <c r="C1151" s="11">
        <v>16.332000000000001</v>
      </c>
      <c r="D1151" s="47">
        <v>21.407</v>
      </c>
      <c r="E1151" s="11">
        <v>15.574</v>
      </c>
      <c r="F1151" s="11">
        <v>6.74</v>
      </c>
      <c r="G1151" s="48">
        <v>43.721000000000004</v>
      </c>
    </row>
    <row r="1152" spans="1:7" x14ac:dyDescent="0.35">
      <c r="A1152" s="1">
        <v>43516</v>
      </c>
      <c r="B1152" s="11">
        <v>4.9240000000000004</v>
      </c>
      <c r="C1152" s="11">
        <v>9.2789999999999999</v>
      </c>
      <c r="D1152" s="47">
        <v>14.202999999999999</v>
      </c>
      <c r="E1152" s="11">
        <v>15.823</v>
      </c>
      <c r="F1152" s="11">
        <v>6.7430000000000003</v>
      </c>
      <c r="G1152" s="48">
        <v>36.768999999999998</v>
      </c>
    </row>
    <row r="1153" spans="1:7" x14ac:dyDescent="0.35">
      <c r="A1153" s="1">
        <v>43517</v>
      </c>
      <c r="B1153" s="11">
        <v>4.1379999999999999</v>
      </c>
      <c r="C1153" s="11">
        <v>9.8420000000000005</v>
      </c>
      <c r="D1153" s="47">
        <v>13.98</v>
      </c>
      <c r="E1153" s="11">
        <v>16.138999999999999</v>
      </c>
      <c r="F1153" s="11">
        <v>5.2679999999999998</v>
      </c>
      <c r="G1153" s="48">
        <v>35.387</v>
      </c>
    </row>
    <row r="1154" spans="1:7" x14ac:dyDescent="0.35">
      <c r="A1154" s="1">
        <v>43518</v>
      </c>
      <c r="B1154" s="11">
        <v>4.5439999999999996</v>
      </c>
      <c r="C1154" s="11">
        <v>16.178000000000001</v>
      </c>
      <c r="D1154" s="47">
        <v>20.722000000000001</v>
      </c>
      <c r="E1154" s="11">
        <v>18.015999999999998</v>
      </c>
      <c r="F1154" s="11">
        <v>7.8209999999999997</v>
      </c>
      <c r="G1154" s="48">
        <v>46.558999999999997</v>
      </c>
    </row>
    <row r="1155" spans="1:7" x14ac:dyDescent="0.35">
      <c r="A1155" s="1">
        <v>43519</v>
      </c>
      <c r="B1155" s="11">
        <v>4.5339999999999998</v>
      </c>
      <c r="C1155" s="11">
        <v>7.2130000000000001</v>
      </c>
      <c r="D1155" s="47">
        <v>11.747</v>
      </c>
      <c r="E1155" s="11">
        <v>16.635000000000002</v>
      </c>
      <c r="F1155" s="11">
        <v>3.3969999999999998</v>
      </c>
      <c r="G1155" s="48">
        <v>31.779</v>
      </c>
    </row>
    <row r="1156" spans="1:7" x14ac:dyDescent="0.35">
      <c r="A1156" s="1">
        <v>43520</v>
      </c>
      <c r="B1156" s="11">
        <v>4.5209999999999999</v>
      </c>
      <c r="C1156" s="11">
        <v>8.8670000000000009</v>
      </c>
      <c r="D1156" s="47">
        <v>13.388000000000002</v>
      </c>
      <c r="E1156" s="11">
        <v>15.095000000000001</v>
      </c>
      <c r="F1156" s="11">
        <v>6.0780000000000003</v>
      </c>
      <c r="G1156" s="48">
        <v>34.561000000000007</v>
      </c>
    </row>
    <row r="1157" spans="1:7" x14ac:dyDescent="0.35">
      <c r="A1157" s="1">
        <v>43521</v>
      </c>
      <c r="B1157" s="11">
        <v>7.2629999999999999</v>
      </c>
      <c r="C1157" s="11">
        <v>24.126999999999999</v>
      </c>
      <c r="D1157" s="47">
        <v>31.39</v>
      </c>
      <c r="E1157" s="11">
        <v>17.785</v>
      </c>
      <c r="F1157" s="11">
        <v>4.0659999999999998</v>
      </c>
      <c r="G1157" s="48">
        <v>53.241</v>
      </c>
    </row>
    <row r="1158" spans="1:7" x14ac:dyDescent="0.35">
      <c r="A1158" s="1">
        <v>43522</v>
      </c>
      <c r="B1158" s="6">
        <v>5.899</v>
      </c>
      <c r="C1158" s="6">
        <v>23.928000000000001</v>
      </c>
      <c r="D1158" s="47">
        <v>29.827000000000002</v>
      </c>
      <c r="E1158" s="6">
        <v>17.533999999999999</v>
      </c>
      <c r="F1158" s="6">
        <v>5.6710000000000003</v>
      </c>
      <c r="G1158" s="48">
        <v>53.032000000000004</v>
      </c>
    </row>
    <row r="1159" spans="1:7" x14ac:dyDescent="0.35">
      <c r="A1159" s="1">
        <v>43523</v>
      </c>
      <c r="B1159" s="6">
        <v>6.3289999999999997</v>
      </c>
      <c r="C1159" s="6">
        <v>20.774000000000001</v>
      </c>
      <c r="D1159" s="47">
        <v>27.103000000000002</v>
      </c>
      <c r="E1159" s="6">
        <v>16.89</v>
      </c>
      <c r="F1159" s="6">
        <v>5.6740000000000004</v>
      </c>
      <c r="G1159" s="48">
        <v>49.667000000000002</v>
      </c>
    </row>
    <row r="1160" spans="1:7" x14ac:dyDescent="0.35">
      <c r="A1160" s="1">
        <v>43524</v>
      </c>
      <c r="B1160" s="6">
        <v>6.2869999999999999</v>
      </c>
      <c r="C1160" s="6">
        <v>24.602</v>
      </c>
      <c r="D1160" s="47">
        <v>30.888999999999999</v>
      </c>
      <c r="E1160" s="6">
        <v>15.284000000000001</v>
      </c>
      <c r="F1160" s="6">
        <v>5.6740000000000004</v>
      </c>
      <c r="G1160" s="48">
        <v>51.847000000000001</v>
      </c>
    </row>
    <row r="1161" spans="1:7" x14ac:dyDescent="0.35">
      <c r="A1161" s="1">
        <v>43525</v>
      </c>
      <c r="B1161" s="6">
        <v>6.085</v>
      </c>
      <c r="C1161" s="6">
        <v>13.962</v>
      </c>
      <c r="D1161" s="47">
        <v>20.047000000000001</v>
      </c>
      <c r="E1161" s="6">
        <v>23.366</v>
      </c>
      <c r="F1161" s="6">
        <v>25.202999999999999</v>
      </c>
      <c r="G1161" s="48">
        <v>68.616</v>
      </c>
    </row>
    <row r="1162" spans="1:7" x14ac:dyDescent="0.35">
      <c r="A1162" s="1">
        <v>43526</v>
      </c>
      <c r="B1162" s="6">
        <v>4.4829999999999997</v>
      </c>
      <c r="C1162" s="6">
        <v>6.7370000000000001</v>
      </c>
      <c r="D1162" s="47">
        <v>11.219999999999999</v>
      </c>
      <c r="E1162" s="6">
        <v>19.23</v>
      </c>
      <c r="F1162" s="6">
        <v>6.2480000000000002</v>
      </c>
      <c r="G1162" s="48">
        <v>36.698</v>
      </c>
    </row>
    <row r="1163" spans="1:7" x14ac:dyDescent="0.35">
      <c r="A1163" s="1">
        <v>43527</v>
      </c>
      <c r="B1163" s="6">
        <v>2.5939999999999999</v>
      </c>
      <c r="C1163" s="6">
        <v>0</v>
      </c>
      <c r="D1163" s="47">
        <v>2.5939999999999999</v>
      </c>
      <c r="E1163" s="6">
        <v>20.440999999999999</v>
      </c>
      <c r="F1163" s="6">
        <v>8.0909999999999993</v>
      </c>
      <c r="G1163" s="48">
        <v>31.125999999999998</v>
      </c>
    </row>
    <row r="1164" spans="1:7" x14ac:dyDescent="0.35">
      <c r="A1164" s="1">
        <v>43528</v>
      </c>
      <c r="B1164" s="11">
        <v>7.7080000000000002</v>
      </c>
      <c r="C1164" s="11">
        <v>0</v>
      </c>
      <c r="D1164" s="47">
        <v>7.7080000000000002</v>
      </c>
      <c r="E1164" s="11">
        <v>23.318000000000001</v>
      </c>
      <c r="F1164" s="11">
        <v>25.71</v>
      </c>
      <c r="G1164" s="48">
        <v>56.736000000000004</v>
      </c>
    </row>
    <row r="1165" spans="1:7" x14ac:dyDescent="0.35">
      <c r="A1165" s="1">
        <v>43529</v>
      </c>
      <c r="B1165" s="11">
        <v>7.6840000000000002</v>
      </c>
      <c r="C1165" s="11">
        <v>5.0919999999999996</v>
      </c>
      <c r="D1165" s="47">
        <v>12.776</v>
      </c>
      <c r="E1165" s="11">
        <v>23.867000000000001</v>
      </c>
      <c r="F1165" s="11">
        <v>22.431000000000001</v>
      </c>
      <c r="G1165" s="48">
        <v>59.073999999999998</v>
      </c>
    </row>
    <row r="1166" spans="1:7" x14ac:dyDescent="0.35">
      <c r="A1166" s="1">
        <v>43530</v>
      </c>
      <c r="B1166" s="11">
        <v>5.2949999999999999</v>
      </c>
      <c r="C1166" s="11">
        <v>2.4929999999999999</v>
      </c>
      <c r="D1166" s="47">
        <v>7.7880000000000003</v>
      </c>
      <c r="E1166" s="11">
        <v>21.742000000000001</v>
      </c>
      <c r="F1166" s="11">
        <v>22.762</v>
      </c>
      <c r="G1166" s="48">
        <v>52.292000000000002</v>
      </c>
    </row>
    <row r="1167" spans="1:7" x14ac:dyDescent="0.35">
      <c r="A1167" s="1">
        <v>43531</v>
      </c>
      <c r="B1167" s="11">
        <v>5.4630000000000001</v>
      </c>
      <c r="C1167" s="11">
        <v>12.542999999999999</v>
      </c>
      <c r="D1167" s="47">
        <v>18.006</v>
      </c>
      <c r="E1167" s="11">
        <v>25.67</v>
      </c>
      <c r="F1167" s="11">
        <v>24.594000000000001</v>
      </c>
      <c r="G1167" s="48">
        <v>68.27000000000001</v>
      </c>
    </row>
    <row r="1168" spans="1:7" x14ac:dyDescent="0.35">
      <c r="A1168" s="1">
        <v>43532</v>
      </c>
      <c r="B1168" s="11">
        <v>5.4539999999999997</v>
      </c>
      <c r="C1168" s="11">
        <v>14.712999999999999</v>
      </c>
      <c r="D1168" s="47">
        <v>20.166999999999998</v>
      </c>
      <c r="E1168" s="11">
        <v>23.52</v>
      </c>
      <c r="F1168" s="11">
        <v>19.253</v>
      </c>
      <c r="G1168" s="48">
        <v>62.94</v>
      </c>
    </row>
    <row r="1169" spans="1:7" x14ac:dyDescent="0.35">
      <c r="A1169" s="1">
        <v>43533</v>
      </c>
      <c r="B1169" s="11">
        <v>5.1740000000000004</v>
      </c>
      <c r="C1169" s="11">
        <v>6.5960000000000001</v>
      </c>
      <c r="D1169" s="47">
        <v>11.77</v>
      </c>
      <c r="E1169" s="11">
        <v>24.645</v>
      </c>
      <c r="F1169" s="11">
        <v>17.908999999999999</v>
      </c>
      <c r="G1169" s="48">
        <v>54.323999999999998</v>
      </c>
    </row>
    <row r="1170" spans="1:7" x14ac:dyDescent="0.35">
      <c r="A1170" s="1">
        <v>43534</v>
      </c>
      <c r="B1170" s="11">
        <v>5.1369999999999996</v>
      </c>
      <c r="C1170" s="11">
        <v>7.0629999999999997</v>
      </c>
      <c r="D1170" s="47">
        <v>12.2</v>
      </c>
      <c r="E1170" s="11">
        <v>23.966999999999999</v>
      </c>
      <c r="F1170" s="11">
        <v>19.286000000000001</v>
      </c>
      <c r="G1170" s="48">
        <v>55.453000000000003</v>
      </c>
    </row>
    <row r="1171" spans="1:7" x14ac:dyDescent="0.35">
      <c r="A1171" s="1">
        <v>43535</v>
      </c>
      <c r="B1171">
        <v>6.5519999999999996</v>
      </c>
      <c r="C1171">
        <v>15.712999999999999</v>
      </c>
      <c r="D1171" s="48">
        <f>B1171+C1171</f>
        <v>22.265000000000001</v>
      </c>
      <c r="E1171">
        <v>21.431000000000001</v>
      </c>
      <c r="F1171">
        <v>23.332999999999998</v>
      </c>
      <c r="G1171" s="48">
        <f>SUM(D1171:F1171)</f>
        <v>67.028999999999996</v>
      </c>
    </row>
    <row r="1172" spans="1:7" x14ac:dyDescent="0.35">
      <c r="A1172" s="1">
        <v>43536</v>
      </c>
      <c r="B1172">
        <v>0.222</v>
      </c>
      <c r="C1172">
        <v>22.712</v>
      </c>
      <c r="D1172" s="48">
        <f t="shared" ref="D1172:D1235" si="30">B1172+C1172</f>
        <v>22.934000000000001</v>
      </c>
      <c r="E1172">
        <v>23.213000000000001</v>
      </c>
      <c r="F1172">
        <v>22.884</v>
      </c>
      <c r="G1172" s="48">
        <f t="shared" ref="G1172:G1235" si="31">SUM(D1172:F1172)</f>
        <v>69.031000000000006</v>
      </c>
    </row>
    <row r="1173" spans="1:7" x14ac:dyDescent="0.35">
      <c r="A1173" s="1">
        <v>43537</v>
      </c>
      <c r="B1173">
        <v>0</v>
      </c>
      <c r="C1173">
        <v>22.651</v>
      </c>
      <c r="D1173" s="48">
        <f t="shared" si="30"/>
        <v>22.651</v>
      </c>
      <c r="E1173">
        <v>22.527000000000001</v>
      </c>
      <c r="F1173">
        <v>22.667999999999999</v>
      </c>
      <c r="G1173" s="48">
        <f t="shared" si="31"/>
        <v>67.846000000000004</v>
      </c>
    </row>
    <row r="1174" spans="1:7" x14ac:dyDescent="0.35">
      <c r="A1174" s="1">
        <v>43538</v>
      </c>
      <c r="B1174">
        <v>0</v>
      </c>
      <c r="C1174">
        <v>13.164</v>
      </c>
      <c r="D1174" s="48">
        <f t="shared" si="30"/>
        <v>13.164</v>
      </c>
      <c r="E1174">
        <v>22.484000000000002</v>
      </c>
      <c r="F1174">
        <v>23.292999999999999</v>
      </c>
      <c r="G1174" s="48">
        <f t="shared" si="31"/>
        <v>58.941000000000003</v>
      </c>
    </row>
    <row r="1175" spans="1:7" x14ac:dyDescent="0.35">
      <c r="A1175" s="1">
        <v>43539</v>
      </c>
      <c r="B1175">
        <v>0</v>
      </c>
      <c r="C1175">
        <v>16.007999999999999</v>
      </c>
      <c r="D1175" s="48">
        <f t="shared" si="30"/>
        <v>16.007999999999999</v>
      </c>
      <c r="E1175">
        <v>22.059000000000001</v>
      </c>
      <c r="F1175">
        <v>15.101000000000001</v>
      </c>
      <c r="G1175" s="48">
        <f t="shared" si="31"/>
        <v>53.167999999999999</v>
      </c>
    </row>
    <row r="1176" spans="1:7" x14ac:dyDescent="0.35">
      <c r="A1176" s="1">
        <v>43540</v>
      </c>
      <c r="B1176">
        <v>0</v>
      </c>
      <c r="C1176">
        <v>11.855</v>
      </c>
      <c r="D1176" s="48">
        <f t="shared" si="30"/>
        <v>11.855</v>
      </c>
      <c r="E1176">
        <v>15.345000000000001</v>
      </c>
      <c r="F1176">
        <v>12.444000000000001</v>
      </c>
      <c r="G1176" s="48">
        <f t="shared" si="31"/>
        <v>39.644000000000005</v>
      </c>
    </row>
    <row r="1177" spans="1:7" x14ac:dyDescent="0.35">
      <c r="A1177" s="1">
        <v>43541</v>
      </c>
      <c r="B1177">
        <v>0</v>
      </c>
      <c r="C1177">
        <v>11.933999999999999</v>
      </c>
      <c r="D1177" s="48">
        <f t="shared" si="30"/>
        <v>11.933999999999999</v>
      </c>
      <c r="E1177">
        <v>15.148999999999999</v>
      </c>
      <c r="F1177">
        <v>14.605</v>
      </c>
      <c r="G1177" s="48">
        <f t="shared" si="31"/>
        <v>41.688000000000002</v>
      </c>
    </row>
    <row r="1178" spans="1:7" x14ac:dyDescent="0.35">
      <c r="A1178" s="1">
        <v>43542</v>
      </c>
      <c r="B1178">
        <v>3.4249999999999998</v>
      </c>
      <c r="C1178">
        <v>19.27</v>
      </c>
      <c r="D1178" s="48">
        <f t="shared" si="30"/>
        <v>22.695</v>
      </c>
      <c r="E1178">
        <v>17.710999999999999</v>
      </c>
      <c r="F1178">
        <v>9.5399999999999991</v>
      </c>
      <c r="G1178" s="48">
        <f t="shared" si="31"/>
        <v>49.945999999999998</v>
      </c>
    </row>
    <row r="1179" spans="1:7" x14ac:dyDescent="0.35">
      <c r="A1179" s="1">
        <v>43543</v>
      </c>
      <c r="B1179">
        <v>5.2889999999999997</v>
      </c>
      <c r="C1179">
        <v>21.829000000000001</v>
      </c>
      <c r="D1179" s="48">
        <f t="shared" si="30"/>
        <v>27.118000000000002</v>
      </c>
      <c r="E1179">
        <v>29.192</v>
      </c>
      <c r="F1179">
        <v>7.6130000000000004</v>
      </c>
      <c r="G1179" s="48">
        <f t="shared" si="31"/>
        <v>63.923000000000002</v>
      </c>
    </row>
    <row r="1180" spans="1:7" x14ac:dyDescent="0.35">
      <c r="A1180" s="1">
        <v>43544</v>
      </c>
      <c r="B1180">
        <v>5.4980000000000002</v>
      </c>
      <c r="C1180">
        <v>13.840999999999999</v>
      </c>
      <c r="D1180" s="48">
        <f t="shared" si="30"/>
        <v>19.338999999999999</v>
      </c>
      <c r="E1180">
        <v>23.588999999999999</v>
      </c>
      <c r="F1180">
        <v>6.6139999999999999</v>
      </c>
      <c r="G1180" s="48">
        <f t="shared" si="31"/>
        <v>49.541999999999994</v>
      </c>
    </row>
    <row r="1181" spans="1:7" x14ac:dyDescent="0.35">
      <c r="A1181" s="1">
        <v>43545</v>
      </c>
      <c r="B1181">
        <v>5.45</v>
      </c>
      <c r="C1181">
        <v>11.651999999999999</v>
      </c>
      <c r="D1181" s="48">
        <f t="shared" si="30"/>
        <v>17.102</v>
      </c>
      <c r="E1181">
        <v>29.206</v>
      </c>
      <c r="F1181">
        <v>3.3</v>
      </c>
      <c r="G1181" s="48">
        <f t="shared" si="31"/>
        <v>49.607999999999997</v>
      </c>
    </row>
    <row r="1182" spans="1:7" x14ac:dyDescent="0.35">
      <c r="A1182" s="1">
        <v>43546</v>
      </c>
      <c r="B1182">
        <v>6.032</v>
      </c>
      <c r="C1182">
        <v>11.618</v>
      </c>
      <c r="D1182" s="48">
        <f t="shared" si="30"/>
        <v>17.649999999999999</v>
      </c>
      <c r="E1182">
        <v>22.329000000000001</v>
      </c>
      <c r="F1182">
        <v>3.2909999999999999</v>
      </c>
      <c r="G1182" s="48">
        <f t="shared" si="31"/>
        <v>43.269999999999996</v>
      </c>
    </row>
    <row r="1183" spans="1:7" x14ac:dyDescent="0.35">
      <c r="A1183" s="1">
        <v>43547</v>
      </c>
      <c r="B1183">
        <v>5.4850000000000003</v>
      </c>
      <c r="C1183">
        <v>11.436999999999999</v>
      </c>
      <c r="D1183" s="48">
        <f t="shared" si="30"/>
        <v>16.922000000000001</v>
      </c>
      <c r="E1183">
        <v>20.925000000000001</v>
      </c>
      <c r="F1183">
        <v>10.061</v>
      </c>
      <c r="G1183" s="48">
        <f t="shared" si="31"/>
        <v>47.908000000000001</v>
      </c>
    </row>
    <row r="1184" spans="1:7" x14ac:dyDescent="0.35">
      <c r="A1184" s="1">
        <v>43548</v>
      </c>
      <c r="B1184">
        <v>5.4720000000000004</v>
      </c>
      <c r="C1184">
        <v>11.429</v>
      </c>
      <c r="D1184" s="48">
        <f t="shared" si="30"/>
        <v>16.901</v>
      </c>
      <c r="E1184">
        <v>20.904</v>
      </c>
      <c r="F1184">
        <v>8.0579999999999998</v>
      </c>
      <c r="G1184" s="48">
        <f t="shared" si="31"/>
        <v>45.863</v>
      </c>
    </row>
    <row r="1185" spans="1:7" x14ac:dyDescent="0.35">
      <c r="A1185" s="1">
        <v>43549</v>
      </c>
      <c r="B1185">
        <v>5.37</v>
      </c>
      <c r="C1185">
        <v>16.344999999999999</v>
      </c>
      <c r="D1185" s="48">
        <f t="shared" si="30"/>
        <v>21.715</v>
      </c>
      <c r="E1185">
        <v>19.837</v>
      </c>
      <c r="F1185">
        <v>5.6470000000000002</v>
      </c>
      <c r="G1185" s="48">
        <f t="shared" si="31"/>
        <v>47.198999999999998</v>
      </c>
    </row>
    <row r="1186" spans="1:7" x14ac:dyDescent="0.35">
      <c r="A1186" s="1">
        <v>43550</v>
      </c>
      <c r="B1186">
        <v>5.9119999999999999</v>
      </c>
      <c r="C1186">
        <v>15.307</v>
      </c>
      <c r="D1186" s="48">
        <f t="shared" si="30"/>
        <v>21.219000000000001</v>
      </c>
      <c r="E1186">
        <v>24.774000000000001</v>
      </c>
      <c r="F1186">
        <v>4.8470000000000004</v>
      </c>
      <c r="G1186" s="48">
        <f t="shared" si="31"/>
        <v>50.84</v>
      </c>
    </row>
    <row r="1187" spans="1:7" x14ac:dyDescent="0.35">
      <c r="A1187" s="1">
        <v>43551</v>
      </c>
      <c r="B1187">
        <v>4.2750000000000004</v>
      </c>
      <c r="C1187">
        <v>4.617</v>
      </c>
      <c r="D1187" s="48">
        <f t="shared" si="30"/>
        <v>8.8919999999999995</v>
      </c>
      <c r="E1187">
        <v>27.356999999999999</v>
      </c>
      <c r="F1187">
        <v>7.2050000000000001</v>
      </c>
      <c r="G1187" s="48">
        <f t="shared" si="31"/>
        <v>43.453999999999994</v>
      </c>
    </row>
    <row r="1188" spans="1:7" x14ac:dyDescent="0.35">
      <c r="A1188" s="1">
        <v>43552</v>
      </c>
      <c r="B1188">
        <v>4.218</v>
      </c>
      <c r="C1188">
        <v>4.2460000000000004</v>
      </c>
      <c r="D1188" s="48">
        <f t="shared" si="30"/>
        <v>8.4640000000000004</v>
      </c>
      <c r="E1188">
        <v>26.218</v>
      </c>
      <c r="F1188">
        <v>8.0389999999999997</v>
      </c>
      <c r="G1188" s="48">
        <f t="shared" si="31"/>
        <v>42.721000000000004</v>
      </c>
    </row>
    <row r="1189" spans="1:7" x14ac:dyDescent="0.35">
      <c r="A1189" s="1">
        <v>43553</v>
      </c>
      <c r="B1189">
        <v>4.0060000000000002</v>
      </c>
      <c r="C1189">
        <v>0.48699999999999999</v>
      </c>
      <c r="D1189" s="48">
        <f t="shared" si="30"/>
        <v>4.4930000000000003</v>
      </c>
      <c r="E1189">
        <v>19.146000000000001</v>
      </c>
      <c r="F1189">
        <v>6.7009999999999996</v>
      </c>
      <c r="G1189" s="48">
        <f t="shared" si="31"/>
        <v>30.340000000000003</v>
      </c>
    </row>
    <row r="1190" spans="1:7" x14ac:dyDescent="0.35">
      <c r="A1190" s="1">
        <v>43554</v>
      </c>
      <c r="B1190">
        <v>3.6269999999999998</v>
      </c>
      <c r="C1190">
        <v>7.6269999999999998</v>
      </c>
      <c r="D1190" s="48">
        <f t="shared" si="30"/>
        <v>11.254</v>
      </c>
      <c r="E1190">
        <v>20.684000000000001</v>
      </c>
      <c r="F1190">
        <v>4.3940000000000001</v>
      </c>
      <c r="G1190" s="48">
        <f t="shared" si="31"/>
        <v>36.332000000000001</v>
      </c>
    </row>
    <row r="1191" spans="1:7" x14ac:dyDescent="0.35">
      <c r="A1191" s="1">
        <v>43555</v>
      </c>
      <c r="B1191">
        <v>3.911</v>
      </c>
      <c r="C1191">
        <v>7.63</v>
      </c>
      <c r="D1191" s="48">
        <f t="shared" si="30"/>
        <v>11.541</v>
      </c>
      <c r="E1191">
        <v>19.707000000000001</v>
      </c>
      <c r="F1191">
        <v>6.5410000000000004</v>
      </c>
      <c r="G1191" s="48">
        <f t="shared" si="31"/>
        <v>37.789000000000001</v>
      </c>
    </row>
    <row r="1192" spans="1:7" x14ac:dyDescent="0.35">
      <c r="A1192" s="1">
        <v>43556</v>
      </c>
      <c r="B1192">
        <v>6.3550000000000004</v>
      </c>
      <c r="C1192">
        <v>13.086</v>
      </c>
      <c r="D1192" s="48">
        <f t="shared" si="30"/>
        <v>19.441000000000003</v>
      </c>
      <c r="E1192">
        <v>38.654000000000003</v>
      </c>
      <c r="F1192">
        <v>4.6749999999999998</v>
      </c>
      <c r="G1192" s="48">
        <f t="shared" si="31"/>
        <v>62.77</v>
      </c>
    </row>
    <row r="1193" spans="1:7" x14ac:dyDescent="0.35">
      <c r="A1193" s="1">
        <v>43557</v>
      </c>
      <c r="B1193">
        <v>7.2670000000000003</v>
      </c>
      <c r="C1193">
        <v>14.978999999999999</v>
      </c>
      <c r="D1193" s="48">
        <f t="shared" si="30"/>
        <v>22.245999999999999</v>
      </c>
      <c r="E1193">
        <v>40.786999999999999</v>
      </c>
      <c r="F1193">
        <v>20.277999999999999</v>
      </c>
      <c r="G1193" s="48">
        <f t="shared" si="31"/>
        <v>83.311000000000007</v>
      </c>
    </row>
    <row r="1194" spans="1:7" x14ac:dyDescent="0.35">
      <c r="A1194" s="1">
        <v>43558</v>
      </c>
      <c r="B1194">
        <v>7.5789999999999997</v>
      </c>
      <c r="C1194">
        <v>20.158999999999999</v>
      </c>
      <c r="D1194" s="48">
        <f t="shared" si="30"/>
        <v>27.738</v>
      </c>
      <c r="E1194">
        <v>42.212000000000003</v>
      </c>
      <c r="F1194">
        <v>23.047000000000001</v>
      </c>
      <c r="G1194" s="48">
        <f t="shared" si="31"/>
        <v>92.997</v>
      </c>
    </row>
    <row r="1195" spans="1:7" x14ac:dyDescent="0.35">
      <c r="A1195" s="1">
        <v>43559</v>
      </c>
      <c r="B1195">
        <v>7.4969999999999999</v>
      </c>
      <c r="C1195">
        <v>14.875999999999999</v>
      </c>
      <c r="D1195" s="48">
        <f t="shared" si="30"/>
        <v>22.372999999999998</v>
      </c>
      <c r="E1195">
        <v>41.27</v>
      </c>
      <c r="F1195">
        <v>23.05</v>
      </c>
      <c r="G1195" s="48">
        <f t="shared" si="31"/>
        <v>86.692999999999998</v>
      </c>
    </row>
    <row r="1196" spans="1:7" x14ac:dyDescent="0.35">
      <c r="A1196" s="1">
        <v>43560</v>
      </c>
      <c r="B1196">
        <v>6.8259999999999996</v>
      </c>
      <c r="C1196">
        <v>14.459</v>
      </c>
      <c r="D1196" s="48">
        <f t="shared" si="30"/>
        <v>21.285</v>
      </c>
      <c r="E1196">
        <v>39.226999999999997</v>
      </c>
      <c r="F1196">
        <v>24.334</v>
      </c>
      <c r="G1196" s="48">
        <f t="shared" si="31"/>
        <v>84.846000000000004</v>
      </c>
    </row>
    <row r="1197" spans="1:7" x14ac:dyDescent="0.35">
      <c r="A1197" s="1">
        <v>43561</v>
      </c>
      <c r="B1197">
        <v>4.4980000000000002</v>
      </c>
      <c r="C1197">
        <v>9.2720000000000002</v>
      </c>
      <c r="D1197" s="48">
        <f t="shared" si="30"/>
        <v>13.77</v>
      </c>
      <c r="E1197">
        <v>33.284999999999997</v>
      </c>
      <c r="F1197">
        <v>22.745000000000001</v>
      </c>
      <c r="G1197" s="48">
        <f t="shared" si="31"/>
        <v>69.8</v>
      </c>
    </row>
    <row r="1198" spans="1:7" x14ac:dyDescent="0.35">
      <c r="A1198" s="1">
        <v>43562</v>
      </c>
      <c r="B1198">
        <v>4.5289999999999999</v>
      </c>
      <c r="C1198">
        <v>9.2360000000000007</v>
      </c>
      <c r="D1198" s="48">
        <f t="shared" si="30"/>
        <v>13.765000000000001</v>
      </c>
      <c r="E1198">
        <v>33.158999999999999</v>
      </c>
      <c r="F1198">
        <v>19.053999999999998</v>
      </c>
      <c r="G1198" s="48">
        <f t="shared" si="31"/>
        <v>65.977999999999994</v>
      </c>
    </row>
    <row r="1199" spans="1:7" x14ac:dyDescent="0.35">
      <c r="A1199" s="1">
        <v>43563</v>
      </c>
      <c r="B1199">
        <v>5.9169999999999998</v>
      </c>
      <c r="C1199">
        <v>13.237</v>
      </c>
      <c r="D1199" s="48">
        <f t="shared" si="30"/>
        <v>19.154</v>
      </c>
      <c r="E1199">
        <v>30.087</v>
      </c>
      <c r="F1199">
        <v>21.757999999999999</v>
      </c>
      <c r="G1199" s="48">
        <f t="shared" si="31"/>
        <v>70.998999999999995</v>
      </c>
    </row>
    <row r="1200" spans="1:7" x14ac:dyDescent="0.35">
      <c r="A1200" s="1">
        <v>43564</v>
      </c>
      <c r="B1200">
        <v>5.968</v>
      </c>
      <c r="C1200">
        <v>10.18</v>
      </c>
      <c r="D1200" s="48">
        <f t="shared" si="30"/>
        <v>16.148</v>
      </c>
      <c r="E1200">
        <v>31.390999999999998</v>
      </c>
      <c r="F1200">
        <v>20.451000000000001</v>
      </c>
      <c r="G1200" s="48">
        <f t="shared" si="31"/>
        <v>67.990000000000009</v>
      </c>
    </row>
    <row r="1201" spans="1:7" x14ac:dyDescent="0.35">
      <c r="A1201" s="1">
        <v>43565</v>
      </c>
      <c r="B1201">
        <v>5.4909999999999997</v>
      </c>
      <c r="C1201">
        <v>16.093</v>
      </c>
      <c r="D1201" s="48">
        <f t="shared" si="30"/>
        <v>21.584</v>
      </c>
      <c r="E1201">
        <v>32.710999999999999</v>
      </c>
      <c r="F1201">
        <v>23.416</v>
      </c>
      <c r="G1201" s="48">
        <f t="shared" si="31"/>
        <v>77.710999999999999</v>
      </c>
    </row>
    <row r="1202" spans="1:7" x14ac:dyDescent="0.35">
      <c r="A1202" s="1">
        <v>43566</v>
      </c>
      <c r="B1202">
        <v>5.681</v>
      </c>
      <c r="C1202">
        <v>16.27</v>
      </c>
      <c r="D1202" s="48">
        <f t="shared" si="30"/>
        <v>21.951000000000001</v>
      </c>
      <c r="E1202">
        <v>33.682000000000002</v>
      </c>
      <c r="F1202">
        <v>21.879000000000001</v>
      </c>
      <c r="G1202" s="48">
        <f t="shared" si="31"/>
        <v>77.512</v>
      </c>
    </row>
    <row r="1203" spans="1:7" x14ac:dyDescent="0.35">
      <c r="A1203" s="1">
        <v>43567</v>
      </c>
      <c r="B1203">
        <v>4.0979999999999999</v>
      </c>
      <c r="C1203">
        <v>17.155000000000001</v>
      </c>
      <c r="D1203" s="48">
        <f t="shared" si="30"/>
        <v>21.253</v>
      </c>
      <c r="E1203">
        <v>33.859000000000002</v>
      </c>
      <c r="F1203">
        <v>17.47</v>
      </c>
      <c r="G1203" s="48">
        <f t="shared" si="31"/>
        <v>72.581999999999994</v>
      </c>
    </row>
    <row r="1204" spans="1:7" x14ac:dyDescent="0.35">
      <c r="A1204" s="1">
        <v>43568</v>
      </c>
      <c r="B1204">
        <v>6.4829999999999997</v>
      </c>
      <c r="C1204">
        <v>11.942</v>
      </c>
      <c r="D1204" s="48">
        <f t="shared" si="30"/>
        <v>18.425000000000001</v>
      </c>
      <c r="E1204">
        <v>32.988999999999997</v>
      </c>
      <c r="F1204">
        <v>14.855</v>
      </c>
      <c r="G1204" s="48">
        <f t="shared" si="31"/>
        <v>66.269000000000005</v>
      </c>
    </row>
    <row r="1205" spans="1:7" x14ac:dyDescent="0.35">
      <c r="A1205" s="1">
        <v>43569</v>
      </c>
      <c r="B1205">
        <v>6.4809999999999999</v>
      </c>
      <c r="C1205">
        <v>12.012</v>
      </c>
      <c r="D1205" s="48">
        <f t="shared" si="30"/>
        <v>18.493000000000002</v>
      </c>
      <c r="E1205">
        <v>33.183</v>
      </c>
      <c r="F1205">
        <v>14.853</v>
      </c>
      <c r="G1205" s="48">
        <f t="shared" si="31"/>
        <v>66.528999999999996</v>
      </c>
    </row>
    <row r="1206" spans="1:7" x14ac:dyDescent="0.35">
      <c r="A1206" s="1">
        <v>43570</v>
      </c>
      <c r="B1206">
        <v>6.968</v>
      </c>
      <c r="C1206">
        <v>0</v>
      </c>
      <c r="D1206" s="48">
        <f t="shared" si="30"/>
        <v>6.968</v>
      </c>
      <c r="E1206">
        <v>33.493000000000002</v>
      </c>
      <c r="F1206">
        <v>14.852</v>
      </c>
      <c r="G1206" s="48">
        <f t="shared" si="31"/>
        <v>55.313000000000002</v>
      </c>
    </row>
    <row r="1207" spans="1:7" x14ac:dyDescent="0.35">
      <c r="A1207" s="1">
        <v>43571</v>
      </c>
      <c r="B1207">
        <v>3.052</v>
      </c>
      <c r="C1207">
        <v>0</v>
      </c>
      <c r="D1207" s="48">
        <f t="shared" si="30"/>
        <v>3.052</v>
      </c>
      <c r="E1207">
        <v>32.317</v>
      </c>
      <c r="F1207">
        <v>11.8</v>
      </c>
      <c r="G1207" s="48">
        <f t="shared" si="31"/>
        <v>47.168999999999997</v>
      </c>
    </row>
    <row r="1208" spans="1:7" x14ac:dyDescent="0.35">
      <c r="A1208" s="1">
        <v>43572</v>
      </c>
      <c r="B1208">
        <v>0</v>
      </c>
      <c r="C1208">
        <v>2.3330000000000002</v>
      </c>
      <c r="D1208" s="48">
        <f t="shared" si="30"/>
        <v>2.3330000000000002</v>
      </c>
      <c r="E1208">
        <v>33.225999999999999</v>
      </c>
      <c r="F1208">
        <v>3.39</v>
      </c>
      <c r="G1208" s="48">
        <f t="shared" si="31"/>
        <v>38.948999999999998</v>
      </c>
    </row>
    <row r="1209" spans="1:7" x14ac:dyDescent="0.35">
      <c r="A1209" s="1">
        <v>43573</v>
      </c>
      <c r="B1209">
        <v>1.1679999999999999</v>
      </c>
      <c r="C1209">
        <v>0.92300000000000004</v>
      </c>
      <c r="D1209" s="48">
        <f t="shared" si="30"/>
        <v>2.0910000000000002</v>
      </c>
      <c r="E1209">
        <v>32.152000000000001</v>
      </c>
      <c r="F1209">
        <v>0</v>
      </c>
      <c r="G1209" s="48">
        <f t="shared" si="31"/>
        <v>34.243000000000002</v>
      </c>
    </row>
    <row r="1210" spans="1:7" x14ac:dyDescent="0.35">
      <c r="A1210" s="1">
        <v>43574</v>
      </c>
      <c r="B1210">
        <v>5.81</v>
      </c>
      <c r="C1210">
        <v>0</v>
      </c>
      <c r="D1210" s="48">
        <f t="shared" si="30"/>
        <v>5.81</v>
      </c>
      <c r="E1210">
        <v>40.86</v>
      </c>
      <c r="F1210">
        <v>3.3879999999999999</v>
      </c>
      <c r="G1210" s="48">
        <f t="shared" si="31"/>
        <v>50.058</v>
      </c>
    </row>
    <row r="1211" spans="1:7" x14ac:dyDescent="0.35">
      <c r="A1211" s="1">
        <v>43575</v>
      </c>
      <c r="B1211">
        <v>0.81299999999999994</v>
      </c>
      <c r="C1211">
        <v>4.8440000000000003</v>
      </c>
      <c r="D1211" s="48">
        <f t="shared" si="30"/>
        <v>5.657</v>
      </c>
      <c r="E1211">
        <v>41.677999999999997</v>
      </c>
      <c r="F1211">
        <v>8.1940000000000008</v>
      </c>
      <c r="G1211" s="48">
        <f t="shared" si="31"/>
        <v>55.528999999999996</v>
      </c>
    </row>
    <row r="1212" spans="1:7" x14ac:dyDescent="0.35">
      <c r="A1212" s="1">
        <v>43576</v>
      </c>
      <c r="B1212">
        <v>0</v>
      </c>
      <c r="C1212">
        <v>5.6580000000000004</v>
      </c>
      <c r="D1212" s="48">
        <f t="shared" si="30"/>
        <v>5.6580000000000004</v>
      </c>
      <c r="E1212">
        <v>40.838999999999999</v>
      </c>
      <c r="F1212">
        <v>8.1690000000000005</v>
      </c>
      <c r="G1212" s="48">
        <f t="shared" si="31"/>
        <v>54.665999999999997</v>
      </c>
    </row>
    <row r="1213" spans="1:7" x14ac:dyDescent="0.35">
      <c r="A1213" s="1">
        <v>43577</v>
      </c>
      <c r="B1213">
        <v>0</v>
      </c>
      <c r="C1213">
        <v>4.71</v>
      </c>
      <c r="D1213" s="48">
        <f t="shared" si="30"/>
        <v>4.71</v>
      </c>
      <c r="E1213">
        <v>40.497</v>
      </c>
      <c r="F1213">
        <v>8.1300000000000008</v>
      </c>
      <c r="G1213" s="48">
        <f t="shared" si="31"/>
        <v>53.337000000000003</v>
      </c>
    </row>
    <row r="1214" spans="1:7" x14ac:dyDescent="0.35">
      <c r="A1214" s="1">
        <v>43578</v>
      </c>
      <c r="B1214">
        <v>0</v>
      </c>
      <c r="C1214">
        <v>0</v>
      </c>
      <c r="D1214" s="48">
        <f t="shared" si="30"/>
        <v>0</v>
      </c>
      <c r="E1214">
        <v>43.124000000000002</v>
      </c>
      <c r="F1214">
        <v>11.103</v>
      </c>
      <c r="G1214" s="48">
        <f t="shared" si="31"/>
        <v>54.227000000000004</v>
      </c>
    </row>
    <row r="1215" spans="1:7" x14ac:dyDescent="0.35">
      <c r="A1215" s="1">
        <v>43579</v>
      </c>
      <c r="B1215">
        <v>3.16</v>
      </c>
      <c r="C1215">
        <v>5.6059999999999999</v>
      </c>
      <c r="D1215" s="48">
        <f t="shared" si="30"/>
        <v>8.766</v>
      </c>
      <c r="E1215">
        <v>45.906999999999996</v>
      </c>
      <c r="F1215">
        <v>20.628</v>
      </c>
      <c r="G1215" s="48">
        <f t="shared" si="31"/>
        <v>75.300999999999988</v>
      </c>
    </row>
    <row r="1216" spans="1:7" x14ac:dyDescent="0.35">
      <c r="A1216" s="1">
        <v>43580</v>
      </c>
      <c r="B1216">
        <v>2.1</v>
      </c>
      <c r="C1216">
        <v>13.807</v>
      </c>
      <c r="D1216" s="48">
        <f t="shared" si="30"/>
        <v>15.907</v>
      </c>
      <c r="E1216">
        <v>43.823999999999998</v>
      </c>
      <c r="F1216">
        <v>21.437000000000001</v>
      </c>
      <c r="G1216" s="48">
        <f t="shared" si="31"/>
        <v>81.167999999999992</v>
      </c>
    </row>
    <row r="1217" spans="1:7" x14ac:dyDescent="0.35">
      <c r="A1217" s="1">
        <v>43581</v>
      </c>
      <c r="B1217">
        <v>7.5999999999999998E-2</v>
      </c>
      <c r="C1217">
        <v>3.6960000000000002</v>
      </c>
      <c r="D1217" s="48">
        <f t="shared" si="30"/>
        <v>3.7720000000000002</v>
      </c>
      <c r="E1217">
        <v>41.878</v>
      </c>
      <c r="F1217">
        <v>24.37</v>
      </c>
      <c r="G1217" s="48">
        <f t="shared" si="31"/>
        <v>70.02</v>
      </c>
    </row>
    <row r="1218" spans="1:7" x14ac:dyDescent="0.35">
      <c r="A1218" s="1">
        <v>43582</v>
      </c>
      <c r="B1218">
        <v>1.542</v>
      </c>
      <c r="C1218">
        <v>3.556</v>
      </c>
      <c r="D1218" s="48">
        <f t="shared" si="30"/>
        <v>5.0979999999999999</v>
      </c>
      <c r="E1218">
        <v>45.8</v>
      </c>
      <c r="F1218">
        <v>20.189</v>
      </c>
      <c r="G1218" s="48">
        <f t="shared" si="31"/>
        <v>71.086999999999989</v>
      </c>
    </row>
    <row r="1219" spans="1:7" x14ac:dyDescent="0.35">
      <c r="A1219" s="1">
        <v>43583</v>
      </c>
      <c r="B1219">
        <v>1.9139999999999999</v>
      </c>
      <c r="C1219">
        <v>5.056</v>
      </c>
      <c r="D1219" s="48">
        <f t="shared" si="30"/>
        <v>6.97</v>
      </c>
      <c r="E1219">
        <v>45.704999999999998</v>
      </c>
      <c r="F1219">
        <v>25.893000000000001</v>
      </c>
      <c r="G1219" s="48">
        <f t="shared" si="31"/>
        <v>78.567999999999998</v>
      </c>
    </row>
    <row r="1220" spans="1:7" x14ac:dyDescent="0.35">
      <c r="A1220" s="1">
        <v>43584</v>
      </c>
      <c r="B1220">
        <v>1.923</v>
      </c>
      <c r="C1220">
        <v>8.9019999999999992</v>
      </c>
      <c r="D1220" s="48">
        <f t="shared" si="30"/>
        <v>10.824999999999999</v>
      </c>
      <c r="E1220">
        <v>45.554000000000002</v>
      </c>
      <c r="F1220">
        <v>26.059000000000001</v>
      </c>
      <c r="G1220" s="48">
        <f t="shared" si="31"/>
        <v>82.438000000000002</v>
      </c>
    </row>
    <row r="1221" spans="1:7" x14ac:dyDescent="0.35">
      <c r="A1221" s="1">
        <v>43585</v>
      </c>
      <c r="B1221">
        <v>0.25700000000000001</v>
      </c>
      <c r="C1221">
        <v>7.4160000000000004</v>
      </c>
      <c r="D1221" s="48">
        <f t="shared" si="30"/>
        <v>7.673</v>
      </c>
      <c r="E1221">
        <v>43.999000000000002</v>
      </c>
      <c r="F1221">
        <v>13.483000000000001</v>
      </c>
      <c r="G1221" s="48">
        <f t="shared" si="31"/>
        <v>65.155000000000001</v>
      </c>
    </row>
    <row r="1222" spans="1:7" x14ac:dyDescent="0.35">
      <c r="A1222" s="1">
        <v>43586</v>
      </c>
      <c r="B1222">
        <v>0</v>
      </c>
      <c r="C1222">
        <v>9.8680000000000003</v>
      </c>
      <c r="D1222" s="48">
        <f t="shared" si="30"/>
        <v>9.8680000000000003</v>
      </c>
      <c r="E1222">
        <v>55.014000000000003</v>
      </c>
      <c r="F1222">
        <v>18.422000000000001</v>
      </c>
      <c r="G1222" s="48">
        <f t="shared" si="31"/>
        <v>83.304000000000002</v>
      </c>
    </row>
    <row r="1223" spans="1:7" x14ac:dyDescent="0.35">
      <c r="A1223" s="1">
        <v>43587</v>
      </c>
      <c r="B1223">
        <v>8.7999999999999995E-2</v>
      </c>
      <c r="C1223">
        <v>10.315</v>
      </c>
      <c r="D1223" s="48">
        <f t="shared" si="30"/>
        <v>10.402999999999999</v>
      </c>
      <c r="E1223">
        <v>56.009</v>
      </c>
      <c r="F1223">
        <v>23.635999999999999</v>
      </c>
      <c r="G1223" s="48">
        <f t="shared" si="31"/>
        <v>90.048000000000002</v>
      </c>
    </row>
    <row r="1224" spans="1:7" x14ac:dyDescent="0.35">
      <c r="A1224" s="1">
        <v>43588</v>
      </c>
      <c r="B1224">
        <v>0</v>
      </c>
      <c r="C1224">
        <v>10.266999999999999</v>
      </c>
      <c r="D1224" s="48">
        <f t="shared" si="30"/>
        <v>10.266999999999999</v>
      </c>
      <c r="E1224">
        <v>54.957000000000001</v>
      </c>
      <c r="F1224">
        <v>20.52</v>
      </c>
      <c r="G1224" s="48">
        <f t="shared" si="31"/>
        <v>85.744</v>
      </c>
    </row>
    <row r="1225" spans="1:7" x14ac:dyDescent="0.35">
      <c r="A1225" s="1">
        <v>43589</v>
      </c>
      <c r="B1225">
        <v>0</v>
      </c>
      <c r="C1225">
        <v>7.093</v>
      </c>
      <c r="D1225" s="48">
        <f t="shared" si="30"/>
        <v>7.093</v>
      </c>
      <c r="E1225">
        <v>46.622</v>
      </c>
      <c r="F1225">
        <v>18.809999999999999</v>
      </c>
      <c r="G1225" s="48">
        <f t="shared" si="31"/>
        <v>72.525000000000006</v>
      </c>
    </row>
    <row r="1226" spans="1:7" x14ac:dyDescent="0.35">
      <c r="A1226" s="1">
        <v>43590</v>
      </c>
      <c r="B1226">
        <v>3.0000000000000001E-3</v>
      </c>
      <c r="C1226">
        <v>7.1369999999999996</v>
      </c>
      <c r="D1226" s="48">
        <f t="shared" si="30"/>
        <v>7.14</v>
      </c>
      <c r="E1226">
        <v>48.219000000000001</v>
      </c>
      <c r="F1226">
        <v>19.765000000000001</v>
      </c>
      <c r="G1226" s="48">
        <f t="shared" si="31"/>
        <v>75.123999999999995</v>
      </c>
    </row>
    <row r="1227" spans="1:7" x14ac:dyDescent="0.35">
      <c r="A1227" s="1">
        <v>43591</v>
      </c>
      <c r="B1227">
        <v>0</v>
      </c>
      <c r="C1227">
        <v>7.55</v>
      </c>
      <c r="D1227" s="48">
        <f t="shared" si="30"/>
        <v>7.55</v>
      </c>
      <c r="E1227">
        <v>54.911999999999999</v>
      </c>
      <c r="F1227">
        <v>17.117999999999999</v>
      </c>
      <c r="G1227" s="48">
        <f t="shared" si="31"/>
        <v>79.58</v>
      </c>
    </row>
    <row r="1228" spans="1:7" x14ac:dyDescent="0.35">
      <c r="A1228" s="1">
        <v>43592</v>
      </c>
      <c r="B1228">
        <v>0</v>
      </c>
      <c r="C1228">
        <v>8.4849999999999994</v>
      </c>
      <c r="D1228" s="48">
        <f t="shared" si="30"/>
        <v>8.4849999999999994</v>
      </c>
      <c r="E1228">
        <v>55.655999999999999</v>
      </c>
      <c r="F1228">
        <v>6.5030000000000001</v>
      </c>
      <c r="G1228" s="48">
        <f t="shared" si="31"/>
        <v>70.643999999999991</v>
      </c>
    </row>
    <row r="1229" spans="1:7" x14ac:dyDescent="0.35">
      <c r="A1229" s="1">
        <v>43593</v>
      </c>
      <c r="B1229">
        <v>0</v>
      </c>
      <c r="C1229">
        <v>7.6289999999999996</v>
      </c>
      <c r="D1229" s="48">
        <f t="shared" si="30"/>
        <v>7.6289999999999996</v>
      </c>
      <c r="E1229">
        <v>54.71</v>
      </c>
      <c r="F1229">
        <v>8.4659999999999993</v>
      </c>
      <c r="G1229" s="48">
        <f t="shared" si="31"/>
        <v>70.804999999999993</v>
      </c>
    </row>
    <row r="1230" spans="1:7" x14ac:dyDescent="0.35">
      <c r="A1230" s="1">
        <v>43594</v>
      </c>
      <c r="B1230">
        <v>0</v>
      </c>
      <c r="C1230">
        <v>14.256</v>
      </c>
      <c r="D1230" s="48">
        <f t="shared" si="30"/>
        <v>14.256</v>
      </c>
      <c r="E1230">
        <v>55.805999999999997</v>
      </c>
      <c r="F1230">
        <v>11.609</v>
      </c>
      <c r="G1230" s="48">
        <f t="shared" si="31"/>
        <v>81.670999999999992</v>
      </c>
    </row>
    <row r="1231" spans="1:7" x14ac:dyDescent="0.35">
      <c r="A1231" s="1">
        <v>43595</v>
      </c>
      <c r="B1231">
        <v>0</v>
      </c>
      <c r="C1231">
        <v>21.234000000000002</v>
      </c>
      <c r="D1231" s="48">
        <f t="shared" si="30"/>
        <v>21.234000000000002</v>
      </c>
      <c r="E1231">
        <v>58.043999999999997</v>
      </c>
      <c r="F1231">
        <v>11.012</v>
      </c>
      <c r="G1231" s="48">
        <f t="shared" si="31"/>
        <v>90.289999999999992</v>
      </c>
    </row>
    <row r="1232" spans="1:7" x14ac:dyDescent="0.35">
      <c r="A1232" s="1">
        <v>43596</v>
      </c>
      <c r="B1232">
        <v>0</v>
      </c>
      <c r="C1232">
        <v>5.6260000000000003</v>
      </c>
      <c r="D1232" s="48">
        <f t="shared" si="30"/>
        <v>5.6260000000000003</v>
      </c>
      <c r="E1232">
        <v>52.46</v>
      </c>
      <c r="F1232">
        <v>5.4089999999999998</v>
      </c>
      <c r="G1232" s="48">
        <f t="shared" si="31"/>
        <v>63.494999999999997</v>
      </c>
    </row>
    <row r="1233" spans="1:7" x14ac:dyDescent="0.35">
      <c r="A1233" s="1">
        <v>43597</v>
      </c>
      <c r="B1233">
        <v>0</v>
      </c>
      <c r="C1233">
        <v>3.7589999999999999</v>
      </c>
      <c r="D1233" s="48">
        <f t="shared" si="30"/>
        <v>3.7589999999999999</v>
      </c>
      <c r="E1233">
        <v>51.076000000000001</v>
      </c>
      <c r="F1233">
        <v>4.5460000000000003</v>
      </c>
      <c r="G1233" s="48">
        <f t="shared" si="31"/>
        <v>59.381</v>
      </c>
    </row>
    <row r="1234" spans="1:7" x14ac:dyDescent="0.35">
      <c r="A1234" s="1">
        <v>43598</v>
      </c>
      <c r="B1234">
        <v>0</v>
      </c>
      <c r="C1234">
        <v>7.6829999999999998</v>
      </c>
      <c r="D1234" s="48">
        <f t="shared" si="30"/>
        <v>7.6829999999999998</v>
      </c>
      <c r="E1234">
        <v>51.259</v>
      </c>
      <c r="F1234">
        <v>6.2060000000000004</v>
      </c>
      <c r="G1234" s="48">
        <f t="shared" si="31"/>
        <v>65.147999999999996</v>
      </c>
    </row>
    <row r="1235" spans="1:7" x14ac:dyDescent="0.35">
      <c r="A1235" s="1">
        <v>43599</v>
      </c>
      <c r="B1235">
        <v>1.9E-2</v>
      </c>
      <c r="C1235">
        <v>4.7110000000000003</v>
      </c>
      <c r="D1235" s="48">
        <f t="shared" si="30"/>
        <v>4.7300000000000004</v>
      </c>
      <c r="E1235">
        <v>53.405000000000001</v>
      </c>
      <c r="F1235">
        <v>5.1710000000000003</v>
      </c>
      <c r="G1235" s="48">
        <f t="shared" si="31"/>
        <v>63.306000000000004</v>
      </c>
    </row>
    <row r="1236" spans="1:7" x14ac:dyDescent="0.35">
      <c r="A1236" s="1">
        <v>43600</v>
      </c>
      <c r="B1236">
        <v>4.3999999999999997E-2</v>
      </c>
      <c r="C1236">
        <v>3.9020000000000001</v>
      </c>
      <c r="D1236" s="48">
        <f t="shared" ref="D1236:D1299" si="32">B1236+C1236</f>
        <v>3.9460000000000002</v>
      </c>
      <c r="E1236">
        <v>52.720999999999997</v>
      </c>
      <c r="F1236">
        <v>0</v>
      </c>
      <c r="G1236" s="48">
        <f t="shared" ref="G1236:G1299" si="33">SUM(D1236:F1236)</f>
        <v>56.666999999999994</v>
      </c>
    </row>
    <row r="1237" spans="1:7" x14ac:dyDescent="0.35">
      <c r="A1237" s="1">
        <v>43601</v>
      </c>
      <c r="B1237">
        <v>2.8000000000000001E-2</v>
      </c>
      <c r="C1237">
        <v>3.9089999999999998</v>
      </c>
      <c r="D1237" s="48">
        <f t="shared" si="32"/>
        <v>3.9369999999999998</v>
      </c>
      <c r="E1237">
        <v>50.9</v>
      </c>
      <c r="F1237">
        <v>0</v>
      </c>
      <c r="G1237" s="48">
        <f t="shared" si="33"/>
        <v>54.836999999999996</v>
      </c>
    </row>
    <row r="1238" spans="1:7" x14ac:dyDescent="0.35">
      <c r="A1238" s="1">
        <v>43602</v>
      </c>
      <c r="B1238">
        <v>0</v>
      </c>
      <c r="C1238">
        <v>3.9580000000000002</v>
      </c>
      <c r="D1238" s="48">
        <f t="shared" si="32"/>
        <v>3.9580000000000002</v>
      </c>
      <c r="E1238">
        <v>52.345999999999997</v>
      </c>
      <c r="F1238">
        <v>0</v>
      </c>
      <c r="G1238" s="48">
        <f t="shared" si="33"/>
        <v>56.303999999999995</v>
      </c>
    </row>
    <row r="1239" spans="1:7" x14ac:dyDescent="0.35">
      <c r="A1239" s="1">
        <v>43603</v>
      </c>
      <c r="B1239">
        <v>0</v>
      </c>
      <c r="C1239">
        <v>3.7120000000000002</v>
      </c>
      <c r="D1239" s="48">
        <f t="shared" si="32"/>
        <v>3.7120000000000002</v>
      </c>
      <c r="E1239">
        <v>52.366</v>
      </c>
      <c r="F1239">
        <v>0</v>
      </c>
      <c r="G1239" s="48">
        <f t="shared" si="33"/>
        <v>56.078000000000003</v>
      </c>
    </row>
    <row r="1240" spans="1:7" x14ac:dyDescent="0.35">
      <c r="A1240" s="1">
        <v>43604</v>
      </c>
      <c r="B1240">
        <v>0</v>
      </c>
      <c r="C1240">
        <v>3.6949999999999998</v>
      </c>
      <c r="D1240" s="48">
        <f t="shared" si="32"/>
        <v>3.6949999999999998</v>
      </c>
      <c r="E1240">
        <v>52.198999999999998</v>
      </c>
      <c r="F1240">
        <v>0</v>
      </c>
      <c r="G1240" s="48">
        <f t="shared" si="33"/>
        <v>55.893999999999998</v>
      </c>
    </row>
    <row r="1241" spans="1:7" x14ac:dyDescent="0.35">
      <c r="A1241" s="1">
        <v>43605</v>
      </c>
      <c r="B1241">
        <v>0</v>
      </c>
      <c r="C1241">
        <v>3.2040000000000002</v>
      </c>
      <c r="D1241" s="48">
        <f t="shared" si="32"/>
        <v>3.2040000000000002</v>
      </c>
      <c r="E1241">
        <v>57.156999999999996</v>
      </c>
      <c r="F1241">
        <v>2.25</v>
      </c>
      <c r="G1241" s="48">
        <f t="shared" si="33"/>
        <v>62.610999999999997</v>
      </c>
    </row>
    <row r="1242" spans="1:7" x14ac:dyDescent="0.35">
      <c r="A1242" s="1">
        <v>43606</v>
      </c>
      <c r="B1242">
        <v>2.4E-2</v>
      </c>
      <c r="C1242">
        <v>7.5060000000000002</v>
      </c>
      <c r="D1242" s="48">
        <f t="shared" si="32"/>
        <v>7.53</v>
      </c>
      <c r="E1242">
        <v>58.561</v>
      </c>
      <c r="F1242">
        <v>0</v>
      </c>
      <c r="G1242" s="48">
        <f t="shared" si="33"/>
        <v>66.090999999999994</v>
      </c>
    </row>
    <row r="1243" spans="1:7" x14ac:dyDescent="0.35">
      <c r="A1243" s="1">
        <v>43607</v>
      </c>
      <c r="B1243">
        <v>0</v>
      </c>
      <c r="C1243">
        <v>10.253</v>
      </c>
      <c r="D1243" s="48">
        <f t="shared" si="32"/>
        <v>10.253</v>
      </c>
      <c r="E1243">
        <v>57.27</v>
      </c>
      <c r="F1243">
        <v>0</v>
      </c>
      <c r="G1243" s="48">
        <f t="shared" si="33"/>
        <v>67.522999999999996</v>
      </c>
    </row>
    <row r="1244" spans="1:7" x14ac:dyDescent="0.35">
      <c r="A1244" s="1">
        <v>43608</v>
      </c>
      <c r="B1244">
        <v>0</v>
      </c>
      <c r="C1244">
        <v>3.9540000000000002</v>
      </c>
      <c r="D1244" s="48">
        <f t="shared" si="32"/>
        <v>3.9540000000000002</v>
      </c>
      <c r="E1244">
        <v>57.987000000000002</v>
      </c>
      <c r="F1244">
        <v>0</v>
      </c>
      <c r="G1244" s="48">
        <f t="shared" si="33"/>
        <v>61.941000000000003</v>
      </c>
    </row>
    <row r="1245" spans="1:7" x14ac:dyDescent="0.35">
      <c r="A1245" s="1">
        <v>43609</v>
      </c>
      <c r="B1245">
        <v>8.1000000000000003E-2</v>
      </c>
      <c r="C1245">
        <v>3.6859999999999999</v>
      </c>
      <c r="D1245" s="48">
        <f t="shared" si="32"/>
        <v>3.7669999999999999</v>
      </c>
      <c r="E1245">
        <v>59.133000000000003</v>
      </c>
      <c r="F1245">
        <v>0</v>
      </c>
      <c r="G1245" s="48">
        <f t="shared" si="33"/>
        <v>62.900000000000006</v>
      </c>
    </row>
    <row r="1246" spans="1:7" x14ac:dyDescent="0.35">
      <c r="A1246" s="1">
        <v>43610</v>
      </c>
      <c r="B1246">
        <v>0</v>
      </c>
      <c r="C1246">
        <v>0</v>
      </c>
      <c r="D1246" s="48">
        <f t="shared" si="32"/>
        <v>0</v>
      </c>
      <c r="E1246">
        <v>45.188000000000002</v>
      </c>
      <c r="F1246">
        <v>0</v>
      </c>
      <c r="G1246" s="48">
        <f t="shared" si="33"/>
        <v>45.188000000000002</v>
      </c>
    </row>
    <row r="1247" spans="1:7" x14ac:dyDescent="0.35">
      <c r="A1247" s="1">
        <v>43611</v>
      </c>
      <c r="B1247">
        <v>0</v>
      </c>
      <c r="C1247">
        <v>0</v>
      </c>
      <c r="D1247" s="48">
        <f t="shared" si="32"/>
        <v>0</v>
      </c>
      <c r="E1247">
        <v>42.048000000000002</v>
      </c>
      <c r="F1247">
        <v>1.121</v>
      </c>
      <c r="G1247" s="48">
        <f t="shared" si="33"/>
        <v>43.169000000000004</v>
      </c>
    </row>
    <row r="1248" spans="1:7" x14ac:dyDescent="0.35">
      <c r="A1248" s="1">
        <v>43612</v>
      </c>
      <c r="B1248">
        <v>0</v>
      </c>
      <c r="C1248">
        <v>0</v>
      </c>
      <c r="D1248" s="48">
        <f t="shared" si="32"/>
        <v>0</v>
      </c>
      <c r="E1248">
        <v>44.808999999999997</v>
      </c>
      <c r="F1248">
        <v>0</v>
      </c>
      <c r="G1248" s="48">
        <f t="shared" si="33"/>
        <v>44.808999999999997</v>
      </c>
    </row>
    <row r="1249" spans="1:7" x14ac:dyDescent="0.35">
      <c r="A1249" s="1">
        <v>43613</v>
      </c>
      <c r="B1249">
        <v>2.4E-2</v>
      </c>
      <c r="C1249">
        <v>4.3410000000000002</v>
      </c>
      <c r="D1249" s="48">
        <f t="shared" si="32"/>
        <v>4.3650000000000002</v>
      </c>
      <c r="E1249">
        <v>55.273000000000003</v>
      </c>
      <c r="F1249">
        <v>0</v>
      </c>
      <c r="G1249" s="48">
        <f t="shared" si="33"/>
        <v>59.638000000000005</v>
      </c>
    </row>
    <row r="1250" spans="1:7" x14ac:dyDescent="0.35">
      <c r="A1250" s="1">
        <v>43614</v>
      </c>
      <c r="B1250">
        <v>0</v>
      </c>
      <c r="C1250">
        <v>4.6230000000000002</v>
      </c>
      <c r="D1250" s="48">
        <f t="shared" si="32"/>
        <v>4.6230000000000002</v>
      </c>
      <c r="E1250">
        <v>53.156999999999996</v>
      </c>
      <c r="F1250">
        <v>0</v>
      </c>
      <c r="G1250" s="48">
        <f t="shared" si="33"/>
        <v>57.779999999999994</v>
      </c>
    </row>
    <row r="1251" spans="1:7" x14ac:dyDescent="0.35">
      <c r="A1251" s="1">
        <v>43615</v>
      </c>
      <c r="B1251">
        <v>0</v>
      </c>
      <c r="C1251">
        <v>3.96</v>
      </c>
      <c r="D1251" s="48">
        <f t="shared" si="32"/>
        <v>3.96</v>
      </c>
      <c r="E1251">
        <v>45.664000000000001</v>
      </c>
      <c r="F1251">
        <v>0</v>
      </c>
      <c r="G1251" s="48">
        <f t="shared" si="33"/>
        <v>49.624000000000002</v>
      </c>
    </row>
    <row r="1252" spans="1:7" x14ac:dyDescent="0.35">
      <c r="A1252" s="1">
        <v>43616</v>
      </c>
      <c r="B1252">
        <v>0</v>
      </c>
      <c r="C1252">
        <v>3.7770000000000001</v>
      </c>
      <c r="D1252" s="48">
        <f t="shared" si="32"/>
        <v>3.7770000000000001</v>
      </c>
      <c r="E1252">
        <v>42.034999999999997</v>
      </c>
      <c r="F1252">
        <v>0</v>
      </c>
      <c r="G1252" s="48">
        <f t="shared" si="33"/>
        <v>45.811999999999998</v>
      </c>
    </row>
    <row r="1253" spans="1:7" x14ac:dyDescent="0.35">
      <c r="A1253" s="1">
        <v>43617</v>
      </c>
      <c r="B1253">
        <v>7.3999999999999996E-2</v>
      </c>
      <c r="C1253">
        <v>2.6110000000000002</v>
      </c>
      <c r="D1253" s="48">
        <f t="shared" si="32"/>
        <v>2.6850000000000001</v>
      </c>
      <c r="E1253">
        <v>10.759</v>
      </c>
      <c r="F1253">
        <v>0</v>
      </c>
      <c r="G1253" s="48">
        <f t="shared" si="33"/>
        <v>13.444000000000001</v>
      </c>
    </row>
    <row r="1254" spans="1:7" x14ac:dyDescent="0.35">
      <c r="A1254" s="1">
        <v>43618</v>
      </c>
      <c r="B1254">
        <v>0</v>
      </c>
      <c r="C1254">
        <v>4.4630000000000001</v>
      </c>
      <c r="D1254" s="48">
        <f t="shared" si="32"/>
        <v>4.4630000000000001</v>
      </c>
      <c r="E1254">
        <v>10.805999999999999</v>
      </c>
      <c r="F1254">
        <v>0</v>
      </c>
      <c r="G1254" s="48">
        <f t="shared" si="33"/>
        <v>15.268999999999998</v>
      </c>
    </row>
    <row r="1255" spans="1:7" x14ac:dyDescent="0.35">
      <c r="A1255" s="1">
        <v>43619</v>
      </c>
      <c r="B1255">
        <v>0</v>
      </c>
      <c r="C1255">
        <v>1.4970000000000001</v>
      </c>
      <c r="D1255" s="48">
        <f t="shared" si="32"/>
        <v>1.4970000000000001</v>
      </c>
      <c r="E1255">
        <v>11.33</v>
      </c>
      <c r="F1255">
        <v>0</v>
      </c>
      <c r="G1255" s="48">
        <f t="shared" si="33"/>
        <v>12.827</v>
      </c>
    </row>
    <row r="1256" spans="1:7" x14ac:dyDescent="0.35">
      <c r="A1256" s="1">
        <v>43620</v>
      </c>
      <c r="B1256">
        <v>0</v>
      </c>
      <c r="C1256">
        <v>2.0139999999999998</v>
      </c>
      <c r="D1256" s="48">
        <f t="shared" si="32"/>
        <v>2.0139999999999998</v>
      </c>
      <c r="E1256">
        <v>10.849</v>
      </c>
      <c r="F1256">
        <v>0</v>
      </c>
      <c r="G1256" s="48">
        <f t="shared" si="33"/>
        <v>12.863</v>
      </c>
    </row>
    <row r="1257" spans="1:7" x14ac:dyDescent="0.35">
      <c r="A1257" s="1">
        <v>43621</v>
      </c>
      <c r="B1257">
        <v>0</v>
      </c>
      <c r="C1257">
        <v>0</v>
      </c>
      <c r="D1257" s="48">
        <f t="shared" si="32"/>
        <v>0</v>
      </c>
      <c r="E1257">
        <v>10.294</v>
      </c>
      <c r="F1257">
        <v>0</v>
      </c>
      <c r="G1257" s="48">
        <f t="shared" si="33"/>
        <v>10.294</v>
      </c>
    </row>
    <row r="1258" spans="1:7" x14ac:dyDescent="0.35">
      <c r="A1258" s="1">
        <v>43622</v>
      </c>
      <c r="B1258">
        <v>1.7999999999999999E-2</v>
      </c>
      <c r="C1258">
        <v>2.194</v>
      </c>
      <c r="D1258" s="48">
        <f t="shared" si="32"/>
        <v>2.2119999999999997</v>
      </c>
      <c r="E1258">
        <v>11.811999999999999</v>
      </c>
      <c r="F1258">
        <v>0</v>
      </c>
      <c r="G1258" s="48">
        <f t="shared" si="33"/>
        <v>14.023999999999999</v>
      </c>
    </row>
    <row r="1259" spans="1:7" x14ac:dyDescent="0.35">
      <c r="A1259" s="1">
        <v>43623</v>
      </c>
      <c r="B1259">
        <v>0</v>
      </c>
      <c r="C1259">
        <v>2.0190000000000001</v>
      </c>
      <c r="D1259" s="48">
        <f t="shared" si="32"/>
        <v>2.0190000000000001</v>
      </c>
      <c r="E1259">
        <v>11.673</v>
      </c>
      <c r="F1259">
        <v>0</v>
      </c>
      <c r="G1259" s="48">
        <f t="shared" si="33"/>
        <v>13.692</v>
      </c>
    </row>
    <row r="1260" spans="1:7" x14ac:dyDescent="0.35">
      <c r="A1260" s="1">
        <v>43624</v>
      </c>
      <c r="B1260">
        <v>0</v>
      </c>
      <c r="C1260">
        <v>1.9019999999999999</v>
      </c>
      <c r="D1260" s="48">
        <f t="shared" si="32"/>
        <v>1.9019999999999999</v>
      </c>
      <c r="E1260">
        <v>10.811</v>
      </c>
      <c r="F1260">
        <v>0</v>
      </c>
      <c r="G1260" s="48">
        <f t="shared" si="33"/>
        <v>12.712999999999999</v>
      </c>
    </row>
    <row r="1261" spans="1:7" x14ac:dyDescent="0.35">
      <c r="A1261" s="1">
        <v>43625</v>
      </c>
      <c r="B1261">
        <v>0</v>
      </c>
      <c r="C1261">
        <v>1.899</v>
      </c>
      <c r="D1261" s="48">
        <f t="shared" si="32"/>
        <v>1.899</v>
      </c>
      <c r="E1261">
        <v>11.811999999999999</v>
      </c>
      <c r="F1261">
        <v>0</v>
      </c>
      <c r="G1261" s="48">
        <f t="shared" si="33"/>
        <v>13.710999999999999</v>
      </c>
    </row>
    <row r="1262" spans="1:7" x14ac:dyDescent="0.35">
      <c r="A1262" s="1">
        <v>43626</v>
      </c>
      <c r="B1262">
        <v>0</v>
      </c>
      <c r="C1262">
        <v>0</v>
      </c>
      <c r="D1262" s="48">
        <f t="shared" si="32"/>
        <v>0</v>
      </c>
      <c r="E1262">
        <v>10.097</v>
      </c>
      <c r="F1262">
        <v>4.0259999999999998</v>
      </c>
      <c r="G1262" s="48">
        <f t="shared" si="33"/>
        <v>14.122999999999999</v>
      </c>
    </row>
    <row r="1263" spans="1:7" x14ac:dyDescent="0.35">
      <c r="A1263" s="1">
        <v>43627</v>
      </c>
      <c r="B1263">
        <v>5.8999999999999997E-2</v>
      </c>
      <c r="C1263">
        <v>8.1850000000000005</v>
      </c>
      <c r="D1263" s="48">
        <f t="shared" si="32"/>
        <v>8.2439999999999998</v>
      </c>
      <c r="E1263">
        <v>5.0620000000000003</v>
      </c>
      <c r="F1263">
        <v>3.6</v>
      </c>
      <c r="G1263" s="48">
        <f t="shared" si="33"/>
        <v>16.906000000000002</v>
      </c>
    </row>
    <row r="1264" spans="1:7" x14ac:dyDescent="0.35">
      <c r="A1264" s="1">
        <v>43628</v>
      </c>
      <c r="B1264">
        <v>0</v>
      </c>
      <c r="C1264">
        <v>0</v>
      </c>
      <c r="D1264" s="48">
        <f t="shared" si="32"/>
        <v>0</v>
      </c>
      <c r="E1264">
        <v>5.0609999999999999</v>
      </c>
      <c r="F1264">
        <v>3.35</v>
      </c>
      <c r="G1264" s="48">
        <f t="shared" si="33"/>
        <v>8.4109999999999996</v>
      </c>
    </row>
    <row r="1265" spans="1:7" x14ac:dyDescent="0.35">
      <c r="A1265" s="1">
        <v>43629</v>
      </c>
      <c r="B1265">
        <v>0.73399999999999999</v>
      </c>
      <c r="C1265">
        <v>0</v>
      </c>
      <c r="D1265" s="48">
        <f t="shared" si="32"/>
        <v>0.73399999999999999</v>
      </c>
      <c r="E1265">
        <v>5.0309999999999997</v>
      </c>
      <c r="F1265">
        <v>8.3949999999999996</v>
      </c>
      <c r="G1265" s="48">
        <f t="shared" si="33"/>
        <v>14.16</v>
      </c>
    </row>
    <row r="1266" spans="1:7" x14ac:dyDescent="0.35">
      <c r="A1266" s="1">
        <v>43630</v>
      </c>
      <c r="B1266">
        <v>0</v>
      </c>
      <c r="C1266">
        <v>0</v>
      </c>
      <c r="D1266" s="48">
        <f t="shared" si="32"/>
        <v>0</v>
      </c>
      <c r="E1266">
        <v>5.2679999999999998</v>
      </c>
      <c r="F1266">
        <v>4.7539999999999996</v>
      </c>
      <c r="G1266" s="48">
        <f t="shared" si="33"/>
        <v>10.021999999999998</v>
      </c>
    </row>
    <row r="1267" spans="1:7" x14ac:dyDescent="0.35">
      <c r="A1267" s="1">
        <v>43631</v>
      </c>
      <c r="B1267">
        <v>0</v>
      </c>
      <c r="C1267">
        <v>0</v>
      </c>
      <c r="D1267" s="48">
        <f t="shared" si="32"/>
        <v>0</v>
      </c>
      <c r="E1267">
        <v>5.0449999999999999</v>
      </c>
      <c r="F1267">
        <v>1.4</v>
      </c>
      <c r="G1267" s="48">
        <f t="shared" si="33"/>
        <v>6.4450000000000003</v>
      </c>
    </row>
    <row r="1268" spans="1:7" x14ac:dyDescent="0.35">
      <c r="A1268" s="1">
        <v>43632</v>
      </c>
      <c r="B1268">
        <v>0</v>
      </c>
      <c r="C1268">
        <v>0</v>
      </c>
      <c r="D1268" s="48">
        <f t="shared" si="32"/>
        <v>0</v>
      </c>
      <c r="E1268">
        <v>5.0579999999999998</v>
      </c>
      <c r="F1268">
        <v>0</v>
      </c>
      <c r="G1268" s="48">
        <f t="shared" si="33"/>
        <v>5.0579999999999998</v>
      </c>
    </row>
    <row r="1269" spans="1:7" x14ac:dyDescent="0.35">
      <c r="A1269" s="1">
        <v>43633</v>
      </c>
      <c r="B1269">
        <v>0</v>
      </c>
      <c r="C1269">
        <v>0</v>
      </c>
      <c r="D1269" s="48">
        <f t="shared" si="32"/>
        <v>0</v>
      </c>
      <c r="E1269">
        <v>6.84</v>
      </c>
      <c r="F1269">
        <v>3.484</v>
      </c>
      <c r="G1269" s="48">
        <f t="shared" si="33"/>
        <v>10.324</v>
      </c>
    </row>
    <row r="1270" spans="1:7" x14ac:dyDescent="0.35">
      <c r="A1270" s="1">
        <v>43634</v>
      </c>
      <c r="B1270">
        <v>0</v>
      </c>
      <c r="C1270">
        <v>0</v>
      </c>
      <c r="D1270" s="48">
        <f t="shared" si="32"/>
        <v>0</v>
      </c>
      <c r="E1270">
        <v>5.2569999999999997</v>
      </c>
      <c r="F1270">
        <v>11.356999999999999</v>
      </c>
      <c r="G1270" s="48">
        <f t="shared" si="33"/>
        <v>16.613999999999997</v>
      </c>
    </row>
    <row r="1271" spans="1:7" x14ac:dyDescent="0.35">
      <c r="A1271" s="1">
        <v>43635</v>
      </c>
      <c r="B1271">
        <v>0</v>
      </c>
      <c r="C1271">
        <v>0</v>
      </c>
      <c r="D1271" s="48">
        <f t="shared" si="32"/>
        <v>0</v>
      </c>
      <c r="E1271">
        <v>5.0510000000000002</v>
      </c>
      <c r="F1271">
        <v>9.1080000000000005</v>
      </c>
      <c r="G1271" s="48">
        <f t="shared" si="33"/>
        <v>14.159000000000001</v>
      </c>
    </row>
    <row r="1272" spans="1:7" x14ac:dyDescent="0.35">
      <c r="A1272" s="1">
        <v>43636</v>
      </c>
      <c r="B1272">
        <v>0</v>
      </c>
      <c r="C1272">
        <v>0</v>
      </c>
      <c r="D1272" s="48">
        <f t="shared" si="32"/>
        <v>0</v>
      </c>
      <c r="E1272">
        <v>5.6180000000000003</v>
      </c>
      <c r="F1272">
        <v>6.7930000000000001</v>
      </c>
      <c r="G1272" s="48">
        <f t="shared" si="33"/>
        <v>12.411000000000001</v>
      </c>
    </row>
    <row r="1273" spans="1:7" x14ac:dyDescent="0.35">
      <c r="A1273" s="1">
        <v>43637</v>
      </c>
      <c r="B1273">
        <v>2.9000000000000001E-2</v>
      </c>
      <c r="C1273">
        <v>0</v>
      </c>
      <c r="D1273" s="48">
        <f t="shared" si="32"/>
        <v>2.9000000000000001E-2</v>
      </c>
      <c r="E1273">
        <v>6.6139999999999999</v>
      </c>
      <c r="F1273">
        <v>10.034000000000001</v>
      </c>
      <c r="G1273" s="48">
        <f t="shared" si="33"/>
        <v>16.677</v>
      </c>
    </row>
    <row r="1274" spans="1:7" x14ac:dyDescent="0.35">
      <c r="A1274" s="1">
        <v>43638</v>
      </c>
      <c r="B1274">
        <v>0.16500000000000001</v>
      </c>
      <c r="C1274">
        <v>0</v>
      </c>
      <c r="D1274" s="48">
        <f t="shared" si="32"/>
        <v>0.16500000000000001</v>
      </c>
      <c r="E1274">
        <v>7.4889999999999999</v>
      </c>
      <c r="F1274">
        <v>0</v>
      </c>
      <c r="G1274" s="48">
        <f t="shared" si="33"/>
        <v>7.6539999999999999</v>
      </c>
    </row>
    <row r="1275" spans="1:7" x14ac:dyDescent="0.35">
      <c r="A1275" s="1">
        <v>43639</v>
      </c>
      <c r="B1275">
        <v>0</v>
      </c>
      <c r="C1275">
        <v>0</v>
      </c>
      <c r="D1275" s="48">
        <f t="shared" si="32"/>
        <v>0</v>
      </c>
      <c r="E1275">
        <v>9.4079999999999995</v>
      </c>
      <c r="F1275">
        <v>0</v>
      </c>
      <c r="G1275" s="48">
        <f t="shared" si="33"/>
        <v>9.4079999999999995</v>
      </c>
    </row>
    <row r="1276" spans="1:7" x14ac:dyDescent="0.35">
      <c r="A1276" s="1">
        <v>43640</v>
      </c>
      <c r="B1276">
        <v>0</v>
      </c>
      <c r="C1276">
        <v>0</v>
      </c>
      <c r="D1276" s="48">
        <f t="shared" si="32"/>
        <v>0</v>
      </c>
      <c r="E1276">
        <v>12.445</v>
      </c>
      <c r="F1276">
        <v>3.823</v>
      </c>
      <c r="G1276" s="48">
        <f t="shared" si="33"/>
        <v>16.268000000000001</v>
      </c>
    </row>
    <row r="1277" spans="1:7" x14ac:dyDescent="0.35">
      <c r="A1277" s="1">
        <v>43641</v>
      </c>
      <c r="B1277">
        <v>0</v>
      </c>
      <c r="C1277">
        <v>0</v>
      </c>
      <c r="D1277" s="48">
        <f t="shared" si="32"/>
        <v>0</v>
      </c>
      <c r="E1277">
        <v>11.615</v>
      </c>
      <c r="F1277">
        <v>3.38</v>
      </c>
      <c r="G1277" s="48">
        <f t="shared" si="33"/>
        <v>14.995000000000001</v>
      </c>
    </row>
    <row r="1278" spans="1:7" x14ac:dyDescent="0.35">
      <c r="A1278" s="1">
        <v>43642</v>
      </c>
      <c r="B1278">
        <v>0</v>
      </c>
      <c r="C1278">
        <v>0</v>
      </c>
      <c r="D1278" s="48">
        <f t="shared" si="32"/>
        <v>0</v>
      </c>
      <c r="E1278">
        <v>10.826000000000001</v>
      </c>
      <c r="F1278">
        <v>6.5990000000000002</v>
      </c>
      <c r="G1278" s="48">
        <f t="shared" si="33"/>
        <v>17.425000000000001</v>
      </c>
    </row>
    <row r="1279" spans="1:7" x14ac:dyDescent="0.35">
      <c r="A1279" s="1">
        <v>43643</v>
      </c>
      <c r="B1279">
        <v>0</v>
      </c>
      <c r="C1279">
        <v>0</v>
      </c>
      <c r="D1279" s="48">
        <f t="shared" si="32"/>
        <v>0</v>
      </c>
      <c r="E1279">
        <v>11.523</v>
      </c>
      <c r="F1279">
        <v>8.0050000000000008</v>
      </c>
      <c r="G1279" s="48">
        <f t="shared" si="33"/>
        <v>19.527999999999999</v>
      </c>
    </row>
    <row r="1280" spans="1:7" x14ac:dyDescent="0.35">
      <c r="A1280" s="1">
        <v>43644</v>
      </c>
      <c r="B1280">
        <v>0</v>
      </c>
      <c r="C1280">
        <v>0</v>
      </c>
      <c r="D1280" s="48">
        <f t="shared" si="32"/>
        <v>0</v>
      </c>
      <c r="E1280">
        <v>10.654</v>
      </c>
      <c r="F1280">
        <v>10.561999999999999</v>
      </c>
      <c r="G1280" s="48">
        <f t="shared" si="33"/>
        <v>21.216000000000001</v>
      </c>
    </row>
    <row r="1281" spans="1:7" x14ac:dyDescent="0.35">
      <c r="A1281" s="1">
        <v>43645</v>
      </c>
      <c r="B1281">
        <v>8.1000000000000003E-2</v>
      </c>
      <c r="C1281">
        <v>0</v>
      </c>
      <c r="D1281" s="48">
        <f t="shared" si="32"/>
        <v>8.1000000000000003E-2</v>
      </c>
      <c r="E1281">
        <v>10.648999999999999</v>
      </c>
      <c r="F1281">
        <v>3.101</v>
      </c>
      <c r="G1281" s="48">
        <f t="shared" si="33"/>
        <v>13.831</v>
      </c>
    </row>
    <row r="1282" spans="1:7" x14ac:dyDescent="0.35">
      <c r="A1282" s="1">
        <v>43646</v>
      </c>
      <c r="B1282">
        <v>0</v>
      </c>
      <c r="C1282">
        <v>0</v>
      </c>
      <c r="D1282" s="48">
        <f t="shared" si="32"/>
        <v>0</v>
      </c>
      <c r="E1282">
        <v>10.1</v>
      </c>
      <c r="F1282">
        <v>4.5179999999999998</v>
      </c>
      <c r="G1282" s="48">
        <f t="shared" si="33"/>
        <v>14.617999999999999</v>
      </c>
    </row>
    <row r="1283" spans="1:7" x14ac:dyDescent="0.35">
      <c r="A1283" s="1">
        <v>43647</v>
      </c>
      <c r="B1283">
        <v>0</v>
      </c>
      <c r="C1283">
        <v>0</v>
      </c>
      <c r="D1283" s="48">
        <f t="shared" si="32"/>
        <v>0</v>
      </c>
      <c r="E1283">
        <v>11.83</v>
      </c>
      <c r="F1283">
        <v>13.35</v>
      </c>
      <c r="G1283" s="48">
        <f t="shared" si="33"/>
        <v>25.18</v>
      </c>
    </row>
    <row r="1284" spans="1:7" x14ac:dyDescent="0.35">
      <c r="A1284" s="1">
        <v>43648</v>
      </c>
      <c r="B1284">
        <v>0</v>
      </c>
      <c r="C1284">
        <v>0</v>
      </c>
      <c r="D1284" s="48">
        <f t="shared" si="32"/>
        <v>0</v>
      </c>
      <c r="E1284">
        <v>12.262</v>
      </c>
      <c r="F1284">
        <v>9.4499999999999993</v>
      </c>
      <c r="G1284" s="48">
        <f t="shared" si="33"/>
        <v>21.712</v>
      </c>
    </row>
    <row r="1285" spans="1:7" x14ac:dyDescent="0.35">
      <c r="A1285" s="1">
        <v>43649</v>
      </c>
      <c r="B1285">
        <v>0</v>
      </c>
      <c r="C1285">
        <v>0</v>
      </c>
      <c r="D1285" s="48">
        <f t="shared" si="32"/>
        <v>0</v>
      </c>
      <c r="E1285">
        <v>12.103</v>
      </c>
      <c r="F1285">
        <v>17.806999999999999</v>
      </c>
      <c r="G1285" s="48">
        <f t="shared" si="33"/>
        <v>29.909999999999997</v>
      </c>
    </row>
    <row r="1286" spans="1:7" x14ac:dyDescent="0.35">
      <c r="A1286" s="1">
        <v>43650</v>
      </c>
      <c r="B1286">
        <v>0</v>
      </c>
      <c r="C1286">
        <v>0</v>
      </c>
      <c r="D1286" s="48">
        <f t="shared" si="32"/>
        <v>0</v>
      </c>
      <c r="E1286">
        <v>11.391</v>
      </c>
      <c r="F1286">
        <v>0</v>
      </c>
      <c r="G1286" s="48">
        <f t="shared" si="33"/>
        <v>11.391</v>
      </c>
    </row>
    <row r="1287" spans="1:7" x14ac:dyDescent="0.35">
      <c r="A1287" s="1">
        <v>43651</v>
      </c>
      <c r="B1287">
        <v>0</v>
      </c>
      <c r="C1287">
        <v>0</v>
      </c>
      <c r="D1287" s="48">
        <f t="shared" si="32"/>
        <v>0</v>
      </c>
      <c r="E1287">
        <v>10.116</v>
      </c>
      <c r="F1287">
        <v>0</v>
      </c>
      <c r="G1287" s="48">
        <f t="shared" si="33"/>
        <v>10.116</v>
      </c>
    </row>
    <row r="1288" spans="1:7" x14ac:dyDescent="0.35">
      <c r="A1288" s="1">
        <v>43652</v>
      </c>
      <c r="B1288">
        <v>0.36599999999999999</v>
      </c>
      <c r="C1288">
        <v>0</v>
      </c>
      <c r="D1288" s="48">
        <f t="shared" si="32"/>
        <v>0.36599999999999999</v>
      </c>
      <c r="E1288">
        <v>10.566000000000001</v>
      </c>
      <c r="F1288">
        <v>0</v>
      </c>
      <c r="G1288" s="48">
        <f t="shared" si="33"/>
        <v>10.932</v>
      </c>
    </row>
    <row r="1289" spans="1:7" x14ac:dyDescent="0.35">
      <c r="A1289" s="1">
        <v>43653</v>
      </c>
      <c r="B1289">
        <v>0</v>
      </c>
      <c r="C1289">
        <v>0</v>
      </c>
      <c r="D1289" s="48">
        <f t="shared" si="32"/>
        <v>0</v>
      </c>
      <c r="E1289">
        <v>10.170999999999999</v>
      </c>
      <c r="F1289">
        <v>0</v>
      </c>
      <c r="G1289" s="48">
        <f t="shared" si="33"/>
        <v>10.170999999999999</v>
      </c>
    </row>
    <row r="1290" spans="1:7" x14ac:dyDescent="0.35">
      <c r="A1290" s="1">
        <v>43654</v>
      </c>
      <c r="B1290">
        <v>0.26500000000000001</v>
      </c>
      <c r="C1290">
        <v>0</v>
      </c>
      <c r="D1290" s="48">
        <f t="shared" si="32"/>
        <v>0.26500000000000001</v>
      </c>
      <c r="E1290">
        <v>11.69</v>
      </c>
      <c r="F1290">
        <v>10.815</v>
      </c>
      <c r="G1290" s="48">
        <f t="shared" si="33"/>
        <v>22.77</v>
      </c>
    </row>
    <row r="1291" spans="1:7" x14ac:dyDescent="0.35">
      <c r="A1291" s="1">
        <v>43655</v>
      </c>
      <c r="B1291">
        <v>0</v>
      </c>
      <c r="C1291">
        <v>0</v>
      </c>
      <c r="D1291" s="48">
        <f t="shared" si="32"/>
        <v>0</v>
      </c>
      <c r="E1291">
        <v>10.217000000000001</v>
      </c>
      <c r="F1291">
        <v>9.4589999999999996</v>
      </c>
      <c r="G1291" s="48">
        <f t="shared" si="33"/>
        <v>19.676000000000002</v>
      </c>
    </row>
    <row r="1292" spans="1:7" x14ac:dyDescent="0.35">
      <c r="A1292" s="1">
        <v>43656</v>
      </c>
      <c r="B1292">
        <v>0</v>
      </c>
      <c r="C1292">
        <v>0</v>
      </c>
      <c r="D1292" s="48">
        <f t="shared" si="32"/>
        <v>0</v>
      </c>
      <c r="E1292">
        <v>11.016</v>
      </c>
      <c r="F1292">
        <v>3.0779999999999998</v>
      </c>
      <c r="G1292" s="48">
        <f t="shared" si="33"/>
        <v>14.093999999999999</v>
      </c>
    </row>
    <row r="1293" spans="1:7" x14ac:dyDescent="0.35">
      <c r="A1293" s="1">
        <v>43657</v>
      </c>
      <c r="B1293">
        <v>5.5E-2</v>
      </c>
      <c r="C1293">
        <v>0</v>
      </c>
      <c r="D1293" s="48">
        <f t="shared" si="32"/>
        <v>5.5E-2</v>
      </c>
      <c r="E1293">
        <v>11.595000000000001</v>
      </c>
      <c r="F1293">
        <v>0</v>
      </c>
      <c r="G1293" s="48">
        <f t="shared" si="33"/>
        <v>11.65</v>
      </c>
    </row>
    <row r="1294" spans="1:7" x14ac:dyDescent="0.35">
      <c r="A1294" s="1">
        <v>43658</v>
      </c>
      <c r="B1294">
        <v>0</v>
      </c>
      <c r="C1294">
        <v>0</v>
      </c>
      <c r="D1294" s="48">
        <f t="shared" si="32"/>
        <v>0</v>
      </c>
      <c r="E1294">
        <v>8.8840000000000003</v>
      </c>
      <c r="F1294">
        <v>0</v>
      </c>
      <c r="G1294" s="48">
        <f t="shared" si="33"/>
        <v>8.8840000000000003</v>
      </c>
    </row>
    <row r="1295" spans="1:7" x14ac:dyDescent="0.35">
      <c r="A1295" s="1">
        <v>43659</v>
      </c>
      <c r="B1295">
        <v>0</v>
      </c>
      <c r="C1295">
        <v>0</v>
      </c>
      <c r="D1295" s="48">
        <f t="shared" si="32"/>
        <v>0</v>
      </c>
      <c r="E1295">
        <v>10.772</v>
      </c>
      <c r="F1295">
        <v>0</v>
      </c>
      <c r="G1295" s="48">
        <f t="shared" si="33"/>
        <v>10.772</v>
      </c>
    </row>
    <row r="1296" spans="1:7" x14ac:dyDescent="0.35">
      <c r="A1296" s="1">
        <v>43660</v>
      </c>
      <c r="B1296">
        <v>0</v>
      </c>
      <c r="C1296">
        <v>0</v>
      </c>
      <c r="D1296" s="48">
        <f t="shared" si="32"/>
        <v>0</v>
      </c>
      <c r="E1296">
        <v>10.561999999999999</v>
      </c>
      <c r="F1296">
        <v>0</v>
      </c>
      <c r="G1296" s="48">
        <f t="shared" si="33"/>
        <v>10.561999999999999</v>
      </c>
    </row>
    <row r="1297" spans="1:7" x14ac:dyDescent="0.35">
      <c r="A1297" s="1">
        <v>43661</v>
      </c>
      <c r="B1297">
        <v>0</v>
      </c>
      <c r="C1297">
        <v>0</v>
      </c>
      <c r="D1297" s="48">
        <f t="shared" si="32"/>
        <v>0</v>
      </c>
      <c r="E1297">
        <v>9.8849999999999998</v>
      </c>
      <c r="F1297">
        <v>0</v>
      </c>
      <c r="G1297" s="48">
        <f t="shared" si="33"/>
        <v>9.8849999999999998</v>
      </c>
    </row>
    <row r="1298" spans="1:7" x14ac:dyDescent="0.35">
      <c r="A1298" s="1">
        <v>43662</v>
      </c>
      <c r="B1298">
        <v>0</v>
      </c>
      <c r="C1298">
        <v>0</v>
      </c>
      <c r="D1298" s="48">
        <f t="shared" si="32"/>
        <v>0</v>
      </c>
      <c r="E1298">
        <v>10.741</v>
      </c>
      <c r="F1298">
        <v>0</v>
      </c>
      <c r="G1298" s="48">
        <f t="shared" si="33"/>
        <v>10.741</v>
      </c>
    </row>
    <row r="1299" spans="1:7" x14ac:dyDescent="0.35">
      <c r="A1299" s="1">
        <v>43663</v>
      </c>
      <c r="B1299">
        <v>0</v>
      </c>
      <c r="C1299">
        <v>0</v>
      </c>
      <c r="D1299" s="48">
        <f t="shared" si="32"/>
        <v>0</v>
      </c>
      <c r="E1299">
        <v>7.2110000000000003</v>
      </c>
      <c r="F1299">
        <v>0</v>
      </c>
      <c r="G1299" s="48">
        <f t="shared" si="33"/>
        <v>7.2110000000000003</v>
      </c>
    </row>
    <row r="1300" spans="1:7" x14ac:dyDescent="0.35">
      <c r="A1300" s="1">
        <v>43664</v>
      </c>
      <c r="B1300">
        <v>0</v>
      </c>
      <c r="C1300">
        <v>0</v>
      </c>
      <c r="D1300" s="48">
        <f t="shared" ref="D1300:D1363" si="34">B1300+C1300</f>
        <v>0</v>
      </c>
      <c r="E1300">
        <v>8.0839999999999996</v>
      </c>
      <c r="F1300">
        <v>0</v>
      </c>
      <c r="G1300" s="48">
        <f t="shared" ref="G1300:G1363" si="35">SUM(D1300:F1300)</f>
        <v>8.0839999999999996</v>
      </c>
    </row>
    <row r="1301" spans="1:7" x14ac:dyDescent="0.35">
      <c r="A1301" s="1">
        <v>43665</v>
      </c>
      <c r="B1301">
        <v>0</v>
      </c>
      <c r="C1301">
        <v>0</v>
      </c>
      <c r="D1301" s="48">
        <f t="shared" si="34"/>
        <v>0</v>
      </c>
      <c r="E1301">
        <v>8.7390000000000008</v>
      </c>
      <c r="F1301">
        <v>0</v>
      </c>
      <c r="G1301" s="48">
        <f t="shared" si="35"/>
        <v>8.7390000000000008</v>
      </c>
    </row>
    <row r="1302" spans="1:7" x14ac:dyDescent="0.35">
      <c r="A1302" s="1">
        <v>43666</v>
      </c>
      <c r="B1302">
        <v>0</v>
      </c>
      <c r="C1302">
        <v>0</v>
      </c>
      <c r="D1302" s="48">
        <f t="shared" si="34"/>
        <v>0</v>
      </c>
      <c r="E1302">
        <v>9.5090000000000003</v>
      </c>
      <c r="F1302">
        <v>0</v>
      </c>
      <c r="G1302" s="48">
        <f t="shared" si="35"/>
        <v>9.5090000000000003</v>
      </c>
    </row>
    <row r="1303" spans="1:7" x14ac:dyDescent="0.35">
      <c r="A1303" s="1">
        <v>43667</v>
      </c>
      <c r="B1303">
        <v>0</v>
      </c>
      <c r="C1303">
        <v>0</v>
      </c>
      <c r="D1303" s="48">
        <f t="shared" si="34"/>
        <v>0</v>
      </c>
      <c r="E1303">
        <v>7.6429999999999998</v>
      </c>
      <c r="F1303">
        <v>0</v>
      </c>
      <c r="G1303" s="48">
        <f t="shared" si="35"/>
        <v>7.6429999999999998</v>
      </c>
    </row>
    <row r="1304" spans="1:7" x14ac:dyDescent="0.35">
      <c r="A1304" s="1">
        <v>43668</v>
      </c>
      <c r="B1304">
        <v>0</v>
      </c>
      <c r="C1304">
        <v>0</v>
      </c>
      <c r="D1304" s="48">
        <f t="shared" si="34"/>
        <v>0</v>
      </c>
      <c r="E1304">
        <v>9.43</v>
      </c>
      <c r="F1304">
        <v>0</v>
      </c>
      <c r="G1304" s="48">
        <f t="shared" si="35"/>
        <v>9.43</v>
      </c>
    </row>
    <row r="1305" spans="1:7" x14ac:dyDescent="0.35">
      <c r="A1305" s="1">
        <v>43669</v>
      </c>
      <c r="B1305">
        <v>0</v>
      </c>
      <c r="C1305">
        <v>0</v>
      </c>
      <c r="D1305" s="48">
        <f t="shared" si="34"/>
        <v>0</v>
      </c>
      <c r="E1305">
        <v>11.553000000000001</v>
      </c>
      <c r="F1305">
        <v>0</v>
      </c>
      <c r="G1305" s="48">
        <f t="shared" si="35"/>
        <v>11.553000000000001</v>
      </c>
    </row>
    <row r="1306" spans="1:7" x14ac:dyDescent="0.35">
      <c r="A1306" s="1">
        <v>43670</v>
      </c>
      <c r="B1306">
        <v>0</v>
      </c>
      <c r="C1306">
        <v>0</v>
      </c>
      <c r="D1306" s="48">
        <f t="shared" si="34"/>
        <v>0</v>
      </c>
      <c r="E1306">
        <v>10.224</v>
      </c>
      <c r="F1306">
        <v>0</v>
      </c>
      <c r="G1306" s="48">
        <f t="shared" si="35"/>
        <v>10.224</v>
      </c>
    </row>
    <row r="1307" spans="1:7" x14ac:dyDescent="0.35">
      <c r="A1307" s="1">
        <v>43671</v>
      </c>
      <c r="B1307">
        <v>1.2999999999999999E-2</v>
      </c>
      <c r="C1307">
        <v>0</v>
      </c>
      <c r="D1307" s="48">
        <f t="shared" si="34"/>
        <v>1.2999999999999999E-2</v>
      </c>
      <c r="E1307">
        <v>10.689</v>
      </c>
      <c r="F1307">
        <v>0</v>
      </c>
      <c r="G1307" s="48">
        <f t="shared" si="35"/>
        <v>10.702</v>
      </c>
    </row>
    <row r="1308" spans="1:7" x14ac:dyDescent="0.35">
      <c r="A1308" s="1">
        <v>43672</v>
      </c>
      <c r="B1308">
        <v>0</v>
      </c>
      <c r="C1308">
        <v>0</v>
      </c>
      <c r="D1308" s="48">
        <f t="shared" si="34"/>
        <v>0</v>
      </c>
      <c r="E1308">
        <v>9.4600000000000009</v>
      </c>
      <c r="F1308">
        <v>0</v>
      </c>
      <c r="G1308" s="48">
        <f t="shared" si="35"/>
        <v>9.4600000000000009</v>
      </c>
    </row>
    <row r="1309" spans="1:7" x14ac:dyDescent="0.35">
      <c r="A1309" s="1">
        <v>43673</v>
      </c>
      <c r="B1309">
        <v>0</v>
      </c>
      <c r="C1309">
        <v>0</v>
      </c>
      <c r="D1309" s="48">
        <f t="shared" si="34"/>
        <v>0</v>
      </c>
      <c r="E1309">
        <v>13.8</v>
      </c>
      <c r="F1309">
        <v>0</v>
      </c>
      <c r="G1309" s="48">
        <f t="shared" si="35"/>
        <v>13.8</v>
      </c>
    </row>
    <row r="1310" spans="1:7" x14ac:dyDescent="0.35">
      <c r="A1310" s="1">
        <v>43674</v>
      </c>
      <c r="B1310">
        <v>0</v>
      </c>
      <c r="C1310">
        <v>0</v>
      </c>
      <c r="D1310" s="48">
        <f t="shared" si="34"/>
        <v>0</v>
      </c>
      <c r="E1310">
        <v>12.472</v>
      </c>
      <c r="F1310">
        <v>0</v>
      </c>
      <c r="G1310" s="48">
        <f t="shared" si="35"/>
        <v>12.472</v>
      </c>
    </row>
    <row r="1311" spans="1:7" x14ac:dyDescent="0.35">
      <c r="A1311" s="1">
        <v>43675</v>
      </c>
      <c r="B1311">
        <v>0</v>
      </c>
      <c r="C1311">
        <v>0</v>
      </c>
      <c r="D1311" s="48">
        <f t="shared" si="34"/>
        <v>0</v>
      </c>
      <c r="E1311">
        <v>10.319000000000001</v>
      </c>
      <c r="F1311">
        <v>0</v>
      </c>
      <c r="G1311" s="48">
        <f t="shared" si="35"/>
        <v>10.319000000000001</v>
      </c>
    </row>
    <row r="1312" spans="1:7" x14ac:dyDescent="0.35">
      <c r="A1312" s="1">
        <v>43676</v>
      </c>
      <c r="B1312">
        <v>0</v>
      </c>
      <c r="C1312">
        <v>0</v>
      </c>
      <c r="D1312" s="48">
        <f t="shared" si="34"/>
        <v>0</v>
      </c>
      <c r="E1312">
        <v>7.577</v>
      </c>
      <c r="F1312">
        <v>0</v>
      </c>
      <c r="G1312" s="48">
        <f t="shared" si="35"/>
        <v>7.577</v>
      </c>
    </row>
    <row r="1313" spans="1:7" x14ac:dyDescent="0.35">
      <c r="A1313" s="1">
        <v>43677</v>
      </c>
      <c r="B1313">
        <v>0</v>
      </c>
      <c r="C1313">
        <v>0</v>
      </c>
      <c r="D1313" s="48">
        <f t="shared" si="34"/>
        <v>0</v>
      </c>
      <c r="E1313">
        <v>9.2010000000000005</v>
      </c>
      <c r="F1313">
        <v>0</v>
      </c>
      <c r="G1313" s="48">
        <f t="shared" si="35"/>
        <v>9.2010000000000005</v>
      </c>
    </row>
    <row r="1314" spans="1:7" x14ac:dyDescent="0.35">
      <c r="A1314" s="1">
        <v>43678</v>
      </c>
      <c r="B1314">
        <v>5.0999999999999997E-2</v>
      </c>
      <c r="C1314">
        <v>0</v>
      </c>
      <c r="D1314" s="48">
        <f t="shared" si="34"/>
        <v>5.0999999999999997E-2</v>
      </c>
      <c r="E1314">
        <v>12.255000000000001</v>
      </c>
      <c r="F1314">
        <v>0</v>
      </c>
      <c r="G1314" s="48">
        <f t="shared" si="35"/>
        <v>12.306000000000001</v>
      </c>
    </row>
    <row r="1315" spans="1:7" x14ac:dyDescent="0.35">
      <c r="A1315" s="1">
        <v>43679</v>
      </c>
      <c r="B1315">
        <v>0</v>
      </c>
      <c r="C1315">
        <v>0</v>
      </c>
      <c r="D1315" s="48">
        <f t="shared" si="34"/>
        <v>0</v>
      </c>
      <c r="E1315">
        <v>12.545</v>
      </c>
      <c r="F1315">
        <v>0</v>
      </c>
      <c r="G1315" s="48">
        <f t="shared" si="35"/>
        <v>12.545</v>
      </c>
    </row>
    <row r="1316" spans="1:7" x14ac:dyDescent="0.35">
      <c r="A1316" s="1">
        <v>43680</v>
      </c>
      <c r="B1316">
        <v>0</v>
      </c>
      <c r="C1316">
        <v>0</v>
      </c>
      <c r="D1316" s="48">
        <f t="shared" si="34"/>
        <v>0</v>
      </c>
      <c r="E1316">
        <v>13.388999999999999</v>
      </c>
      <c r="F1316">
        <v>0</v>
      </c>
      <c r="G1316" s="48">
        <f t="shared" si="35"/>
        <v>13.388999999999999</v>
      </c>
    </row>
    <row r="1317" spans="1:7" x14ac:dyDescent="0.35">
      <c r="A1317" s="1">
        <v>43681</v>
      </c>
      <c r="B1317">
        <v>1.2E-2</v>
      </c>
      <c r="C1317">
        <v>0</v>
      </c>
      <c r="D1317" s="48">
        <f t="shared" si="34"/>
        <v>1.2E-2</v>
      </c>
      <c r="E1317">
        <v>13.6</v>
      </c>
      <c r="F1317">
        <v>0</v>
      </c>
      <c r="G1317" s="48">
        <f t="shared" si="35"/>
        <v>13.612</v>
      </c>
    </row>
    <row r="1318" spans="1:7" x14ac:dyDescent="0.35">
      <c r="A1318" s="1">
        <v>43682</v>
      </c>
      <c r="B1318">
        <v>0</v>
      </c>
      <c r="C1318">
        <v>0</v>
      </c>
      <c r="D1318" s="48">
        <f t="shared" si="34"/>
        <v>0</v>
      </c>
      <c r="E1318">
        <v>12.945</v>
      </c>
      <c r="F1318">
        <v>0</v>
      </c>
      <c r="G1318" s="48">
        <f t="shared" si="35"/>
        <v>12.945</v>
      </c>
    </row>
    <row r="1319" spans="1:7" x14ac:dyDescent="0.35">
      <c r="A1319" s="1">
        <v>43683</v>
      </c>
      <c r="B1319">
        <v>3.3000000000000002E-2</v>
      </c>
      <c r="C1319">
        <v>0</v>
      </c>
      <c r="D1319" s="48">
        <f t="shared" si="34"/>
        <v>3.3000000000000002E-2</v>
      </c>
      <c r="E1319">
        <v>14.778</v>
      </c>
      <c r="F1319">
        <v>0</v>
      </c>
      <c r="G1319" s="48">
        <f t="shared" si="35"/>
        <v>14.811</v>
      </c>
    </row>
    <row r="1320" spans="1:7" x14ac:dyDescent="0.35">
      <c r="A1320" s="1">
        <v>43684</v>
      </c>
      <c r="B1320">
        <v>0</v>
      </c>
      <c r="C1320">
        <v>0</v>
      </c>
      <c r="D1320" s="48">
        <f t="shared" si="34"/>
        <v>0</v>
      </c>
      <c r="E1320">
        <v>12.867000000000001</v>
      </c>
      <c r="F1320">
        <v>0</v>
      </c>
      <c r="G1320" s="48">
        <f t="shared" si="35"/>
        <v>12.867000000000001</v>
      </c>
    </row>
    <row r="1321" spans="1:7" x14ac:dyDescent="0.35">
      <c r="A1321" s="1">
        <v>43685</v>
      </c>
      <c r="B1321">
        <v>0</v>
      </c>
      <c r="C1321">
        <v>0</v>
      </c>
      <c r="D1321" s="48">
        <f t="shared" si="34"/>
        <v>0</v>
      </c>
      <c r="E1321">
        <v>15.493</v>
      </c>
      <c r="F1321">
        <v>0</v>
      </c>
      <c r="G1321" s="48">
        <f t="shared" si="35"/>
        <v>15.493</v>
      </c>
    </row>
    <row r="1322" spans="1:7" x14ac:dyDescent="0.35">
      <c r="A1322" s="1">
        <v>43686</v>
      </c>
      <c r="B1322">
        <v>0</v>
      </c>
      <c r="C1322">
        <v>0</v>
      </c>
      <c r="D1322" s="48">
        <f t="shared" si="34"/>
        <v>0</v>
      </c>
      <c r="E1322">
        <v>11.821</v>
      </c>
      <c r="F1322">
        <v>0</v>
      </c>
      <c r="G1322" s="48">
        <f t="shared" si="35"/>
        <v>11.821</v>
      </c>
    </row>
    <row r="1323" spans="1:7" x14ac:dyDescent="0.35">
      <c r="A1323" s="1">
        <v>43687</v>
      </c>
      <c r="B1323">
        <v>0</v>
      </c>
      <c r="C1323">
        <v>0</v>
      </c>
      <c r="D1323" s="48">
        <f t="shared" si="34"/>
        <v>0</v>
      </c>
      <c r="E1323">
        <v>10.07</v>
      </c>
      <c r="F1323">
        <v>0</v>
      </c>
      <c r="G1323" s="48">
        <f t="shared" si="35"/>
        <v>10.07</v>
      </c>
    </row>
    <row r="1324" spans="1:7" x14ac:dyDescent="0.35">
      <c r="A1324" s="1">
        <v>43688</v>
      </c>
      <c r="B1324">
        <v>0</v>
      </c>
      <c r="C1324">
        <v>0</v>
      </c>
      <c r="D1324" s="48">
        <f t="shared" si="34"/>
        <v>0</v>
      </c>
      <c r="E1324">
        <v>9.2080000000000002</v>
      </c>
      <c r="F1324">
        <v>0</v>
      </c>
      <c r="G1324" s="48">
        <f t="shared" si="35"/>
        <v>9.2080000000000002</v>
      </c>
    </row>
    <row r="1325" spans="1:7" x14ac:dyDescent="0.35">
      <c r="A1325" s="1">
        <v>43689</v>
      </c>
      <c r="B1325">
        <v>0</v>
      </c>
      <c r="C1325">
        <v>0</v>
      </c>
      <c r="D1325" s="48">
        <f t="shared" si="34"/>
        <v>0</v>
      </c>
      <c r="E1325">
        <v>11.791</v>
      </c>
      <c r="F1325">
        <v>0</v>
      </c>
      <c r="G1325" s="48">
        <f t="shared" si="35"/>
        <v>11.791</v>
      </c>
    </row>
    <row r="1326" spans="1:7" x14ac:dyDescent="0.35">
      <c r="A1326" s="1">
        <v>43690</v>
      </c>
      <c r="B1326">
        <v>0</v>
      </c>
      <c r="C1326">
        <v>0</v>
      </c>
      <c r="D1326" s="48">
        <f t="shared" si="34"/>
        <v>0</v>
      </c>
      <c r="E1326">
        <v>5.2839999999999998</v>
      </c>
      <c r="F1326">
        <v>0</v>
      </c>
      <c r="G1326" s="48">
        <f t="shared" si="35"/>
        <v>5.2839999999999998</v>
      </c>
    </row>
    <row r="1327" spans="1:7" x14ac:dyDescent="0.35">
      <c r="A1327" s="1">
        <v>43691</v>
      </c>
      <c r="B1327">
        <v>0</v>
      </c>
      <c r="C1327">
        <v>0</v>
      </c>
      <c r="D1327" s="48">
        <f t="shared" si="34"/>
        <v>0</v>
      </c>
      <c r="E1327">
        <v>5.2439999999999998</v>
      </c>
      <c r="F1327">
        <v>0</v>
      </c>
      <c r="G1327" s="48">
        <f t="shared" si="35"/>
        <v>5.2439999999999998</v>
      </c>
    </row>
    <row r="1328" spans="1:7" x14ac:dyDescent="0.35">
      <c r="A1328" s="1">
        <v>43692</v>
      </c>
      <c r="B1328">
        <v>0</v>
      </c>
      <c r="C1328">
        <v>0</v>
      </c>
      <c r="D1328" s="48">
        <f t="shared" si="34"/>
        <v>0</v>
      </c>
      <c r="E1328">
        <v>5.0540000000000003</v>
      </c>
      <c r="F1328">
        <v>0</v>
      </c>
      <c r="G1328" s="48">
        <f t="shared" si="35"/>
        <v>5.0540000000000003</v>
      </c>
    </row>
    <row r="1329" spans="1:7" x14ac:dyDescent="0.35">
      <c r="A1329" s="1">
        <v>43693</v>
      </c>
      <c r="B1329">
        <v>0</v>
      </c>
      <c r="C1329">
        <v>0</v>
      </c>
      <c r="D1329" s="48">
        <f t="shared" si="34"/>
        <v>0</v>
      </c>
      <c r="E1329">
        <v>5.05</v>
      </c>
      <c r="F1329">
        <v>0</v>
      </c>
      <c r="G1329" s="48">
        <f t="shared" si="35"/>
        <v>5.05</v>
      </c>
    </row>
    <row r="1330" spans="1:7" x14ac:dyDescent="0.35">
      <c r="A1330" s="1">
        <v>43694</v>
      </c>
      <c r="B1330">
        <v>0</v>
      </c>
      <c r="C1330">
        <v>0</v>
      </c>
      <c r="D1330" s="48">
        <f t="shared" si="34"/>
        <v>0</v>
      </c>
      <c r="E1330">
        <v>5.0620000000000003</v>
      </c>
      <c r="F1330">
        <v>0</v>
      </c>
      <c r="G1330" s="48">
        <f t="shared" si="35"/>
        <v>5.0620000000000003</v>
      </c>
    </row>
    <row r="1331" spans="1:7" x14ac:dyDescent="0.35">
      <c r="A1331" s="1">
        <v>43695</v>
      </c>
      <c r="B1331">
        <v>0</v>
      </c>
      <c r="C1331">
        <v>0</v>
      </c>
      <c r="D1331" s="48">
        <f t="shared" si="34"/>
        <v>0</v>
      </c>
      <c r="E1331">
        <v>5.0540000000000003</v>
      </c>
      <c r="F1331">
        <v>0</v>
      </c>
      <c r="G1331" s="48">
        <f t="shared" si="35"/>
        <v>5.0540000000000003</v>
      </c>
    </row>
    <row r="1332" spans="1:7" x14ac:dyDescent="0.35">
      <c r="A1332" s="1">
        <v>43696</v>
      </c>
      <c r="B1332">
        <v>0</v>
      </c>
      <c r="C1332">
        <v>0</v>
      </c>
      <c r="D1332" s="48">
        <f t="shared" si="34"/>
        <v>0</v>
      </c>
      <c r="E1332">
        <v>5.0519999999999996</v>
      </c>
      <c r="F1332">
        <v>0</v>
      </c>
      <c r="G1332" s="48">
        <f t="shared" si="35"/>
        <v>5.0519999999999996</v>
      </c>
    </row>
    <row r="1333" spans="1:7" x14ac:dyDescent="0.35">
      <c r="A1333" s="1">
        <v>43697</v>
      </c>
      <c r="B1333">
        <v>0</v>
      </c>
      <c r="C1333">
        <v>0</v>
      </c>
      <c r="D1333" s="48">
        <f t="shared" si="34"/>
        <v>0</v>
      </c>
      <c r="E1333">
        <v>5.0549999999999997</v>
      </c>
      <c r="F1333">
        <v>0</v>
      </c>
      <c r="G1333" s="48">
        <f t="shared" si="35"/>
        <v>5.0549999999999997</v>
      </c>
    </row>
    <row r="1334" spans="1:7" x14ac:dyDescent="0.35">
      <c r="A1334" s="1">
        <v>43698</v>
      </c>
      <c r="B1334">
        <v>0</v>
      </c>
      <c r="C1334">
        <v>0</v>
      </c>
      <c r="D1334" s="48">
        <f t="shared" si="34"/>
        <v>0</v>
      </c>
      <c r="E1334">
        <v>5.0519999999999996</v>
      </c>
      <c r="F1334">
        <v>0</v>
      </c>
      <c r="G1334" s="48">
        <f t="shared" si="35"/>
        <v>5.0519999999999996</v>
      </c>
    </row>
    <row r="1335" spans="1:7" x14ac:dyDescent="0.35">
      <c r="A1335" s="1">
        <v>43699</v>
      </c>
      <c r="B1335">
        <v>0</v>
      </c>
      <c r="C1335">
        <v>0</v>
      </c>
      <c r="D1335" s="48">
        <f t="shared" si="34"/>
        <v>0</v>
      </c>
      <c r="E1335">
        <v>5.0549999999999997</v>
      </c>
      <c r="F1335">
        <v>0</v>
      </c>
      <c r="G1335" s="48">
        <f t="shared" si="35"/>
        <v>5.0549999999999997</v>
      </c>
    </row>
    <row r="1336" spans="1:7" x14ac:dyDescent="0.35">
      <c r="A1336" s="1">
        <v>43700</v>
      </c>
      <c r="B1336">
        <v>0</v>
      </c>
      <c r="C1336">
        <v>0</v>
      </c>
      <c r="D1336" s="48">
        <f t="shared" si="34"/>
        <v>0</v>
      </c>
      <c r="E1336">
        <v>5.0149999999999997</v>
      </c>
      <c r="F1336">
        <v>0</v>
      </c>
      <c r="G1336" s="48">
        <f t="shared" si="35"/>
        <v>5.0149999999999997</v>
      </c>
    </row>
    <row r="1337" spans="1:7" x14ac:dyDescent="0.35">
      <c r="A1337" s="1">
        <v>43701</v>
      </c>
      <c r="B1337">
        <v>0</v>
      </c>
      <c r="C1337">
        <v>0</v>
      </c>
      <c r="D1337" s="48">
        <f t="shared" si="34"/>
        <v>0</v>
      </c>
      <c r="E1337">
        <v>5.0359999999999996</v>
      </c>
      <c r="F1337">
        <v>0</v>
      </c>
      <c r="G1337" s="48">
        <f t="shared" si="35"/>
        <v>5.0359999999999996</v>
      </c>
    </row>
    <row r="1338" spans="1:7" x14ac:dyDescent="0.35">
      <c r="A1338" s="1">
        <v>43702</v>
      </c>
      <c r="B1338">
        <v>0</v>
      </c>
      <c r="C1338">
        <v>0</v>
      </c>
      <c r="D1338" s="48">
        <f t="shared" si="34"/>
        <v>0</v>
      </c>
      <c r="E1338">
        <v>5.024</v>
      </c>
      <c r="F1338">
        <v>0</v>
      </c>
      <c r="G1338" s="48">
        <f t="shared" si="35"/>
        <v>5.024</v>
      </c>
    </row>
    <row r="1339" spans="1:7" x14ac:dyDescent="0.35">
      <c r="A1339" s="1">
        <v>43703</v>
      </c>
      <c r="B1339">
        <v>0</v>
      </c>
      <c r="C1339">
        <v>0</v>
      </c>
      <c r="D1339" s="48">
        <f t="shared" si="34"/>
        <v>0</v>
      </c>
      <c r="E1339">
        <v>5.0350000000000001</v>
      </c>
      <c r="F1339">
        <v>0</v>
      </c>
      <c r="G1339" s="48">
        <f t="shared" si="35"/>
        <v>5.0350000000000001</v>
      </c>
    </row>
    <row r="1340" spans="1:7" x14ac:dyDescent="0.35">
      <c r="A1340" s="1">
        <v>43704</v>
      </c>
      <c r="B1340">
        <v>0</v>
      </c>
      <c r="C1340">
        <v>0</v>
      </c>
      <c r="D1340" s="48">
        <f t="shared" si="34"/>
        <v>0</v>
      </c>
      <c r="E1340">
        <v>5.0449999999999999</v>
      </c>
      <c r="F1340">
        <v>0</v>
      </c>
      <c r="G1340" s="48">
        <f t="shared" si="35"/>
        <v>5.0449999999999999</v>
      </c>
    </row>
    <row r="1341" spans="1:7" x14ac:dyDescent="0.35">
      <c r="A1341" s="1">
        <v>43705</v>
      </c>
      <c r="B1341">
        <v>0</v>
      </c>
      <c r="C1341">
        <v>0</v>
      </c>
      <c r="D1341" s="48">
        <f t="shared" si="34"/>
        <v>0</v>
      </c>
      <c r="E1341">
        <v>5.0069999999999997</v>
      </c>
      <c r="F1341">
        <v>0</v>
      </c>
      <c r="G1341" s="48">
        <f t="shared" si="35"/>
        <v>5.0069999999999997</v>
      </c>
    </row>
    <row r="1342" spans="1:7" x14ac:dyDescent="0.35">
      <c r="A1342" s="1">
        <v>43706</v>
      </c>
      <c r="B1342">
        <v>3.3000000000000002E-2</v>
      </c>
      <c r="C1342">
        <v>0</v>
      </c>
      <c r="D1342" s="48">
        <f t="shared" si="34"/>
        <v>3.3000000000000002E-2</v>
      </c>
      <c r="E1342">
        <v>5.0019999999999998</v>
      </c>
      <c r="F1342">
        <v>0</v>
      </c>
      <c r="G1342" s="48">
        <f t="shared" si="35"/>
        <v>5.0350000000000001</v>
      </c>
    </row>
    <row r="1343" spans="1:7" x14ac:dyDescent="0.35">
      <c r="A1343" s="1">
        <v>43707</v>
      </c>
      <c r="B1343">
        <v>0</v>
      </c>
      <c r="C1343">
        <v>0</v>
      </c>
      <c r="D1343" s="48">
        <f t="shared" si="34"/>
        <v>0</v>
      </c>
      <c r="E1343">
        <v>5.008</v>
      </c>
      <c r="F1343">
        <v>0</v>
      </c>
      <c r="G1343" s="48">
        <f t="shared" si="35"/>
        <v>5.008</v>
      </c>
    </row>
    <row r="1344" spans="1:7" x14ac:dyDescent="0.35">
      <c r="A1344" s="1">
        <v>43708</v>
      </c>
      <c r="B1344">
        <v>2.8000000000000001E-2</v>
      </c>
      <c r="C1344">
        <v>0</v>
      </c>
      <c r="D1344" s="48">
        <f t="shared" si="34"/>
        <v>2.8000000000000001E-2</v>
      </c>
      <c r="E1344">
        <v>5.03</v>
      </c>
      <c r="F1344">
        <v>0</v>
      </c>
      <c r="G1344" s="48">
        <f t="shared" si="35"/>
        <v>5.0579999999999998</v>
      </c>
    </row>
    <row r="1345" spans="1:7" x14ac:dyDescent="0.35">
      <c r="A1345" s="1">
        <v>43709</v>
      </c>
      <c r="B1345">
        <v>2.4E-2</v>
      </c>
      <c r="C1345">
        <v>0</v>
      </c>
      <c r="D1345" s="48">
        <f t="shared" si="34"/>
        <v>2.4E-2</v>
      </c>
      <c r="E1345">
        <v>7.6079999999999997</v>
      </c>
      <c r="F1345">
        <v>0</v>
      </c>
      <c r="G1345" s="48">
        <f t="shared" si="35"/>
        <v>7.6319999999999997</v>
      </c>
    </row>
    <row r="1346" spans="1:7" x14ac:dyDescent="0.35">
      <c r="A1346" s="1">
        <v>43710</v>
      </c>
      <c r="B1346">
        <v>2.8959999999999999</v>
      </c>
      <c r="C1346">
        <v>2.3780000000000001</v>
      </c>
      <c r="D1346" s="48">
        <f t="shared" si="34"/>
        <v>5.274</v>
      </c>
      <c r="E1346">
        <v>11.802</v>
      </c>
      <c r="F1346">
        <v>0</v>
      </c>
      <c r="G1346" s="48">
        <f t="shared" si="35"/>
        <v>17.076000000000001</v>
      </c>
    </row>
    <row r="1347" spans="1:7" x14ac:dyDescent="0.35">
      <c r="A1347" s="1">
        <v>43711</v>
      </c>
      <c r="B1347">
        <v>2.6389999999999998</v>
      </c>
      <c r="C1347">
        <v>4.5490000000000004</v>
      </c>
      <c r="D1347" s="48">
        <f t="shared" si="34"/>
        <v>7.1880000000000006</v>
      </c>
      <c r="E1347">
        <v>13.827999999999999</v>
      </c>
      <c r="F1347">
        <v>0</v>
      </c>
      <c r="G1347" s="48">
        <f t="shared" si="35"/>
        <v>21.015999999999998</v>
      </c>
    </row>
    <row r="1348" spans="1:7" x14ac:dyDescent="0.35">
      <c r="A1348" s="1">
        <v>43712</v>
      </c>
      <c r="B1348">
        <v>2.2599999999999998</v>
      </c>
      <c r="C1348">
        <v>4.9720000000000004</v>
      </c>
      <c r="D1348" s="48">
        <f t="shared" si="34"/>
        <v>7.2320000000000002</v>
      </c>
      <c r="E1348">
        <v>19.829000000000001</v>
      </c>
      <c r="F1348">
        <v>0</v>
      </c>
      <c r="G1348" s="48">
        <f t="shared" si="35"/>
        <v>27.061</v>
      </c>
    </row>
    <row r="1349" spans="1:7" x14ac:dyDescent="0.35">
      <c r="A1349" s="1">
        <v>43713</v>
      </c>
      <c r="B1349">
        <v>2.5449999999999999</v>
      </c>
      <c r="C1349">
        <v>5.3019999999999996</v>
      </c>
      <c r="D1349" s="48">
        <f t="shared" si="34"/>
        <v>7.8469999999999995</v>
      </c>
      <c r="E1349">
        <v>23.677</v>
      </c>
      <c r="F1349">
        <v>0</v>
      </c>
      <c r="G1349" s="48">
        <f t="shared" si="35"/>
        <v>31.524000000000001</v>
      </c>
    </row>
    <row r="1350" spans="1:7" x14ac:dyDescent="0.35">
      <c r="A1350" s="1">
        <v>43714</v>
      </c>
      <c r="B1350">
        <v>3.452</v>
      </c>
      <c r="C1350">
        <v>1.4710000000000001</v>
      </c>
      <c r="D1350" s="48">
        <f t="shared" si="34"/>
        <v>4.923</v>
      </c>
      <c r="E1350">
        <v>23.614999999999998</v>
      </c>
      <c r="F1350">
        <v>0</v>
      </c>
      <c r="G1350" s="48">
        <f t="shared" si="35"/>
        <v>28.537999999999997</v>
      </c>
    </row>
    <row r="1351" spans="1:7" x14ac:dyDescent="0.35">
      <c r="A1351" s="1">
        <v>43715</v>
      </c>
      <c r="B1351">
        <v>3.7559999999999998</v>
      </c>
      <c r="C1351">
        <v>3.4340000000000002</v>
      </c>
      <c r="D1351" s="48">
        <f t="shared" si="34"/>
        <v>7.1899999999999995</v>
      </c>
      <c r="E1351">
        <v>23.664999999999999</v>
      </c>
      <c r="F1351">
        <v>0</v>
      </c>
      <c r="G1351" s="48">
        <f t="shared" si="35"/>
        <v>30.854999999999997</v>
      </c>
    </row>
    <row r="1352" spans="1:7" x14ac:dyDescent="0.35">
      <c r="A1352" s="1">
        <v>43716</v>
      </c>
      <c r="B1352">
        <v>3.7010000000000001</v>
      </c>
      <c r="C1352">
        <v>3.222</v>
      </c>
      <c r="D1352" s="48">
        <f t="shared" si="34"/>
        <v>6.923</v>
      </c>
      <c r="E1352">
        <v>26.16</v>
      </c>
      <c r="F1352">
        <v>0</v>
      </c>
      <c r="G1352" s="48">
        <f t="shared" si="35"/>
        <v>33.082999999999998</v>
      </c>
    </row>
    <row r="1353" spans="1:7" x14ac:dyDescent="0.35">
      <c r="A1353" s="1">
        <v>43717</v>
      </c>
      <c r="B1353">
        <v>3.677</v>
      </c>
      <c r="C1353">
        <v>7.9909999999999997</v>
      </c>
      <c r="D1353" s="48">
        <f t="shared" si="34"/>
        <v>11.667999999999999</v>
      </c>
      <c r="E1353">
        <v>26.346</v>
      </c>
      <c r="F1353">
        <v>0</v>
      </c>
      <c r="G1353" s="48">
        <f t="shared" si="35"/>
        <v>38.013999999999996</v>
      </c>
    </row>
    <row r="1354" spans="1:7" x14ac:dyDescent="0.35">
      <c r="A1354" s="1">
        <v>43718</v>
      </c>
      <c r="B1354">
        <v>3.6259999999999999</v>
      </c>
      <c r="C1354">
        <v>4.63</v>
      </c>
      <c r="D1354" s="48">
        <f t="shared" si="34"/>
        <v>8.2560000000000002</v>
      </c>
      <c r="E1354">
        <v>25.893000000000001</v>
      </c>
      <c r="F1354">
        <v>0</v>
      </c>
      <c r="G1354" s="48">
        <f t="shared" si="35"/>
        <v>34.149000000000001</v>
      </c>
    </row>
    <row r="1355" spans="1:7" x14ac:dyDescent="0.35">
      <c r="A1355" s="1">
        <v>43719</v>
      </c>
      <c r="B1355">
        <v>3.3660000000000001</v>
      </c>
      <c r="C1355">
        <v>7.3760000000000003</v>
      </c>
      <c r="D1355" s="48">
        <f t="shared" si="34"/>
        <v>10.742000000000001</v>
      </c>
      <c r="E1355">
        <v>24.780999999999999</v>
      </c>
      <c r="F1355">
        <v>0</v>
      </c>
      <c r="G1355" s="48">
        <f t="shared" si="35"/>
        <v>35.522999999999996</v>
      </c>
    </row>
    <row r="1356" spans="1:7" x14ac:dyDescent="0.35">
      <c r="A1356" s="1">
        <v>43720</v>
      </c>
      <c r="B1356">
        <v>2.9849999999999999</v>
      </c>
      <c r="C1356">
        <v>10.167</v>
      </c>
      <c r="D1356" s="48">
        <f t="shared" si="34"/>
        <v>13.151999999999999</v>
      </c>
      <c r="E1356">
        <v>24.492999999999999</v>
      </c>
      <c r="F1356">
        <v>0</v>
      </c>
      <c r="G1356" s="48">
        <f t="shared" si="35"/>
        <v>37.644999999999996</v>
      </c>
    </row>
    <row r="1357" spans="1:7" x14ac:dyDescent="0.35">
      <c r="A1357" s="1">
        <v>43721</v>
      </c>
      <c r="B1357">
        <v>3.633</v>
      </c>
      <c r="C1357">
        <v>11.113</v>
      </c>
      <c r="D1357" s="48">
        <f t="shared" si="34"/>
        <v>14.745999999999999</v>
      </c>
      <c r="E1357">
        <v>24.486000000000001</v>
      </c>
      <c r="F1357">
        <v>0</v>
      </c>
      <c r="G1357" s="48">
        <f t="shared" si="35"/>
        <v>39.231999999999999</v>
      </c>
    </row>
    <row r="1358" spans="1:7" x14ac:dyDescent="0.35">
      <c r="A1358" s="1">
        <v>43722</v>
      </c>
      <c r="B1358">
        <v>3.6219999999999999</v>
      </c>
      <c r="C1358">
        <v>2.1389999999999998</v>
      </c>
      <c r="D1358" s="48">
        <f t="shared" si="34"/>
        <v>5.7609999999999992</v>
      </c>
      <c r="E1358">
        <v>22.193999999999999</v>
      </c>
      <c r="F1358">
        <v>0</v>
      </c>
      <c r="G1358" s="48">
        <f t="shared" si="35"/>
        <v>27.954999999999998</v>
      </c>
    </row>
    <row r="1359" spans="1:7" x14ac:dyDescent="0.35">
      <c r="A1359" s="1">
        <v>43723</v>
      </c>
      <c r="B1359">
        <v>4.0529999999999999</v>
      </c>
      <c r="C1359">
        <v>3.0329999999999999</v>
      </c>
      <c r="D1359" s="48">
        <f t="shared" si="34"/>
        <v>7.0860000000000003</v>
      </c>
      <c r="E1359">
        <v>22.123000000000001</v>
      </c>
      <c r="F1359">
        <v>0</v>
      </c>
      <c r="G1359" s="48">
        <f t="shared" si="35"/>
        <v>29.209000000000003</v>
      </c>
    </row>
    <row r="1360" spans="1:7" x14ac:dyDescent="0.35">
      <c r="A1360" s="1">
        <v>43724</v>
      </c>
      <c r="B1360">
        <v>5.7</v>
      </c>
      <c r="C1360">
        <v>12.539</v>
      </c>
      <c r="D1360" s="48">
        <f t="shared" si="34"/>
        <v>18.239000000000001</v>
      </c>
      <c r="E1360">
        <v>23.297999999999998</v>
      </c>
      <c r="F1360">
        <v>0</v>
      </c>
      <c r="G1360" s="48">
        <f t="shared" si="35"/>
        <v>41.536999999999999</v>
      </c>
    </row>
    <row r="1361" spans="1:7" x14ac:dyDescent="0.35">
      <c r="A1361" s="1">
        <v>43725</v>
      </c>
      <c r="B1361">
        <v>5.2450000000000001</v>
      </c>
      <c r="C1361">
        <v>3.48</v>
      </c>
      <c r="D1361" s="48">
        <f t="shared" si="34"/>
        <v>8.7249999999999996</v>
      </c>
      <c r="E1361">
        <v>23.324000000000002</v>
      </c>
      <c r="F1361">
        <v>0</v>
      </c>
      <c r="G1361" s="48">
        <f t="shared" si="35"/>
        <v>32.048999999999999</v>
      </c>
    </row>
    <row r="1362" spans="1:7" x14ac:dyDescent="0.35">
      <c r="A1362" s="1">
        <v>43726</v>
      </c>
      <c r="B1362">
        <v>3.3780000000000001</v>
      </c>
      <c r="C1362">
        <v>0</v>
      </c>
      <c r="D1362" s="48">
        <f t="shared" si="34"/>
        <v>3.3780000000000001</v>
      </c>
      <c r="E1362">
        <v>23.488</v>
      </c>
      <c r="F1362">
        <v>0</v>
      </c>
      <c r="G1362" s="48">
        <f t="shared" si="35"/>
        <v>26.866</v>
      </c>
    </row>
    <row r="1363" spans="1:7" x14ac:dyDescent="0.35">
      <c r="A1363" s="1">
        <v>43727</v>
      </c>
      <c r="B1363">
        <v>3.1520000000000001</v>
      </c>
      <c r="C1363">
        <v>0</v>
      </c>
      <c r="D1363" s="48">
        <f t="shared" si="34"/>
        <v>3.1520000000000001</v>
      </c>
      <c r="E1363">
        <v>23.459</v>
      </c>
      <c r="F1363">
        <v>0</v>
      </c>
      <c r="G1363" s="48">
        <f t="shared" si="35"/>
        <v>26.611000000000001</v>
      </c>
    </row>
    <row r="1364" spans="1:7" x14ac:dyDescent="0.35">
      <c r="A1364" s="1">
        <v>43728</v>
      </c>
      <c r="B1364">
        <v>0</v>
      </c>
      <c r="C1364">
        <v>1.125</v>
      </c>
      <c r="D1364" s="48">
        <f t="shared" ref="D1364:D1427" si="36">B1364+C1364</f>
        <v>1.125</v>
      </c>
      <c r="E1364">
        <v>22.279</v>
      </c>
      <c r="F1364">
        <v>0</v>
      </c>
      <c r="G1364" s="48">
        <f t="shared" ref="G1364:G1427" si="37">SUM(D1364:F1364)</f>
        <v>23.404</v>
      </c>
    </row>
    <row r="1365" spans="1:7" x14ac:dyDescent="0.35">
      <c r="A1365" s="1">
        <v>43729</v>
      </c>
      <c r="B1365">
        <v>0</v>
      </c>
      <c r="C1365">
        <v>0</v>
      </c>
      <c r="D1365" s="48">
        <f t="shared" si="36"/>
        <v>0</v>
      </c>
      <c r="E1365">
        <v>22.184999999999999</v>
      </c>
      <c r="F1365">
        <v>0</v>
      </c>
      <c r="G1365" s="48">
        <f t="shared" si="37"/>
        <v>22.184999999999999</v>
      </c>
    </row>
    <row r="1366" spans="1:7" x14ac:dyDescent="0.35">
      <c r="A1366" s="1">
        <v>43730</v>
      </c>
      <c r="B1366">
        <v>0</v>
      </c>
      <c r="C1366">
        <v>0</v>
      </c>
      <c r="D1366" s="48">
        <f t="shared" si="36"/>
        <v>0</v>
      </c>
      <c r="E1366">
        <v>23.282</v>
      </c>
      <c r="F1366">
        <v>0</v>
      </c>
      <c r="G1366" s="48">
        <f t="shared" si="37"/>
        <v>23.282</v>
      </c>
    </row>
    <row r="1367" spans="1:7" x14ac:dyDescent="0.35">
      <c r="A1367" s="1">
        <v>43731</v>
      </c>
      <c r="B1367">
        <v>0</v>
      </c>
      <c r="C1367">
        <v>2.6059999999999999</v>
      </c>
      <c r="D1367" s="48">
        <f t="shared" si="36"/>
        <v>2.6059999999999999</v>
      </c>
      <c r="E1367">
        <v>21.637</v>
      </c>
      <c r="F1367">
        <v>0</v>
      </c>
      <c r="G1367" s="48">
        <f t="shared" si="37"/>
        <v>24.243000000000002</v>
      </c>
    </row>
    <row r="1368" spans="1:7" x14ac:dyDescent="0.35">
      <c r="A1368" s="1">
        <v>43732</v>
      </c>
      <c r="B1368">
        <v>1.0999999999999999E-2</v>
      </c>
      <c r="C1368">
        <v>4.8689999999999998</v>
      </c>
      <c r="D1368" s="48">
        <f t="shared" si="36"/>
        <v>4.88</v>
      </c>
      <c r="E1368">
        <v>22.292999999999999</v>
      </c>
      <c r="F1368">
        <v>0</v>
      </c>
      <c r="G1368" s="48">
        <f t="shared" si="37"/>
        <v>27.172999999999998</v>
      </c>
    </row>
    <row r="1369" spans="1:7" x14ac:dyDescent="0.35">
      <c r="A1369" s="1">
        <v>43733</v>
      </c>
      <c r="B1369">
        <v>2.5000000000000001E-2</v>
      </c>
      <c r="C1369">
        <v>12.218</v>
      </c>
      <c r="D1369" s="48">
        <f t="shared" si="36"/>
        <v>12.243</v>
      </c>
      <c r="E1369">
        <v>24.364999999999998</v>
      </c>
      <c r="F1369">
        <v>0</v>
      </c>
      <c r="G1369" s="48">
        <f t="shared" si="37"/>
        <v>36.607999999999997</v>
      </c>
    </row>
    <row r="1370" spans="1:7" x14ac:dyDescent="0.35">
      <c r="A1370" s="1">
        <v>43734</v>
      </c>
      <c r="B1370">
        <v>0</v>
      </c>
      <c r="C1370">
        <v>11.026</v>
      </c>
      <c r="D1370" s="48">
        <f t="shared" si="36"/>
        <v>11.026</v>
      </c>
      <c r="E1370">
        <v>26.75</v>
      </c>
      <c r="F1370">
        <v>0</v>
      </c>
      <c r="G1370" s="48">
        <f t="shared" si="37"/>
        <v>37.775999999999996</v>
      </c>
    </row>
    <row r="1371" spans="1:7" x14ac:dyDescent="0.35">
      <c r="A1371" s="1">
        <v>43735</v>
      </c>
      <c r="B1371">
        <v>2.1999999999999999E-2</v>
      </c>
      <c r="C1371">
        <v>15.327</v>
      </c>
      <c r="D1371" s="48">
        <f t="shared" si="36"/>
        <v>15.349</v>
      </c>
      <c r="E1371">
        <v>31.673999999999999</v>
      </c>
      <c r="F1371">
        <v>0</v>
      </c>
      <c r="G1371" s="48">
        <f t="shared" si="37"/>
        <v>47.022999999999996</v>
      </c>
    </row>
    <row r="1372" spans="1:7" x14ac:dyDescent="0.35">
      <c r="A1372" s="1">
        <v>43736</v>
      </c>
      <c r="B1372">
        <v>0</v>
      </c>
      <c r="C1372">
        <v>0</v>
      </c>
      <c r="D1372" s="48">
        <f t="shared" si="36"/>
        <v>0</v>
      </c>
      <c r="E1372">
        <v>29.725000000000001</v>
      </c>
      <c r="F1372">
        <v>0</v>
      </c>
      <c r="G1372" s="48">
        <f t="shared" si="37"/>
        <v>29.725000000000001</v>
      </c>
    </row>
    <row r="1373" spans="1:7" x14ac:dyDescent="0.35">
      <c r="A1373" s="1">
        <v>43737</v>
      </c>
      <c r="B1373">
        <v>0</v>
      </c>
      <c r="C1373">
        <v>0</v>
      </c>
      <c r="D1373" s="48">
        <f t="shared" si="36"/>
        <v>0</v>
      </c>
      <c r="E1373">
        <v>28.989000000000001</v>
      </c>
      <c r="F1373">
        <v>0</v>
      </c>
      <c r="G1373" s="48">
        <f t="shared" si="37"/>
        <v>28.989000000000001</v>
      </c>
    </row>
    <row r="1374" spans="1:7" x14ac:dyDescent="0.35">
      <c r="A1374" s="1">
        <v>43738</v>
      </c>
      <c r="B1374">
        <v>3.1890000000000001</v>
      </c>
      <c r="C1374">
        <v>20.951000000000001</v>
      </c>
      <c r="D1374" s="48">
        <f t="shared" si="36"/>
        <v>24.14</v>
      </c>
      <c r="E1374">
        <v>35.156999999999996</v>
      </c>
      <c r="F1374">
        <v>0</v>
      </c>
      <c r="G1374" s="48">
        <f t="shared" si="37"/>
        <v>59.296999999999997</v>
      </c>
    </row>
    <row r="1375" spans="1:7" x14ac:dyDescent="0.35">
      <c r="A1375" s="1">
        <v>43739</v>
      </c>
      <c r="B1375">
        <v>1.7000000000000001E-2</v>
      </c>
      <c r="C1375">
        <v>9.92</v>
      </c>
      <c r="D1375" s="48">
        <f t="shared" si="36"/>
        <v>9.9369999999999994</v>
      </c>
      <c r="E1375">
        <v>45.073999999999998</v>
      </c>
      <c r="F1375">
        <v>0</v>
      </c>
      <c r="G1375" s="48">
        <f t="shared" si="37"/>
        <v>55.010999999999996</v>
      </c>
    </row>
    <row r="1376" spans="1:7" x14ac:dyDescent="0.35">
      <c r="A1376" s="1">
        <v>43740</v>
      </c>
      <c r="B1376">
        <v>0</v>
      </c>
      <c r="C1376">
        <v>19.763000000000002</v>
      </c>
      <c r="D1376" s="48">
        <f t="shared" si="36"/>
        <v>19.763000000000002</v>
      </c>
      <c r="E1376">
        <v>45.302</v>
      </c>
      <c r="F1376">
        <v>0</v>
      </c>
      <c r="G1376" s="48">
        <f t="shared" si="37"/>
        <v>65.064999999999998</v>
      </c>
    </row>
    <row r="1377" spans="1:7" x14ac:dyDescent="0.35">
      <c r="A1377" s="1">
        <v>43741</v>
      </c>
      <c r="B1377">
        <v>0</v>
      </c>
      <c r="C1377">
        <v>22.41</v>
      </c>
      <c r="D1377" s="48">
        <f t="shared" si="36"/>
        <v>22.41</v>
      </c>
      <c r="E1377">
        <v>44.777999999999999</v>
      </c>
      <c r="F1377">
        <v>0</v>
      </c>
      <c r="G1377" s="48">
        <f t="shared" si="37"/>
        <v>67.188000000000002</v>
      </c>
    </row>
    <row r="1378" spans="1:7" x14ac:dyDescent="0.35">
      <c r="A1378" s="1">
        <v>43742</v>
      </c>
      <c r="B1378">
        <v>2E-3</v>
      </c>
      <c r="C1378">
        <v>11.271000000000001</v>
      </c>
      <c r="D1378" s="48">
        <f t="shared" si="36"/>
        <v>11.273000000000001</v>
      </c>
      <c r="E1378">
        <v>44.119</v>
      </c>
      <c r="F1378">
        <v>0</v>
      </c>
      <c r="G1378" s="48">
        <f t="shared" si="37"/>
        <v>55.392000000000003</v>
      </c>
    </row>
    <row r="1379" spans="1:7" x14ac:dyDescent="0.35">
      <c r="A1379" s="1">
        <v>43743</v>
      </c>
      <c r="B1379">
        <v>0</v>
      </c>
      <c r="C1379">
        <v>0</v>
      </c>
      <c r="D1379" s="48">
        <f t="shared" si="36"/>
        <v>0</v>
      </c>
      <c r="E1379">
        <v>41.317999999999998</v>
      </c>
      <c r="F1379">
        <v>0</v>
      </c>
      <c r="G1379" s="48">
        <f t="shared" si="37"/>
        <v>41.317999999999998</v>
      </c>
    </row>
    <row r="1380" spans="1:7" x14ac:dyDescent="0.35">
      <c r="A1380" s="1">
        <v>43744</v>
      </c>
      <c r="B1380">
        <v>0</v>
      </c>
      <c r="C1380">
        <v>0</v>
      </c>
      <c r="D1380" s="48">
        <f t="shared" si="36"/>
        <v>0</v>
      </c>
      <c r="E1380">
        <v>42.475999999999999</v>
      </c>
      <c r="F1380">
        <v>0</v>
      </c>
      <c r="G1380" s="48">
        <f t="shared" si="37"/>
        <v>42.475999999999999</v>
      </c>
    </row>
    <row r="1381" spans="1:7" x14ac:dyDescent="0.35">
      <c r="A1381" s="1">
        <v>43745</v>
      </c>
      <c r="B1381">
        <v>1.4239999999999999</v>
      </c>
      <c r="C1381">
        <v>1.659</v>
      </c>
      <c r="D1381" s="48">
        <f t="shared" si="36"/>
        <v>3.0830000000000002</v>
      </c>
      <c r="E1381">
        <v>41.923999999999999</v>
      </c>
      <c r="F1381">
        <v>0</v>
      </c>
      <c r="G1381" s="48">
        <f t="shared" si="37"/>
        <v>45.006999999999998</v>
      </c>
    </row>
    <row r="1382" spans="1:7" x14ac:dyDescent="0.35">
      <c r="A1382" s="1">
        <v>43746</v>
      </c>
      <c r="B1382">
        <v>0</v>
      </c>
      <c r="C1382">
        <v>7.5970000000000004</v>
      </c>
      <c r="D1382" s="48">
        <f t="shared" si="36"/>
        <v>7.5970000000000004</v>
      </c>
      <c r="E1382">
        <v>43.99</v>
      </c>
      <c r="F1382">
        <v>0</v>
      </c>
      <c r="G1382" s="48">
        <f t="shared" si="37"/>
        <v>51.587000000000003</v>
      </c>
    </row>
    <row r="1383" spans="1:7" x14ac:dyDescent="0.35">
      <c r="A1383" s="1">
        <v>43747</v>
      </c>
      <c r="B1383">
        <v>0</v>
      </c>
      <c r="C1383">
        <v>9.0760000000000005</v>
      </c>
      <c r="D1383" s="48">
        <f t="shared" si="36"/>
        <v>9.0760000000000005</v>
      </c>
      <c r="E1383">
        <v>48.84</v>
      </c>
      <c r="F1383">
        <v>0</v>
      </c>
      <c r="G1383" s="48">
        <f t="shared" si="37"/>
        <v>57.916000000000004</v>
      </c>
    </row>
    <row r="1384" spans="1:7" x14ac:dyDescent="0.35">
      <c r="A1384" s="1">
        <v>43748</v>
      </c>
      <c r="B1384">
        <v>0.108</v>
      </c>
      <c r="C1384">
        <v>6.8920000000000003</v>
      </c>
      <c r="D1384" s="48">
        <f t="shared" si="36"/>
        <v>7</v>
      </c>
      <c r="E1384">
        <v>52.64</v>
      </c>
      <c r="F1384">
        <v>0</v>
      </c>
      <c r="G1384" s="48">
        <f t="shared" si="37"/>
        <v>59.64</v>
      </c>
    </row>
    <row r="1385" spans="1:7" x14ac:dyDescent="0.35">
      <c r="A1385" s="1">
        <v>43749</v>
      </c>
      <c r="B1385">
        <v>0</v>
      </c>
      <c r="C1385">
        <v>6.6319999999999997</v>
      </c>
      <c r="D1385" s="48">
        <f t="shared" si="36"/>
        <v>6.6319999999999997</v>
      </c>
      <c r="E1385">
        <v>51.665999999999997</v>
      </c>
      <c r="F1385">
        <v>0</v>
      </c>
      <c r="G1385" s="48">
        <f t="shared" si="37"/>
        <v>58.297999999999995</v>
      </c>
    </row>
    <row r="1386" spans="1:7" x14ac:dyDescent="0.35">
      <c r="A1386" s="1">
        <v>43750</v>
      </c>
      <c r="B1386">
        <v>0</v>
      </c>
      <c r="C1386">
        <v>0</v>
      </c>
      <c r="D1386" s="48">
        <f t="shared" si="36"/>
        <v>0</v>
      </c>
      <c r="E1386">
        <v>48.634999999999998</v>
      </c>
      <c r="F1386">
        <v>0</v>
      </c>
      <c r="G1386" s="48">
        <f t="shared" si="37"/>
        <v>48.634999999999998</v>
      </c>
    </row>
    <row r="1387" spans="1:7" x14ac:dyDescent="0.35">
      <c r="A1387" s="1">
        <v>43751</v>
      </c>
      <c r="B1387">
        <v>0</v>
      </c>
      <c r="C1387">
        <v>0</v>
      </c>
      <c r="D1387" s="48">
        <f t="shared" si="36"/>
        <v>0</v>
      </c>
      <c r="E1387">
        <v>48.697000000000003</v>
      </c>
      <c r="F1387">
        <v>0</v>
      </c>
      <c r="G1387" s="48">
        <f t="shared" si="37"/>
        <v>48.697000000000003</v>
      </c>
    </row>
    <row r="1388" spans="1:7" x14ac:dyDescent="0.35">
      <c r="A1388" s="1">
        <v>43752</v>
      </c>
      <c r="B1388">
        <v>0</v>
      </c>
      <c r="C1388">
        <v>0</v>
      </c>
      <c r="D1388" s="48">
        <f t="shared" si="36"/>
        <v>0</v>
      </c>
      <c r="E1388">
        <v>56.357999999999997</v>
      </c>
      <c r="F1388">
        <v>0</v>
      </c>
      <c r="G1388" s="48">
        <f t="shared" si="37"/>
        <v>56.357999999999997</v>
      </c>
    </row>
    <row r="1389" spans="1:7" x14ac:dyDescent="0.35">
      <c r="A1389" s="1">
        <v>43753</v>
      </c>
      <c r="B1389">
        <v>0</v>
      </c>
      <c r="C1389">
        <v>0</v>
      </c>
      <c r="D1389" s="48">
        <f t="shared" si="36"/>
        <v>0</v>
      </c>
      <c r="E1389">
        <v>53.64</v>
      </c>
      <c r="F1389">
        <v>0</v>
      </c>
      <c r="G1389" s="48">
        <f t="shared" si="37"/>
        <v>53.64</v>
      </c>
    </row>
    <row r="1390" spans="1:7" x14ac:dyDescent="0.35">
      <c r="A1390" s="1">
        <v>43754</v>
      </c>
      <c r="B1390">
        <v>0</v>
      </c>
      <c r="C1390">
        <v>0</v>
      </c>
      <c r="D1390" s="48">
        <f t="shared" si="36"/>
        <v>0</v>
      </c>
      <c r="E1390">
        <v>54.354999999999997</v>
      </c>
      <c r="F1390">
        <v>0</v>
      </c>
      <c r="G1390" s="48">
        <f t="shared" si="37"/>
        <v>54.354999999999997</v>
      </c>
    </row>
    <row r="1391" spans="1:7" x14ac:dyDescent="0.35">
      <c r="A1391" s="1">
        <v>43755</v>
      </c>
      <c r="B1391">
        <v>0</v>
      </c>
      <c r="C1391">
        <v>0</v>
      </c>
      <c r="D1391" s="48">
        <f t="shared" si="36"/>
        <v>0</v>
      </c>
      <c r="E1391">
        <v>54.125</v>
      </c>
      <c r="F1391">
        <v>0</v>
      </c>
      <c r="G1391" s="48">
        <f t="shared" si="37"/>
        <v>54.125</v>
      </c>
    </row>
    <row r="1392" spans="1:7" x14ac:dyDescent="0.35">
      <c r="A1392" s="1">
        <v>43756</v>
      </c>
      <c r="B1392">
        <v>0</v>
      </c>
      <c r="C1392">
        <v>0</v>
      </c>
      <c r="D1392" s="48">
        <f t="shared" si="36"/>
        <v>0</v>
      </c>
      <c r="E1392">
        <v>55.927</v>
      </c>
      <c r="F1392">
        <v>0</v>
      </c>
      <c r="G1392" s="48">
        <f t="shared" si="37"/>
        <v>55.927</v>
      </c>
    </row>
    <row r="1393" spans="1:7" x14ac:dyDescent="0.35">
      <c r="A1393" s="1">
        <v>43757</v>
      </c>
      <c r="B1393">
        <v>0</v>
      </c>
      <c r="C1393">
        <v>0</v>
      </c>
      <c r="D1393" s="48">
        <f t="shared" si="36"/>
        <v>0</v>
      </c>
      <c r="E1393">
        <v>51.094000000000001</v>
      </c>
      <c r="F1393">
        <v>0</v>
      </c>
      <c r="G1393" s="48">
        <f t="shared" si="37"/>
        <v>51.094000000000001</v>
      </c>
    </row>
    <row r="1394" spans="1:7" x14ac:dyDescent="0.35">
      <c r="A1394" s="1">
        <v>43758</v>
      </c>
      <c r="B1394">
        <v>0</v>
      </c>
      <c r="C1394">
        <v>0</v>
      </c>
      <c r="D1394" s="48">
        <f t="shared" si="36"/>
        <v>0</v>
      </c>
      <c r="E1394">
        <v>48.527000000000001</v>
      </c>
      <c r="F1394">
        <v>0</v>
      </c>
      <c r="G1394" s="48">
        <f t="shared" si="37"/>
        <v>48.527000000000001</v>
      </c>
    </row>
    <row r="1395" spans="1:7" x14ac:dyDescent="0.35">
      <c r="A1395" s="1">
        <v>43759</v>
      </c>
      <c r="B1395">
        <v>2.113</v>
      </c>
      <c r="C1395">
        <v>3.6480000000000001</v>
      </c>
      <c r="D1395" s="48">
        <f t="shared" si="36"/>
        <v>5.7610000000000001</v>
      </c>
      <c r="E1395">
        <v>49.161999999999999</v>
      </c>
      <c r="F1395">
        <v>0</v>
      </c>
      <c r="G1395" s="48">
        <f t="shared" si="37"/>
        <v>54.923000000000002</v>
      </c>
    </row>
    <row r="1396" spans="1:7" x14ac:dyDescent="0.35">
      <c r="A1396" s="1">
        <v>43760</v>
      </c>
      <c r="B1396">
        <v>0</v>
      </c>
      <c r="C1396">
        <v>5.1029999999999998</v>
      </c>
      <c r="D1396" s="48">
        <f t="shared" si="36"/>
        <v>5.1029999999999998</v>
      </c>
      <c r="E1396">
        <v>49.737000000000002</v>
      </c>
      <c r="F1396">
        <v>0</v>
      </c>
      <c r="G1396" s="48">
        <f t="shared" si="37"/>
        <v>54.84</v>
      </c>
    </row>
    <row r="1397" spans="1:7" x14ac:dyDescent="0.35">
      <c r="A1397" s="1">
        <v>43761</v>
      </c>
      <c r="B1397">
        <v>0</v>
      </c>
      <c r="C1397">
        <v>8.32</v>
      </c>
      <c r="D1397" s="48">
        <f t="shared" si="36"/>
        <v>8.32</v>
      </c>
      <c r="E1397">
        <v>48.182000000000002</v>
      </c>
      <c r="F1397">
        <v>0</v>
      </c>
      <c r="G1397" s="48">
        <f t="shared" si="37"/>
        <v>56.502000000000002</v>
      </c>
    </row>
    <row r="1398" spans="1:7" x14ac:dyDescent="0.35">
      <c r="A1398" s="1">
        <v>43762</v>
      </c>
      <c r="B1398">
        <v>0</v>
      </c>
      <c r="C1398">
        <v>16.038</v>
      </c>
      <c r="D1398" s="48">
        <f t="shared" si="36"/>
        <v>16.038</v>
      </c>
      <c r="E1398">
        <v>43.265999999999998</v>
      </c>
      <c r="F1398">
        <v>0</v>
      </c>
      <c r="G1398" s="48">
        <f t="shared" si="37"/>
        <v>59.304000000000002</v>
      </c>
    </row>
    <row r="1399" spans="1:7" x14ac:dyDescent="0.35">
      <c r="A1399" s="1">
        <v>43763</v>
      </c>
      <c r="B1399">
        <v>3.5350000000000001</v>
      </c>
      <c r="C1399">
        <v>13.968999999999999</v>
      </c>
      <c r="D1399" s="48">
        <f t="shared" si="36"/>
        <v>17.503999999999998</v>
      </c>
      <c r="E1399">
        <v>45.530999999999999</v>
      </c>
      <c r="F1399">
        <v>0</v>
      </c>
      <c r="G1399" s="48">
        <f t="shared" si="37"/>
        <v>63.034999999999997</v>
      </c>
    </row>
    <row r="1400" spans="1:7" x14ac:dyDescent="0.35">
      <c r="A1400" s="1">
        <v>43764</v>
      </c>
      <c r="B1400">
        <v>4.375</v>
      </c>
      <c r="C1400">
        <v>15.584</v>
      </c>
      <c r="D1400" s="48">
        <f t="shared" si="36"/>
        <v>19.959</v>
      </c>
      <c r="E1400">
        <v>39.670999999999999</v>
      </c>
      <c r="F1400">
        <v>0</v>
      </c>
      <c r="G1400" s="48">
        <f t="shared" si="37"/>
        <v>59.629999999999995</v>
      </c>
    </row>
    <row r="1401" spans="1:7" x14ac:dyDescent="0.35">
      <c r="A1401" s="1">
        <v>43765</v>
      </c>
      <c r="B1401">
        <v>4.3760000000000003</v>
      </c>
      <c r="C1401">
        <v>15.557</v>
      </c>
      <c r="D1401" s="48">
        <f t="shared" si="36"/>
        <v>19.933</v>
      </c>
      <c r="E1401">
        <v>41.581000000000003</v>
      </c>
      <c r="F1401">
        <v>0</v>
      </c>
      <c r="G1401" s="48">
        <f t="shared" si="37"/>
        <v>61.514000000000003</v>
      </c>
    </row>
    <row r="1402" spans="1:7" x14ac:dyDescent="0.35">
      <c r="A1402" s="1">
        <v>43766</v>
      </c>
      <c r="B1402">
        <v>9.7639999999999993</v>
      </c>
      <c r="C1402">
        <v>28.888000000000002</v>
      </c>
      <c r="D1402" s="48">
        <f t="shared" si="36"/>
        <v>38.652000000000001</v>
      </c>
      <c r="E1402">
        <v>44.456000000000003</v>
      </c>
      <c r="F1402">
        <v>5.4240000000000004</v>
      </c>
      <c r="G1402" s="48">
        <f t="shared" si="37"/>
        <v>88.532000000000011</v>
      </c>
    </row>
    <row r="1403" spans="1:7" x14ac:dyDescent="0.35">
      <c r="A1403" s="1">
        <v>43767</v>
      </c>
      <c r="B1403">
        <v>9.8879999999999999</v>
      </c>
      <c r="C1403">
        <v>38.462000000000003</v>
      </c>
      <c r="D1403" s="48">
        <f t="shared" si="36"/>
        <v>48.35</v>
      </c>
      <c r="E1403">
        <v>44.351999999999997</v>
      </c>
      <c r="F1403">
        <v>0</v>
      </c>
      <c r="G1403" s="48">
        <f t="shared" si="37"/>
        <v>92.701999999999998</v>
      </c>
    </row>
    <row r="1404" spans="1:7" x14ac:dyDescent="0.35">
      <c r="A1404" s="1">
        <v>43768</v>
      </c>
      <c r="B1404">
        <v>9.5950000000000006</v>
      </c>
      <c r="C1404">
        <v>40.262</v>
      </c>
      <c r="D1404" s="48">
        <f t="shared" si="36"/>
        <v>49.856999999999999</v>
      </c>
      <c r="E1404">
        <v>43.972999999999999</v>
      </c>
      <c r="F1404">
        <v>13.815</v>
      </c>
      <c r="G1404" s="48">
        <f t="shared" si="37"/>
        <v>107.645</v>
      </c>
    </row>
    <row r="1405" spans="1:7" x14ac:dyDescent="0.35">
      <c r="A1405" s="1">
        <v>43769</v>
      </c>
      <c r="B1405">
        <v>9.0440000000000005</v>
      </c>
      <c r="C1405">
        <v>42.399000000000001</v>
      </c>
      <c r="D1405" s="48">
        <f t="shared" si="36"/>
        <v>51.442999999999998</v>
      </c>
      <c r="E1405">
        <v>42.738</v>
      </c>
      <c r="F1405">
        <v>19.187999999999999</v>
      </c>
      <c r="G1405" s="48">
        <f t="shared" si="37"/>
        <v>113.369</v>
      </c>
    </row>
    <row r="1406" spans="1:7" x14ac:dyDescent="0.35">
      <c r="A1406" s="1">
        <v>43770</v>
      </c>
      <c r="B1406">
        <v>9.4049999999999994</v>
      </c>
      <c r="C1406">
        <v>14.692</v>
      </c>
      <c r="D1406" s="48">
        <f t="shared" si="36"/>
        <v>24.097000000000001</v>
      </c>
      <c r="E1406">
        <v>32.465000000000003</v>
      </c>
      <c r="F1406">
        <v>25.312999999999999</v>
      </c>
      <c r="G1406" s="48">
        <f t="shared" si="37"/>
        <v>81.875</v>
      </c>
    </row>
    <row r="1407" spans="1:7" x14ac:dyDescent="0.35">
      <c r="A1407" s="1">
        <v>43771</v>
      </c>
      <c r="B1407">
        <v>8.11</v>
      </c>
      <c r="C1407">
        <v>7.6509999999999998</v>
      </c>
      <c r="D1407" s="48">
        <f t="shared" si="36"/>
        <v>15.760999999999999</v>
      </c>
      <c r="E1407">
        <v>28.898</v>
      </c>
      <c r="F1407">
        <v>5.6369999999999996</v>
      </c>
      <c r="G1407" s="48">
        <f t="shared" si="37"/>
        <v>50.295999999999999</v>
      </c>
    </row>
    <row r="1408" spans="1:7" x14ac:dyDescent="0.35">
      <c r="A1408" s="1">
        <v>43772</v>
      </c>
      <c r="B1408">
        <v>7.9429999999999996</v>
      </c>
      <c r="C1408">
        <v>8.2240000000000002</v>
      </c>
      <c r="D1408" s="48">
        <f t="shared" si="36"/>
        <v>16.167000000000002</v>
      </c>
      <c r="E1408">
        <v>30.009</v>
      </c>
      <c r="F1408">
        <v>10.714</v>
      </c>
      <c r="G1408" s="48">
        <f t="shared" si="37"/>
        <v>56.89</v>
      </c>
    </row>
    <row r="1409" spans="1:7" x14ac:dyDescent="0.35">
      <c r="A1409" s="1">
        <v>43773</v>
      </c>
      <c r="B1409">
        <v>8.8550000000000004</v>
      </c>
      <c r="C1409">
        <v>26.484999999999999</v>
      </c>
      <c r="D1409" s="48">
        <f t="shared" si="36"/>
        <v>35.340000000000003</v>
      </c>
      <c r="E1409">
        <v>21.471</v>
      </c>
      <c r="F1409">
        <v>25.693999999999999</v>
      </c>
      <c r="G1409" s="48">
        <f t="shared" si="37"/>
        <v>82.50500000000001</v>
      </c>
    </row>
    <row r="1410" spans="1:7" x14ac:dyDescent="0.35">
      <c r="A1410" s="1">
        <v>43774</v>
      </c>
      <c r="B1410">
        <v>9.1449999999999996</v>
      </c>
      <c r="C1410">
        <v>32.914000000000001</v>
      </c>
      <c r="D1410" s="48">
        <f t="shared" si="36"/>
        <v>42.058999999999997</v>
      </c>
      <c r="E1410">
        <v>21.111000000000001</v>
      </c>
      <c r="F1410">
        <v>26.62</v>
      </c>
      <c r="G1410" s="48">
        <f t="shared" si="37"/>
        <v>89.79</v>
      </c>
    </row>
    <row r="1411" spans="1:7" x14ac:dyDescent="0.35">
      <c r="A1411" s="1">
        <v>43775</v>
      </c>
      <c r="B1411">
        <v>9.1690000000000005</v>
      </c>
      <c r="C1411">
        <v>40.652999999999999</v>
      </c>
      <c r="D1411" s="48">
        <f t="shared" si="36"/>
        <v>49.822000000000003</v>
      </c>
      <c r="E1411">
        <v>22.715</v>
      </c>
      <c r="F1411">
        <v>21.806999999999999</v>
      </c>
      <c r="G1411" s="48">
        <f t="shared" si="37"/>
        <v>94.344000000000008</v>
      </c>
    </row>
    <row r="1412" spans="1:7" x14ac:dyDescent="0.35">
      <c r="A1412" s="1">
        <v>43776</v>
      </c>
      <c r="B1412">
        <v>9.9700000000000006</v>
      </c>
      <c r="C1412">
        <v>20.091000000000001</v>
      </c>
      <c r="D1412" s="48">
        <f t="shared" si="36"/>
        <v>30.061</v>
      </c>
      <c r="E1412">
        <v>19.533999999999999</v>
      </c>
      <c r="F1412">
        <v>13.811</v>
      </c>
      <c r="G1412" s="48">
        <f t="shared" si="37"/>
        <v>63.405999999999999</v>
      </c>
    </row>
    <row r="1413" spans="1:7" x14ac:dyDescent="0.35">
      <c r="A1413" s="1">
        <v>43777</v>
      </c>
      <c r="B1413">
        <v>11.683999999999999</v>
      </c>
      <c r="C1413">
        <v>18.390999999999998</v>
      </c>
      <c r="D1413" s="48">
        <f t="shared" si="36"/>
        <v>30.074999999999996</v>
      </c>
      <c r="E1413">
        <v>31.172999999999998</v>
      </c>
      <c r="F1413">
        <v>22.178999999999998</v>
      </c>
      <c r="G1413" s="48">
        <f t="shared" si="37"/>
        <v>83.426999999999992</v>
      </c>
    </row>
    <row r="1414" spans="1:7" x14ac:dyDescent="0.35">
      <c r="A1414" s="1">
        <v>43778</v>
      </c>
      <c r="B1414">
        <v>11.664999999999999</v>
      </c>
      <c r="C1414">
        <v>19.282</v>
      </c>
      <c r="D1414" s="48">
        <f t="shared" si="36"/>
        <v>30.946999999999999</v>
      </c>
      <c r="E1414">
        <v>22.452000000000002</v>
      </c>
      <c r="F1414">
        <v>16.042999999999999</v>
      </c>
      <c r="G1414" s="48">
        <f t="shared" si="37"/>
        <v>69.442000000000007</v>
      </c>
    </row>
    <row r="1415" spans="1:7" x14ac:dyDescent="0.35">
      <c r="A1415" s="1">
        <v>43779</v>
      </c>
      <c r="B1415">
        <v>11.499000000000001</v>
      </c>
      <c r="C1415">
        <v>19.09</v>
      </c>
      <c r="D1415" s="48">
        <f t="shared" si="36"/>
        <v>30.588999999999999</v>
      </c>
      <c r="E1415">
        <v>22.398</v>
      </c>
      <c r="F1415">
        <v>16.498999999999999</v>
      </c>
      <c r="G1415" s="48">
        <f t="shared" si="37"/>
        <v>69.48599999999999</v>
      </c>
    </row>
    <row r="1416" spans="1:7" x14ac:dyDescent="0.35">
      <c r="A1416" s="1">
        <v>43780</v>
      </c>
      <c r="B1416">
        <v>11.666</v>
      </c>
      <c r="C1416">
        <v>28.613</v>
      </c>
      <c r="D1416" s="48">
        <f t="shared" si="36"/>
        <v>40.278999999999996</v>
      </c>
      <c r="E1416">
        <v>27.463999999999999</v>
      </c>
      <c r="F1416">
        <v>11.657</v>
      </c>
      <c r="G1416" s="48">
        <f t="shared" si="37"/>
        <v>79.399999999999991</v>
      </c>
    </row>
    <row r="1417" spans="1:7" x14ac:dyDescent="0.35">
      <c r="A1417" s="1">
        <v>43781</v>
      </c>
      <c r="B1417">
        <v>13.071</v>
      </c>
      <c r="C1417">
        <v>41.643000000000001</v>
      </c>
      <c r="D1417" s="48">
        <f t="shared" si="36"/>
        <v>54.713999999999999</v>
      </c>
      <c r="E1417">
        <v>21.131</v>
      </c>
      <c r="F1417">
        <v>18.224</v>
      </c>
      <c r="G1417" s="48">
        <f t="shared" si="37"/>
        <v>94.069000000000003</v>
      </c>
    </row>
    <row r="1418" spans="1:7" x14ac:dyDescent="0.35">
      <c r="A1418" s="1">
        <v>43782</v>
      </c>
      <c r="B1418">
        <v>13.976000000000001</v>
      </c>
      <c r="C1418">
        <v>46.759</v>
      </c>
      <c r="D1418" s="48">
        <f t="shared" si="36"/>
        <v>60.734999999999999</v>
      </c>
      <c r="E1418">
        <v>26.271999999999998</v>
      </c>
      <c r="F1418">
        <v>27.120999999999999</v>
      </c>
      <c r="G1418" s="48">
        <f t="shared" si="37"/>
        <v>114.128</v>
      </c>
    </row>
    <row r="1419" spans="1:7" x14ac:dyDescent="0.35">
      <c r="A1419" s="1">
        <v>43783</v>
      </c>
      <c r="B1419">
        <v>15.19</v>
      </c>
      <c r="C1419">
        <v>42.939</v>
      </c>
      <c r="D1419" s="48">
        <f t="shared" si="36"/>
        <v>58.128999999999998</v>
      </c>
      <c r="E1419">
        <v>25.045999999999999</v>
      </c>
      <c r="F1419">
        <v>26.055</v>
      </c>
      <c r="G1419" s="48">
        <f t="shared" si="37"/>
        <v>109.22999999999999</v>
      </c>
    </row>
    <row r="1420" spans="1:7" x14ac:dyDescent="0.35">
      <c r="A1420" s="1">
        <v>43784</v>
      </c>
      <c r="B1420">
        <v>13.72</v>
      </c>
      <c r="C1420">
        <v>32.969000000000001</v>
      </c>
      <c r="D1420" s="48">
        <f t="shared" si="36"/>
        <v>46.689</v>
      </c>
      <c r="E1420">
        <v>22.439</v>
      </c>
      <c r="F1420">
        <v>19.684000000000001</v>
      </c>
      <c r="G1420" s="48">
        <f t="shared" si="37"/>
        <v>88.811999999999998</v>
      </c>
    </row>
    <row r="1421" spans="1:7" x14ac:dyDescent="0.35">
      <c r="A1421" s="1">
        <v>43785</v>
      </c>
      <c r="B1421">
        <v>9.1300000000000008</v>
      </c>
      <c r="C1421">
        <v>15.366</v>
      </c>
      <c r="D1421" s="48">
        <f t="shared" si="36"/>
        <v>24.496000000000002</v>
      </c>
      <c r="E1421">
        <v>17.937000000000001</v>
      </c>
      <c r="F1421">
        <v>22.503</v>
      </c>
      <c r="G1421" s="48">
        <f t="shared" si="37"/>
        <v>64.936000000000007</v>
      </c>
    </row>
    <row r="1422" spans="1:7" x14ac:dyDescent="0.35">
      <c r="A1422" s="1">
        <v>43786</v>
      </c>
      <c r="B1422">
        <v>9.5579999999999998</v>
      </c>
      <c r="C1422">
        <v>13.337</v>
      </c>
      <c r="D1422" s="48">
        <f t="shared" si="36"/>
        <v>22.895</v>
      </c>
      <c r="E1422">
        <v>17.544</v>
      </c>
      <c r="F1422">
        <v>22.635999999999999</v>
      </c>
      <c r="G1422" s="48">
        <f t="shared" si="37"/>
        <v>63.075000000000003</v>
      </c>
    </row>
    <row r="1423" spans="1:7" x14ac:dyDescent="0.35">
      <c r="A1423" s="1">
        <v>43787</v>
      </c>
      <c r="B1423">
        <v>10.98</v>
      </c>
      <c r="C1423">
        <v>38.982999999999997</v>
      </c>
      <c r="D1423" s="48">
        <f t="shared" si="36"/>
        <v>49.962999999999994</v>
      </c>
      <c r="E1423">
        <v>22.797000000000001</v>
      </c>
      <c r="F1423">
        <v>20.183</v>
      </c>
      <c r="G1423" s="48">
        <f t="shared" si="37"/>
        <v>92.942999999999984</v>
      </c>
    </row>
    <row r="1424" spans="1:7" x14ac:dyDescent="0.35">
      <c r="A1424" s="1">
        <v>43788</v>
      </c>
      <c r="B1424">
        <v>10.853999999999999</v>
      </c>
      <c r="C1424">
        <v>37.941000000000003</v>
      </c>
      <c r="D1424" s="48">
        <f t="shared" si="36"/>
        <v>48.795000000000002</v>
      </c>
      <c r="E1424">
        <v>28.885999999999999</v>
      </c>
      <c r="F1424">
        <v>21.071999999999999</v>
      </c>
      <c r="G1424" s="48">
        <f t="shared" si="37"/>
        <v>98.753</v>
      </c>
    </row>
    <row r="1425" spans="1:7" x14ac:dyDescent="0.35">
      <c r="A1425" s="1">
        <v>43789</v>
      </c>
      <c r="B1425">
        <v>10.9</v>
      </c>
      <c r="C1425">
        <v>38.445999999999998</v>
      </c>
      <c r="D1425" s="48">
        <f t="shared" si="36"/>
        <v>49.345999999999997</v>
      </c>
      <c r="E1425">
        <v>25.635999999999999</v>
      </c>
      <c r="F1425">
        <v>15.988</v>
      </c>
      <c r="G1425" s="48">
        <f t="shared" si="37"/>
        <v>90.97</v>
      </c>
    </row>
    <row r="1426" spans="1:7" x14ac:dyDescent="0.35">
      <c r="A1426" s="1">
        <v>43790</v>
      </c>
      <c r="B1426">
        <v>10.893000000000001</v>
      </c>
      <c r="C1426">
        <v>36.648000000000003</v>
      </c>
      <c r="D1426" s="48">
        <f t="shared" si="36"/>
        <v>47.541000000000004</v>
      </c>
      <c r="E1426">
        <v>17.997</v>
      </c>
      <c r="F1426">
        <v>5.1269999999999998</v>
      </c>
      <c r="G1426" s="48">
        <f t="shared" si="37"/>
        <v>70.665000000000006</v>
      </c>
    </row>
    <row r="1427" spans="1:7" x14ac:dyDescent="0.35">
      <c r="A1427" s="1">
        <v>43791</v>
      </c>
      <c r="B1427">
        <v>10.305</v>
      </c>
      <c r="C1427">
        <v>37.786000000000001</v>
      </c>
      <c r="D1427" s="48">
        <f t="shared" si="36"/>
        <v>48.091000000000001</v>
      </c>
      <c r="E1427">
        <v>18.638000000000002</v>
      </c>
      <c r="F1427">
        <v>4.5910000000000002</v>
      </c>
      <c r="G1427" s="48">
        <f t="shared" si="37"/>
        <v>71.319999999999993</v>
      </c>
    </row>
    <row r="1428" spans="1:7" x14ac:dyDescent="0.35">
      <c r="A1428" s="1">
        <v>43792</v>
      </c>
      <c r="B1428">
        <v>5.641</v>
      </c>
      <c r="C1428">
        <v>8.7620000000000005</v>
      </c>
      <c r="D1428" s="48">
        <f t="shared" ref="D1428:D1491" si="38">B1428+C1428</f>
        <v>14.403</v>
      </c>
      <c r="E1428">
        <v>14.784000000000001</v>
      </c>
      <c r="F1428">
        <v>9.8079999999999998</v>
      </c>
      <c r="G1428" s="48">
        <f t="shared" ref="G1428:G1465" si="39">SUM(D1428:F1428)</f>
        <v>38.995000000000005</v>
      </c>
    </row>
    <row r="1429" spans="1:7" x14ac:dyDescent="0.35">
      <c r="A1429" s="1">
        <v>43793</v>
      </c>
      <c r="B1429">
        <v>0</v>
      </c>
      <c r="C1429">
        <v>13.116</v>
      </c>
      <c r="D1429" s="48">
        <f t="shared" si="38"/>
        <v>13.116</v>
      </c>
      <c r="E1429">
        <v>14.763</v>
      </c>
      <c r="F1429">
        <v>8.1579999999999995</v>
      </c>
      <c r="G1429" s="48">
        <f t="shared" si="39"/>
        <v>36.036999999999999</v>
      </c>
    </row>
    <row r="1430" spans="1:7" x14ac:dyDescent="0.35">
      <c r="A1430" s="1">
        <v>43794</v>
      </c>
      <c r="B1430">
        <v>0</v>
      </c>
      <c r="C1430">
        <v>22.614999999999998</v>
      </c>
      <c r="D1430" s="48">
        <f t="shared" si="38"/>
        <v>22.614999999999998</v>
      </c>
      <c r="E1430">
        <v>23.565999999999999</v>
      </c>
      <c r="F1430">
        <v>14.34</v>
      </c>
      <c r="G1430" s="48">
        <f t="shared" si="39"/>
        <v>60.521000000000001</v>
      </c>
    </row>
    <row r="1431" spans="1:7" x14ac:dyDescent="0.35">
      <c r="A1431" s="1">
        <v>43795</v>
      </c>
      <c r="B1431">
        <v>0</v>
      </c>
      <c r="C1431">
        <v>14.65</v>
      </c>
      <c r="D1431" s="48">
        <f t="shared" si="38"/>
        <v>14.65</v>
      </c>
      <c r="E1431">
        <v>23.527999999999999</v>
      </c>
      <c r="F1431">
        <v>11.313000000000001</v>
      </c>
      <c r="G1431" s="48">
        <f t="shared" si="39"/>
        <v>49.491</v>
      </c>
    </row>
    <row r="1432" spans="1:7" x14ac:dyDescent="0.35">
      <c r="A1432" s="1">
        <v>43796</v>
      </c>
      <c r="B1432">
        <v>0</v>
      </c>
      <c r="C1432">
        <v>14.009</v>
      </c>
      <c r="D1432" s="48">
        <f t="shared" si="38"/>
        <v>14.009</v>
      </c>
      <c r="E1432">
        <v>23.241</v>
      </c>
      <c r="F1432">
        <v>12.878</v>
      </c>
      <c r="G1432" s="48">
        <f t="shared" si="39"/>
        <v>50.128</v>
      </c>
    </row>
    <row r="1433" spans="1:7" x14ac:dyDescent="0.35">
      <c r="A1433" s="1">
        <v>43797</v>
      </c>
      <c r="B1433">
        <v>0</v>
      </c>
      <c r="C1433">
        <v>18.065000000000001</v>
      </c>
      <c r="D1433" s="48">
        <f t="shared" si="38"/>
        <v>18.065000000000001</v>
      </c>
      <c r="E1433">
        <v>23.239000000000001</v>
      </c>
      <c r="F1433">
        <v>16.863</v>
      </c>
      <c r="G1433" s="48">
        <f t="shared" si="39"/>
        <v>58.167000000000002</v>
      </c>
    </row>
    <row r="1434" spans="1:7" x14ac:dyDescent="0.35">
      <c r="A1434" s="1">
        <v>43798</v>
      </c>
      <c r="B1434">
        <v>6.8000000000000005E-2</v>
      </c>
      <c r="C1434">
        <v>31.789000000000001</v>
      </c>
      <c r="D1434" s="48">
        <f t="shared" si="38"/>
        <v>31.857000000000003</v>
      </c>
      <c r="E1434">
        <v>24.138000000000002</v>
      </c>
      <c r="F1434">
        <v>19.248999999999999</v>
      </c>
      <c r="G1434" s="48">
        <f t="shared" si="39"/>
        <v>75.244</v>
      </c>
    </row>
    <row r="1435" spans="1:7" x14ac:dyDescent="0.35">
      <c r="A1435" s="1">
        <v>43799</v>
      </c>
      <c r="B1435">
        <v>8.9920000000000009</v>
      </c>
      <c r="C1435">
        <v>32.024999999999999</v>
      </c>
      <c r="D1435" s="48">
        <f t="shared" si="38"/>
        <v>41.016999999999996</v>
      </c>
      <c r="E1435">
        <v>17.762</v>
      </c>
      <c r="F1435">
        <v>21.402000000000001</v>
      </c>
      <c r="G1435" s="48">
        <f t="shared" si="39"/>
        <v>80.180999999999997</v>
      </c>
    </row>
    <row r="1436" spans="1:7" x14ac:dyDescent="0.35">
      <c r="A1436" s="1">
        <v>43800</v>
      </c>
      <c r="B1436">
        <v>9.8520000000000003</v>
      </c>
      <c r="C1436">
        <v>35.628</v>
      </c>
      <c r="D1436" s="48">
        <f t="shared" si="38"/>
        <v>45.480000000000004</v>
      </c>
      <c r="E1436">
        <v>44.027999999999999</v>
      </c>
      <c r="F1436">
        <v>20.065999999999999</v>
      </c>
      <c r="G1436" s="48">
        <f t="shared" si="39"/>
        <v>109.57400000000001</v>
      </c>
    </row>
    <row r="1437" spans="1:7" x14ac:dyDescent="0.35">
      <c r="A1437" s="1">
        <v>43801</v>
      </c>
      <c r="B1437">
        <v>10.125</v>
      </c>
      <c r="C1437">
        <v>42.212000000000003</v>
      </c>
      <c r="D1437" s="48">
        <f t="shared" si="38"/>
        <v>52.337000000000003</v>
      </c>
      <c r="E1437">
        <v>43.139000000000003</v>
      </c>
      <c r="F1437">
        <v>26.555</v>
      </c>
      <c r="G1437" s="48">
        <f t="shared" si="39"/>
        <v>122.03100000000001</v>
      </c>
    </row>
    <row r="1438" spans="1:7" x14ac:dyDescent="0.35">
      <c r="A1438" s="1">
        <v>43802</v>
      </c>
      <c r="B1438">
        <v>9.2240000000000002</v>
      </c>
      <c r="C1438">
        <v>42.774000000000001</v>
      </c>
      <c r="D1438" s="48">
        <f t="shared" si="38"/>
        <v>51.998000000000005</v>
      </c>
      <c r="E1438">
        <v>43.3</v>
      </c>
      <c r="F1438">
        <v>25.465</v>
      </c>
      <c r="G1438" s="48">
        <f t="shared" si="39"/>
        <v>120.76300000000001</v>
      </c>
    </row>
    <row r="1439" spans="1:7" x14ac:dyDescent="0.35">
      <c r="A1439" s="1">
        <v>43803</v>
      </c>
      <c r="B1439">
        <v>12.835000000000001</v>
      </c>
      <c r="C1439">
        <v>45.119</v>
      </c>
      <c r="D1439" s="48">
        <f t="shared" si="38"/>
        <v>57.954000000000001</v>
      </c>
      <c r="E1439">
        <v>53.177999999999997</v>
      </c>
      <c r="F1439">
        <v>24.300999999999998</v>
      </c>
      <c r="G1439" s="48">
        <f t="shared" si="39"/>
        <v>135.43299999999999</v>
      </c>
    </row>
    <row r="1440" spans="1:7" x14ac:dyDescent="0.35">
      <c r="A1440" s="1">
        <v>43804</v>
      </c>
      <c r="B1440">
        <v>12.939</v>
      </c>
      <c r="C1440">
        <v>46.97</v>
      </c>
      <c r="D1440" s="48">
        <f t="shared" si="38"/>
        <v>59.908999999999999</v>
      </c>
      <c r="E1440">
        <v>54.180999999999997</v>
      </c>
      <c r="F1440">
        <v>23.7</v>
      </c>
      <c r="G1440" s="48">
        <f t="shared" si="39"/>
        <v>137.79</v>
      </c>
    </row>
    <row r="1441" spans="1:7" x14ac:dyDescent="0.35">
      <c r="A1441" s="1">
        <v>43805</v>
      </c>
      <c r="B1441">
        <v>12.881</v>
      </c>
      <c r="C1441">
        <v>39.652000000000001</v>
      </c>
      <c r="D1441" s="48">
        <f t="shared" si="38"/>
        <v>52.533000000000001</v>
      </c>
      <c r="E1441">
        <v>41.902000000000001</v>
      </c>
      <c r="F1441">
        <v>14.832000000000001</v>
      </c>
      <c r="G1441" s="48">
        <f t="shared" si="39"/>
        <v>109.267</v>
      </c>
    </row>
    <row r="1442" spans="1:7" x14ac:dyDescent="0.35">
      <c r="A1442" s="1">
        <v>43806</v>
      </c>
      <c r="B1442">
        <v>12.896000000000001</v>
      </c>
      <c r="C1442">
        <v>36.356999999999999</v>
      </c>
      <c r="D1442" s="48">
        <f t="shared" si="38"/>
        <v>49.253</v>
      </c>
      <c r="E1442">
        <v>12.124000000000001</v>
      </c>
      <c r="F1442">
        <v>0</v>
      </c>
      <c r="G1442" s="48">
        <f t="shared" si="39"/>
        <v>61.377000000000002</v>
      </c>
    </row>
    <row r="1443" spans="1:7" x14ac:dyDescent="0.35">
      <c r="A1443" s="1">
        <v>43807</v>
      </c>
      <c r="B1443">
        <v>9.7110000000000003</v>
      </c>
      <c r="C1443">
        <v>35.512</v>
      </c>
      <c r="D1443" s="48">
        <f t="shared" si="38"/>
        <v>45.222999999999999</v>
      </c>
      <c r="E1443">
        <v>12.111000000000001</v>
      </c>
      <c r="F1443">
        <v>0</v>
      </c>
      <c r="G1443" s="48">
        <f t="shared" si="39"/>
        <v>57.334000000000003</v>
      </c>
    </row>
    <row r="1444" spans="1:7" x14ac:dyDescent="0.35">
      <c r="A1444" s="1">
        <v>43808</v>
      </c>
      <c r="B1444">
        <v>12.920999999999999</v>
      </c>
      <c r="C1444">
        <v>44.786000000000001</v>
      </c>
      <c r="D1444" s="48">
        <f t="shared" si="38"/>
        <v>57.707000000000001</v>
      </c>
      <c r="E1444">
        <v>14.42</v>
      </c>
      <c r="F1444">
        <v>3.8010000000000002</v>
      </c>
      <c r="G1444" s="48">
        <f t="shared" si="39"/>
        <v>75.927999999999997</v>
      </c>
    </row>
    <row r="1445" spans="1:7" x14ac:dyDescent="0.35">
      <c r="A1445" s="1">
        <v>43809</v>
      </c>
      <c r="B1445">
        <v>13.835000000000001</v>
      </c>
      <c r="C1445">
        <v>42.338000000000001</v>
      </c>
      <c r="D1445" s="48">
        <f t="shared" si="38"/>
        <v>56.173000000000002</v>
      </c>
      <c r="E1445">
        <v>9.2189999999999994</v>
      </c>
      <c r="F1445">
        <v>4.4580000000000002</v>
      </c>
      <c r="G1445" s="48">
        <f t="shared" si="39"/>
        <v>69.849999999999994</v>
      </c>
    </row>
    <row r="1446" spans="1:7" x14ac:dyDescent="0.35">
      <c r="A1446" s="1">
        <v>43810</v>
      </c>
      <c r="B1446">
        <v>13.86</v>
      </c>
      <c r="C1446">
        <v>43.314999999999998</v>
      </c>
      <c r="D1446" s="48">
        <f t="shared" si="38"/>
        <v>57.174999999999997</v>
      </c>
      <c r="E1446">
        <v>9.2430000000000003</v>
      </c>
      <c r="F1446">
        <v>7.6909999999999998</v>
      </c>
      <c r="G1446" s="48">
        <f t="shared" si="39"/>
        <v>74.108999999999995</v>
      </c>
    </row>
    <row r="1447" spans="1:7" x14ac:dyDescent="0.35">
      <c r="A1447" s="1">
        <v>43811</v>
      </c>
      <c r="B1447">
        <v>13.83</v>
      </c>
      <c r="C1447">
        <v>38.731000000000002</v>
      </c>
      <c r="D1447" s="48">
        <f t="shared" si="38"/>
        <v>52.561</v>
      </c>
      <c r="E1447">
        <v>9.2739999999999991</v>
      </c>
      <c r="F1447">
        <v>5.96</v>
      </c>
      <c r="G1447" s="48">
        <f t="shared" si="39"/>
        <v>67.795000000000002</v>
      </c>
    </row>
    <row r="1448" spans="1:7" x14ac:dyDescent="0.35">
      <c r="A1448" s="1">
        <v>43812</v>
      </c>
      <c r="B1448">
        <v>13.678000000000001</v>
      </c>
      <c r="C1448">
        <v>29.364000000000001</v>
      </c>
      <c r="D1448" s="48">
        <f t="shared" si="38"/>
        <v>43.042000000000002</v>
      </c>
      <c r="E1448">
        <v>35.552999999999997</v>
      </c>
      <c r="F1448">
        <v>12.163</v>
      </c>
      <c r="G1448" s="48">
        <f t="shared" si="39"/>
        <v>90.757999999999996</v>
      </c>
    </row>
    <row r="1449" spans="1:7" x14ac:dyDescent="0.35">
      <c r="A1449" s="1">
        <v>43813</v>
      </c>
      <c r="B1449">
        <v>9.1440000000000001</v>
      </c>
      <c r="C1449">
        <v>30.367999999999999</v>
      </c>
      <c r="D1449" s="48">
        <f t="shared" si="38"/>
        <v>39.512</v>
      </c>
      <c r="E1449">
        <v>9.2569999999999997</v>
      </c>
      <c r="F1449">
        <v>27.536999999999999</v>
      </c>
      <c r="G1449" s="48">
        <f t="shared" si="39"/>
        <v>76.305999999999997</v>
      </c>
    </row>
    <row r="1450" spans="1:7" x14ac:dyDescent="0.35">
      <c r="A1450" s="1">
        <v>43814</v>
      </c>
      <c r="B1450">
        <v>6.6210000000000004</v>
      </c>
      <c r="C1450">
        <v>32.716999999999999</v>
      </c>
      <c r="D1450" s="48">
        <f t="shared" si="38"/>
        <v>39.338000000000001</v>
      </c>
      <c r="E1450">
        <v>9.2769999999999992</v>
      </c>
      <c r="F1450">
        <v>26.847999999999999</v>
      </c>
      <c r="G1450" s="48">
        <f t="shared" si="39"/>
        <v>75.462999999999994</v>
      </c>
    </row>
    <row r="1451" spans="1:7" x14ac:dyDescent="0.35">
      <c r="A1451" s="1">
        <v>43815</v>
      </c>
      <c r="B1451">
        <v>8.9730000000000008</v>
      </c>
      <c r="C1451">
        <v>10.887</v>
      </c>
      <c r="D1451" s="48">
        <f t="shared" si="38"/>
        <v>19.86</v>
      </c>
      <c r="E1451">
        <v>39.752000000000002</v>
      </c>
      <c r="F1451">
        <v>26.158999999999999</v>
      </c>
      <c r="G1451" s="48">
        <f t="shared" si="39"/>
        <v>85.771000000000001</v>
      </c>
    </row>
    <row r="1452" spans="1:7" x14ac:dyDescent="0.35">
      <c r="A1452" s="1">
        <v>43816</v>
      </c>
      <c r="B1452">
        <v>8.5690000000000008</v>
      </c>
      <c r="C1452">
        <v>3.8940000000000001</v>
      </c>
      <c r="D1452" s="48">
        <f t="shared" si="38"/>
        <v>12.463000000000001</v>
      </c>
      <c r="E1452">
        <v>54.274999999999999</v>
      </c>
      <c r="F1452">
        <v>20.969000000000001</v>
      </c>
      <c r="G1452" s="48">
        <f t="shared" si="39"/>
        <v>87.706999999999994</v>
      </c>
    </row>
    <row r="1453" spans="1:7" x14ac:dyDescent="0.35">
      <c r="A1453" s="1">
        <v>43817</v>
      </c>
      <c r="B1453">
        <v>8.0739999999999998</v>
      </c>
      <c r="C1453">
        <v>10.433999999999999</v>
      </c>
      <c r="D1453" s="48">
        <f t="shared" si="38"/>
        <v>18.507999999999999</v>
      </c>
      <c r="E1453">
        <v>57.654000000000003</v>
      </c>
      <c r="F1453">
        <v>22.456</v>
      </c>
      <c r="G1453" s="48">
        <f t="shared" si="39"/>
        <v>98.618000000000009</v>
      </c>
    </row>
    <row r="1454" spans="1:7" x14ac:dyDescent="0.35">
      <c r="A1454" s="1">
        <v>43818</v>
      </c>
      <c r="B1454">
        <v>7.0910000000000002</v>
      </c>
      <c r="C1454">
        <v>11.989000000000001</v>
      </c>
      <c r="D1454" s="48">
        <f t="shared" si="38"/>
        <v>19.080000000000002</v>
      </c>
      <c r="E1454">
        <v>49.523000000000003</v>
      </c>
      <c r="F1454">
        <v>24.678999999999998</v>
      </c>
      <c r="G1454" s="48">
        <f t="shared" si="39"/>
        <v>93.282000000000011</v>
      </c>
    </row>
    <row r="1455" spans="1:7" x14ac:dyDescent="0.35">
      <c r="A1455" s="1">
        <v>43819</v>
      </c>
      <c r="B1455">
        <v>4.2149999999999999</v>
      </c>
      <c r="C1455">
        <v>12.981999999999999</v>
      </c>
      <c r="D1455" s="48">
        <f t="shared" si="38"/>
        <v>17.196999999999999</v>
      </c>
      <c r="E1455">
        <v>49.511000000000003</v>
      </c>
      <c r="F1455">
        <v>13.132999999999999</v>
      </c>
      <c r="G1455" s="48">
        <f t="shared" si="39"/>
        <v>79.840999999999994</v>
      </c>
    </row>
    <row r="1456" spans="1:7" x14ac:dyDescent="0.35">
      <c r="A1456" s="1">
        <v>43820</v>
      </c>
      <c r="B1456">
        <v>4.5890000000000004</v>
      </c>
      <c r="C1456">
        <v>14.234999999999999</v>
      </c>
      <c r="D1456" s="48">
        <f t="shared" si="38"/>
        <v>18.823999999999998</v>
      </c>
      <c r="E1456">
        <v>37.555999999999997</v>
      </c>
      <c r="F1456">
        <v>15.81</v>
      </c>
      <c r="G1456" s="48">
        <f t="shared" si="39"/>
        <v>72.19</v>
      </c>
    </row>
    <row r="1457" spans="1:7" x14ac:dyDescent="0.35">
      <c r="A1457" s="1">
        <v>43821</v>
      </c>
      <c r="B1457">
        <v>7.367</v>
      </c>
      <c r="C1457">
        <v>11.477</v>
      </c>
      <c r="D1457" s="48">
        <f t="shared" si="38"/>
        <v>18.844000000000001</v>
      </c>
      <c r="E1457">
        <v>37.396000000000001</v>
      </c>
      <c r="F1457">
        <v>26.949000000000002</v>
      </c>
      <c r="G1457" s="48">
        <f t="shared" si="39"/>
        <v>83.189000000000007</v>
      </c>
    </row>
    <row r="1458" spans="1:7" x14ac:dyDescent="0.35">
      <c r="A1458" s="1">
        <v>43822</v>
      </c>
      <c r="B1458">
        <v>7.3609999999999998</v>
      </c>
      <c r="C1458">
        <v>12.353</v>
      </c>
      <c r="D1458" s="48">
        <f t="shared" si="38"/>
        <v>19.713999999999999</v>
      </c>
      <c r="E1458">
        <v>39.770000000000003</v>
      </c>
      <c r="F1458">
        <v>25.553000000000001</v>
      </c>
      <c r="G1458" s="48">
        <f t="shared" si="39"/>
        <v>85.037000000000006</v>
      </c>
    </row>
    <row r="1459" spans="1:7" x14ac:dyDescent="0.35">
      <c r="A1459" s="1">
        <v>43823</v>
      </c>
      <c r="B1459">
        <v>7.3440000000000003</v>
      </c>
      <c r="C1459">
        <v>10.135999999999999</v>
      </c>
      <c r="D1459" s="48">
        <f t="shared" si="38"/>
        <v>17.48</v>
      </c>
      <c r="E1459">
        <v>26.707000000000001</v>
      </c>
      <c r="F1459">
        <v>19.283999999999999</v>
      </c>
      <c r="G1459" s="48">
        <f t="shared" si="39"/>
        <v>63.470999999999997</v>
      </c>
    </row>
    <row r="1460" spans="1:7" x14ac:dyDescent="0.35">
      <c r="A1460" s="1">
        <v>43824</v>
      </c>
      <c r="B1460">
        <v>7.2969999999999997</v>
      </c>
      <c r="C1460">
        <v>2.3959999999999999</v>
      </c>
      <c r="D1460" s="48">
        <f t="shared" si="38"/>
        <v>9.6929999999999996</v>
      </c>
      <c r="E1460">
        <v>26.228000000000002</v>
      </c>
      <c r="F1460">
        <v>15.555</v>
      </c>
      <c r="G1460" s="48">
        <f t="shared" si="39"/>
        <v>51.475999999999999</v>
      </c>
    </row>
    <row r="1461" spans="1:7" x14ac:dyDescent="0.35">
      <c r="A1461" s="1">
        <v>43825</v>
      </c>
      <c r="B1461">
        <v>9.4160000000000004</v>
      </c>
      <c r="C1461">
        <v>10.305999999999999</v>
      </c>
      <c r="D1461" s="48">
        <f t="shared" si="38"/>
        <v>19.722000000000001</v>
      </c>
      <c r="E1461">
        <v>26.260999999999999</v>
      </c>
      <c r="F1461">
        <v>4.09</v>
      </c>
      <c r="G1461" s="48">
        <f t="shared" si="39"/>
        <v>50.073000000000008</v>
      </c>
    </row>
    <row r="1462" spans="1:7" x14ac:dyDescent="0.35">
      <c r="A1462" s="1">
        <v>43826</v>
      </c>
      <c r="B1462">
        <v>11.882</v>
      </c>
      <c r="C1462">
        <v>7.5869999999999997</v>
      </c>
      <c r="D1462" s="48">
        <f t="shared" si="38"/>
        <v>19.469000000000001</v>
      </c>
      <c r="E1462">
        <v>24.815999999999999</v>
      </c>
      <c r="F1462">
        <v>15.961</v>
      </c>
      <c r="G1462" s="48">
        <f t="shared" si="39"/>
        <v>60.245999999999995</v>
      </c>
    </row>
    <row r="1463" spans="1:7" x14ac:dyDescent="0.35">
      <c r="A1463" s="1">
        <v>43827</v>
      </c>
      <c r="B1463">
        <v>10.589</v>
      </c>
      <c r="C1463">
        <v>3.6150000000000002</v>
      </c>
      <c r="D1463" s="48">
        <f t="shared" si="38"/>
        <v>14.204000000000001</v>
      </c>
      <c r="E1463">
        <v>19.268999999999998</v>
      </c>
      <c r="F1463">
        <v>5.6020000000000003</v>
      </c>
      <c r="G1463" s="48">
        <f t="shared" si="39"/>
        <v>39.075000000000003</v>
      </c>
    </row>
    <row r="1464" spans="1:7" x14ac:dyDescent="0.35">
      <c r="A1464" s="1">
        <v>43828</v>
      </c>
      <c r="B1464">
        <v>10.794</v>
      </c>
      <c r="C1464">
        <v>3.601</v>
      </c>
      <c r="D1464" s="48">
        <f t="shared" si="38"/>
        <v>14.395</v>
      </c>
      <c r="E1464">
        <v>19.346</v>
      </c>
      <c r="F1464">
        <v>2.8839999999999999</v>
      </c>
      <c r="G1464" s="48">
        <f t="shared" si="39"/>
        <v>36.625</v>
      </c>
    </row>
    <row r="1465" spans="1:7" x14ac:dyDescent="0.35">
      <c r="A1465" s="1">
        <v>43829</v>
      </c>
      <c r="B1465">
        <v>12.214</v>
      </c>
      <c r="C1465">
        <v>12.97</v>
      </c>
      <c r="D1465" s="48">
        <f t="shared" si="38"/>
        <v>25.184000000000001</v>
      </c>
      <c r="E1465">
        <v>22.23</v>
      </c>
      <c r="F1465">
        <v>22.04</v>
      </c>
      <c r="G1465" s="48">
        <f t="shared" si="39"/>
        <v>69.454000000000008</v>
      </c>
    </row>
    <row r="1466" spans="1:7" x14ac:dyDescent="0.35">
      <c r="A1466" s="1">
        <v>43830</v>
      </c>
      <c r="B1466">
        <v>9.7880000000000003</v>
      </c>
      <c r="C1466">
        <v>9.9139999999999997</v>
      </c>
      <c r="D1466" s="48">
        <f t="shared" si="38"/>
        <v>19.701999999999998</v>
      </c>
      <c r="E1466">
        <v>22.806000000000001</v>
      </c>
      <c r="F1466">
        <v>19.640999999999998</v>
      </c>
      <c r="G1466" s="48">
        <f>SUM(D1466:F1466)</f>
        <v>62.148999999999994</v>
      </c>
    </row>
    <row r="1467" spans="1:7" x14ac:dyDescent="0.35">
      <c r="A1467" s="1">
        <v>43831</v>
      </c>
      <c r="B1467">
        <v>11.499000000000001</v>
      </c>
      <c r="C1467">
        <v>15.023999999999999</v>
      </c>
      <c r="D1467" s="48">
        <f t="shared" si="38"/>
        <v>26.523</v>
      </c>
      <c r="E1467">
        <v>37.557000000000002</v>
      </c>
      <c r="F1467">
        <v>24.797999999999998</v>
      </c>
      <c r="G1467" s="48">
        <f t="shared" ref="G1467:G1530" si="40">SUM(D1467:F1467)</f>
        <v>88.878</v>
      </c>
    </row>
    <row r="1468" spans="1:7" x14ac:dyDescent="0.35">
      <c r="A1468" s="1">
        <v>43832</v>
      </c>
      <c r="B1468">
        <v>9.6739999999999995</v>
      </c>
      <c r="C1468">
        <v>13.871</v>
      </c>
      <c r="D1468" s="48">
        <f t="shared" si="38"/>
        <v>23.545000000000002</v>
      </c>
      <c r="E1468">
        <v>40.811999999999998</v>
      </c>
      <c r="F1468">
        <v>21.797000000000001</v>
      </c>
      <c r="G1468" s="48">
        <f t="shared" si="40"/>
        <v>86.153999999999996</v>
      </c>
    </row>
    <row r="1469" spans="1:7" x14ac:dyDescent="0.35">
      <c r="A1469" s="1">
        <v>43833</v>
      </c>
      <c r="B1469">
        <v>11.569000000000001</v>
      </c>
      <c r="C1469">
        <v>23.678000000000001</v>
      </c>
      <c r="D1469" s="48">
        <f t="shared" si="38"/>
        <v>35.247</v>
      </c>
      <c r="E1469">
        <v>35.103999999999999</v>
      </c>
      <c r="F1469">
        <v>22.881</v>
      </c>
      <c r="G1469" s="48">
        <f t="shared" si="40"/>
        <v>93.231999999999999</v>
      </c>
    </row>
    <row r="1470" spans="1:7" x14ac:dyDescent="0.35">
      <c r="A1470" s="1">
        <v>43834</v>
      </c>
      <c r="B1470">
        <v>9.1940000000000008</v>
      </c>
      <c r="C1470">
        <v>21.623000000000001</v>
      </c>
      <c r="D1470" s="48">
        <f t="shared" si="38"/>
        <v>30.817</v>
      </c>
      <c r="E1470">
        <v>35.996000000000002</v>
      </c>
      <c r="F1470">
        <v>10.25</v>
      </c>
      <c r="G1470" s="48">
        <f t="shared" si="40"/>
        <v>77.063000000000002</v>
      </c>
    </row>
    <row r="1471" spans="1:7" x14ac:dyDescent="0.35">
      <c r="A1471" s="1">
        <v>43835</v>
      </c>
      <c r="B1471">
        <v>9.1989999999999998</v>
      </c>
      <c r="C1471">
        <v>21.402999999999999</v>
      </c>
      <c r="D1471" s="48">
        <f t="shared" si="38"/>
        <v>30.601999999999997</v>
      </c>
      <c r="E1471">
        <v>35.511000000000003</v>
      </c>
      <c r="F1471">
        <v>4.516</v>
      </c>
      <c r="G1471" s="48">
        <f t="shared" si="40"/>
        <v>70.629000000000005</v>
      </c>
    </row>
    <row r="1472" spans="1:7" x14ac:dyDescent="0.35">
      <c r="A1472" s="1">
        <v>43836</v>
      </c>
      <c r="B1472">
        <v>7.39</v>
      </c>
      <c r="C1472">
        <v>9.6289999999999996</v>
      </c>
      <c r="D1472" s="48">
        <f t="shared" si="38"/>
        <v>17.018999999999998</v>
      </c>
      <c r="E1472">
        <v>42.796999999999997</v>
      </c>
      <c r="F1472">
        <v>11.436</v>
      </c>
      <c r="G1472" s="48">
        <f t="shared" si="40"/>
        <v>71.251999999999995</v>
      </c>
    </row>
    <row r="1473" spans="1:7" x14ac:dyDescent="0.35">
      <c r="A1473" s="1">
        <v>43837</v>
      </c>
      <c r="B1473">
        <v>7.3739999999999997</v>
      </c>
      <c r="C1473">
        <v>12.242000000000001</v>
      </c>
      <c r="D1473" s="48">
        <f t="shared" si="38"/>
        <v>19.616</v>
      </c>
      <c r="E1473">
        <v>36.598999999999997</v>
      </c>
      <c r="F1473">
        <v>24.073</v>
      </c>
      <c r="G1473" s="48">
        <f t="shared" si="40"/>
        <v>80.287999999999997</v>
      </c>
    </row>
    <row r="1474" spans="1:7" x14ac:dyDescent="0.35">
      <c r="A1474" s="1">
        <v>43838</v>
      </c>
      <c r="B1474">
        <v>7.359</v>
      </c>
      <c r="C1474">
        <v>14.212999999999999</v>
      </c>
      <c r="D1474" s="48">
        <f t="shared" si="38"/>
        <v>21.571999999999999</v>
      </c>
      <c r="E1474">
        <v>37.378999999999998</v>
      </c>
      <c r="F1474">
        <v>23.943000000000001</v>
      </c>
      <c r="G1474" s="48">
        <f t="shared" si="40"/>
        <v>82.893999999999991</v>
      </c>
    </row>
    <row r="1475" spans="1:7" x14ac:dyDescent="0.35">
      <c r="A1475" s="1">
        <v>43839</v>
      </c>
      <c r="B1475">
        <v>9.1890000000000001</v>
      </c>
      <c r="C1475">
        <v>10.858000000000001</v>
      </c>
      <c r="D1475" s="48">
        <f t="shared" si="38"/>
        <v>20.047000000000001</v>
      </c>
      <c r="E1475">
        <v>37.401000000000003</v>
      </c>
      <c r="F1475">
        <v>25.274000000000001</v>
      </c>
      <c r="G1475" s="48">
        <f t="shared" si="40"/>
        <v>82.722000000000008</v>
      </c>
    </row>
    <row r="1476" spans="1:7" x14ac:dyDescent="0.35">
      <c r="A1476" s="1">
        <v>43840</v>
      </c>
      <c r="B1476">
        <v>9.1980000000000004</v>
      </c>
      <c r="C1476">
        <v>16.152999999999999</v>
      </c>
      <c r="D1476" s="48">
        <f t="shared" si="38"/>
        <v>25.350999999999999</v>
      </c>
      <c r="E1476">
        <v>33.095999999999997</v>
      </c>
      <c r="F1476">
        <v>25.02</v>
      </c>
      <c r="G1476" s="48">
        <f t="shared" si="40"/>
        <v>83.466999999999999</v>
      </c>
    </row>
    <row r="1477" spans="1:7" x14ac:dyDescent="0.35">
      <c r="A1477" s="1">
        <v>43841</v>
      </c>
      <c r="B1477">
        <v>8.375</v>
      </c>
      <c r="C1477">
        <v>2.2629999999999999</v>
      </c>
      <c r="D1477" s="48">
        <f t="shared" si="38"/>
        <v>10.638</v>
      </c>
      <c r="E1477">
        <v>28.858000000000001</v>
      </c>
      <c r="F1477">
        <v>8.0950000000000006</v>
      </c>
      <c r="G1477" s="48">
        <f t="shared" si="40"/>
        <v>47.591000000000001</v>
      </c>
    </row>
    <row r="1478" spans="1:7" x14ac:dyDescent="0.35">
      <c r="A1478" s="1">
        <v>43842</v>
      </c>
      <c r="B1478">
        <v>7.8680000000000003</v>
      </c>
      <c r="C1478">
        <v>2.8010000000000002</v>
      </c>
      <c r="D1478" s="48">
        <f t="shared" si="38"/>
        <v>10.669</v>
      </c>
      <c r="E1478">
        <v>28.977</v>
      </c>
      <c r="F1478">
        <v>5.3170000000000002</v>
      </c>
      <c r="G1478" s="48">
        <f t="shared" si="40"/>
        <v>44.963000000000001</v>
      </c>
    </row>
    <row r="1479" spans="1:7" x14ac:dyDescent="0.35">
      <c r="A1479" s="1">
        <v>43843</v>
      </c>
      <c r="B1479">
        <v>8.1590000000000007</v>
      </c>
      <c r="C1479">
        <v>24.486000000000001</v>
      </c>
      <c r="D1479" s="48">
        <f t="shared" si="38"/>
        <v>32.645000000000003</v>
      </c>
      <c r="E1479">
        <v>36.58</v>
      </c>
      <c r="F1479">
        <v>7.3869999999999996</v>
      </c>
      <c r="G1479" s="48">
        <f t="shared" si="40"/>
        <v>76.611999999999995</v>
      </c>
    </row>
    <row r="1480" spans="1:7" x14ac:dyDescent="0.35">
      <c r="A1480" s="1">
        <v>43844</v>
      </c>
      <c r="B1480">
        <v>9.83</v>
      </c>
      <c r="C1480">
        <v>22.675999999999998</v>
      </c>
      <c r="D1480" s="48">
        <f t="shared" si="38"/>
        <v>32.506</v>
      </c>
      <c r="E1480">
        <v>30.757000000000001</v>
      </c>
      <c r="F1480">
        <v>3.34</v>
      </c>
      <c r="G1480" s="48">
        <f t="shared" si="40"/>
        <v>66.603000000000009</v>
      </c>
    </row>
    <row r="1481" spans="1:7" x14ac:dyDescent="0.35">
      <c r="A1481" s="1">
        <v>43845</v>
      </c>
      <c r="B1481">
        <v>8.3019999999999996</v>
      </c>
      <c r="C1481">
        <v>21.727</v>
      </c>
      <c r="D1481" s="48">
        <f t="shared" si="38"/>
        <v>30.029</v>
      </c>
      <c r="E1481">
        <v>21.684999999999999</v>
      </c>
      <c r="F1481">
        <v>3.3149999999999999</v>
      </c>
      <c r="G1481" s="48">
        <f t="shared" si="40"/>
        <v>55.028999999999996</v>
      </c>
    </row>
    <row r="1482" spans="1:7" x14ac:dyDescent="0.35">
      <c r="A1482" s="1">
        <v>43846</v>
      </c>
      <c r="B1482">
        <v>7.5620000000000003</v>
      </c>
      <c r="C1482">
        <v>15.981</v>
      </c>
      <c r="D1482" s="48">
        <f t="shared" si="38"/>
        <v>23.542999999999999</v>
      </c>
      <c r="E1482">
        <v>14.973000000000001</v>
      </c>
      <c r="F1482">
        <v>12.714</v>
      </c>
      <c r="G1482" s="48">
        <f t="shared" si="40"/>
        <v>51.23</v>
      </c>
    </row>
    <row r="1483" spans="1:7" x14ac:dyDescent="0.35">
      <c r="A1483" s="1">
        <v>43847</v>
      </c>
      <c r="B1483">
        <v>8.2759999999999998</v>
      </c>
      <c r="C1483">
        <v>15.619</v>
      </c>
      <c r="D1483" s="48">
        <f t="shared" si="38"/>
        <v>23.895</v>
      </c>
      <c r="E1483">
        <v>26.95</v>
      </c>
      <c r="F1483">
        <v>22.248999999999999</v>
      </c>
      <c r="G1483" s="48">
        <f t="shared" si="40"/>
        <v>73.093999999999994</v>
      </c>
    </row>
    <row r="1484" spans="1:7" x14ac:dyDescent="0.35">
      <c r="A1484" s="1">
        <v>43848</v>
      </c>
      <c r="B1484">
        <v>8.5250000000000004</v>
      </c>
      <c r="C1484">
        <v>12.923</v>
      </c>
      <c r="D1484" s="48">
        <f t="shared" si="38"/>
        <v>21.448</v>
      </c>
      <c r="E1484">
        <v>42.704999999999998</v>
      </c>
      <c r="F1484">
        <v>27.655000000000001</v>
      </c>
      <c r="G1484" s="48">
        <f t="shared" si="40"/>
        <v>91.807999999999993</v>
      </c>
    </row>
    <row r="1485" spans="1:7" x14ac:dyDescent="0.35">
      <c r="A1485" s="1">
        <v>43849</v>
      </c>
      <c r="B1485">
        <v>9.2100000000000009</v>
      </c>
      <c r="C1485">
        <v>24.417000000000002</v>
      </c>
      <c r="D1485" s="48">
        <f t="shared" si="38"/>
        <v>33.627000000000002</v>
      </c>
      <c r="E1485">
        <v>43.366</v>
      </c>
      <c r="F1485">
        <v>27.591999999999999</v>
      </c>
      <c r="G1485" s="48">
        <f t="shared" si="40"/>
        <v>104.58499999999999</v>
      </c>
    </row>
    <row r="1486" spans="1:7" x14ac:dyDescent="0.35">
      <c r="A1486" s="1">
        <v>43850</v>
      </c>
      <c r="B1486">
        <v>11.233000000000001</v>
      </c>
      <c r="C1486">
        <v>39.576000000000001</v>
      </c>
      <c r="D1486" s="48">
        <f t="shared" si="38"/>
        <v>50.808999999999997</v>
      </c>
      <c r="E1486">
        <v>57.530999999999999</v>
      </c>
      <c r="F1486">
        <v>23.128</v>
      </c>
      <c r="G1486" s="48">
        <f t="shared" si="40"/>
        <v>131.46800000000002</v>
      </c>
    </row>
    <row r="1487" spans="1:7" x14ac:dyDescent="0.35">
      <c r="A1487" s="1">
        <v>43851</v>
      </c>
      <c r="B1487">
        <v>11.117000000000001</v>
      </c>
      <c r="C1487">
        <v>40.542999999999999</v>
      </c>
      <c r="D1487" s="48">
        <f t="shared" si="38"/>
        <v>51.66</v>
      </c>
      <c r="E1487">
        <v>59.697000000000003</v>
      </c>
      <c r="F1487">
        <v>25.901</v>
      </c>
      <c r="G1487" s="48">
        <f t="shared" si="40"/>
        <v>137.25800000000001</v>
      </c>
    </row>
    <row r="1488" spans="1:7" x14ac:dyDescent="0.35">
      <c r="A1488" s="1">
        <v>43852</v>
      </c>
      <c r="B1488">
        <v>10.007</v>
      </c>
      <c r="C1488">
        <v>26.977</v>
      </c>
      <c r="D1488" s="48">
        <f t="shared" si="38"/>
        <v>36.984000000000002</v>
      </c>
      <c r="E1488">
        <v>59.819000000000003</v>
      </c>
      <c r="F1488">
        <v>26.706</v>
      </c>
      <c r="G1488" s="48">
        <f t="shared" si="40"/>
        <v>123.509</v>
      </c>
    </row>
    <row r="1489" spans="1:7" x14ac:dyDescent="0.35">
      <c r="A1489" s="1">
        <v>43853</v>
      </c>
      <c r="B1489">
        <v>7.3730000000000002</v>
      </c>
      <c r="C1489">
        <v>29.044</v>
      </c>
      <c r="D1489" s="48">
        <f t="shared" si="38"/>
        <v>36.417000000000002</v>
      </c>
      <c r="E1489">
        <v>59.662999999999997</v>
      </c>
      <c r="F1489">
        <v>25.442</v>
      </c>
      <c r="G1489" s="48">
        <f t="shared" si="40"/>
        <v>121.52199999999999</v>
      </c>
    </row>
    <row r="1490" spans="1:7" x14ac:dyDescent="0.35">
      <c r="A1490" s="1">
        <v>43854</v>
      </c>
      <c r="B1490">
        <v>5.5190000000000001</v>
      </c>
      <c r="C1490">
        <v>30.084</v>
      </c>
      <c r="D1490" s="48">
        <f t="shared" si="38"/>
        <v>35.603000000000002</v>
      </c>
      <c r="E1490">
        <v>59.045000000000002</v>
      </c>
      <c r="F1490">
        <v>25.288</v>
      </c>
      <c r="G1490" s="48">
        <f t="shared" si="40"/>
        <v>119.93599999999999</v>
      </c>
    </row>
    <row r="1491" spans="1:7" x14ac:dyDescent="0.35">
      <c r="A1491" s="1">
        <v>43855</v>
      </c>
      <c r="B1491">
        <v>4.234</v>
      </c>
      <c r="C1491">
        <v>4.5389999999999997</v>
      </c>
      <c r="D1491" s="48">
        <f t="shared" si="38"/>
        <v>8.7729999999999997</v>
      </c>
      <c r="E1491">
        <v>39.863</v>
      </c>
      <c r="F1491">
        <v>19.350999999999999</v>
      </c>
      <c r="G1491" s="48">
        <f t="shared" si="40"/>
        <v>67.986999999999995</v>
      </c>
    </row>
    <row r="1492" spans="1:7" x14ac:dyDescent="0.35">
      <c r="A1492" s="1">
        <v>43856</v>
      </c>
      <c r="B1492">
        <v>5.9870000000000001</v>
      </c>
      <c r="C1492">
        <v>3.3290000000000002</v>
      </c>
      <c r="D1492" s="48">
        <f t="shared" ref="D1492:D1555" si="41">B1492+C1492</f>
        <v>9.3160000000000007</v>
      </c>
      <c r="E1492">
        <v>39.728000000000002</v>
      </c>
      <c r="F1492">
        <v>16.904</v>
      </c>
      <c r="G1492" s="48">
        <f t="shared" si="40"/>
        <v>65.948000000000008</v>
      </c>
    </row>
    <row r="1493" spans="1:7" x14ac:dyDescent="0.35">
      <c r="A1493" s="1">
        <v>43857</v>
      </c>
      <c r="B1493">
        <v>5.8369999999999997</v>
      </c>
      <c r="C1493">
        <v>15.317</v>
      </c>
      <c r="D1493" s="48">
        <f t="shared" si="41"/>
        <v>21.154</v>
      </c>
      <c r="E1493">
        <v>27.611000000000001</v>
      </c>
      <c r="F1493">
        <v>24.398</v>
      </c>
      <c r="G1493" s="48">
        <f t="shared" si="40"/>
        <v>73.162999999999997</v>
      </c>
    </row>
    <row r="1494" spans="1:7" x14ac:dyDescent="0.35">
      <c r="A1494" s="1">
        <v>43858</v>
      </c>
      <c r="B1494">
        <v>0.95299999999999996</v>
      </c>
      <c r="C1494">
        <v>16.88</v>
      </c>
      <c r="D1494" s="48">
        <f t="shared" si="41"/>
        <v>17.832999999999998</v>
      </c>
      <c r="E1494">
        <v>32.14</v>
      </c>
      <c r="F1494">
        <v>20.798999999999999</v>
      </c>
      <c r="G1494" s="48">
        <f t="shared" si="40"/>
        <v>70.771999999999991</v>
      </c>
    </row>
    <row r="1495" spans="1:7" x14ac:dyDescent="0.35">
      <c r="A1495" s="1">
        <v>43859</v>
      </c>
      <c r="B1495">
        <v>0</v>
      </c>
      <c r="C1495">
        <v>12.317</v>
      </c>
      <c r="D1495" s="48">
        <f t="shared" si="41"/>
        <v>12.317</v>
      </c>
      <c r="E1495">
        <v>33.630000000000003</v>
      </c>
      <c r="F1495">
        <v>23.042999999999999</v>
      </c>
      <c r="G1495" s="48">
        <f t="shared" si="40"/>
        <v>68.990000000000009</v>
      </c>
    </row>
    <row r="1496" spans="1:7" x14ac:dyDescent="0.35">
      <c r="A1496" s="1">
        <v>43860</v>
      </c>
      <c r="B1496">
        <v>0</v>
      </c>
      <c r="C1496">
        <v>11.824999999999999</v>
      </c>
      <c r="D1496" s="48">
        <f t="shared" si="41"/>
        <v>11.824999999999999</v>
      </c>
      <c r="E1496">
        <v>30.298999999999999</v>
      </c>
      <c r="F1496">
        <v>9.3450000000000006</v>
      </c>
      <c r="G1496" s="48">
        <f t="shared" si="40"/>
        <v>51.468999999999994</v>
      </c>
    </row>
    <row r="1497" spans="1:7" x14ac:dyDescent="0.35">
      <c r="A1497" s="1">
        <v>43861</v>
      </c>
      <c r="B1497">
        <v>0</v>
      </c>
      <c r="C1497">
        <v>13.891999999999999</v>
      </c>
      <c r="D1497" s="48">
        <f t="shared" si="41"/>
        <v>13.891999999999999</v>
      </c>
      <c r="E1497">
        <v>27.187999999999999</v>
      </c>
      <c r="F1497">
        <v>7.8</v>
      </c>
      <c r="G1497" s="48">
        <f t="shared" si="40"/>
        <v>48.879999999999995</v>
      </c>
    </row>
    <row r="1498" spans="1:7" x14ac:dyDescent="0.35">
      <c r="A1498" s="1">
        <v>43862</v>
      </c>
      <c r="B1498">
        <v>0</v>
      </c>
      <c r="C1498">
        <v>6.476</v>
      </c>
      <c r="D1498" s="48">
        <f t="shared" si="41"/>
        <v>6.476</v>
      </c>
      <c r="E1498">
        <v>24.677</v>
      </c>
      <c r="F1498">
        <v>15.725</v>
      </c>
      <c r="G1498" s="48">
        <f t="shared" si="40"/>
        <v>46.878</v>
      </c>
    </row>
    <row r="1499" spans="1:7" x14ac:dyDescent="0.35">
      <c r="A1499" s="1">
        <v>43863</v>
      </c>
      <c r="B1499">
        <v>0</v>
      </c>
      <c r="C1499">
        <v>6.4790000000000001</v>
      </c>
      <c r="D1499" s="48">
        <f t="shared" si="41"/>
        <v>6.4790000000000001</v>
      </c>
      <c r="E1499">
        <v>24.463999999999999</v>
      </c>
      <c r="F1499">
        <v>12.336</v>
      </c>
      <c r="G1499" s="48">
        <f t="shared" si="40"/>
        <v>43.278999999999996</v>
      </c>
    </row>
    <row r="1500" spans="1:7" x14ac:dyDescent="0.35">
      <c r="A1500" s="1">
        <v>43864</v>
      </c>
      <c r="B1500">
        <v>5.532</v>
      </c>
      <c r="C1500">
        <v>15.48</v>
      </c>
      <c r="D1500" s="48">
        <f t="shared" si="41"/>
        <v>21.012</v>
      </c>
      <c r="E1500">
        <v>26.422000000000001</v>
      </c>
      <c r="F1500">
        <v>26.047999999999998</v>
      </c>
      <c r="G1500" s="48">
        <f t="shared" si="40"/>
        <v>73.481999999999999</v>
      </c>
    </row>
    <row r="1501" spans="1:7" x14ac:dyDescent="0.35">
      <c r="A1501" s="1">
        <v>43865</v>
      </c>
      <c r="B1501">
        <v>11.109</v>
      </c>
      <c r="C1501">
        <v>36.731000000000002</v>
      </c>
      <c r="D1501" s="48">
        <f t="shared" si="41"/>
        <v>47.84</v>
      </c>
      <c r="E1501">
        <v>30.388999999999999</v>
      </c>
      <c r="F1501">
        <v>27.152000000000001</v>
      </c>
      <c r="G1501" s="48">
        <f t="shared" si="40"/>
        <v>105.381</v>
      </c>
    </row>
    <row r="1502" spans="1:7" x14ac:dyDescent="0.35">
      <c r="A1502" s="1">
        <v>43866</v>
      </c>
      <c r="B1502">
        <v>11.483000000000001</v>
      </c>
      <c r="C1502">
        <v>43.466999999999999</v>
      </c>
      <c r="D1502" s="48">
        <f t="shared" si="41"/>
        <v>54.95</v>
      </c>
      <c r="E1502">
        <v>32.061999999999998</v>
      </c>
      <c r="F1502">
        <v>27.138999999999999</v>
      </c>
      <c r="G1502" s="48">
        <f t="shared" si="40"/>
        <v>114.151</v>
      </c>
    </row>
    <row r="1503" spans="1:7" x14ac:dyDescent="0.35">
      <c r="A1503" s="1">
        <v>43867</v>
      </c>
      <c r="B1503">
        <v>11.018000000000001</v>
      </c>
      <c r="C1503">
        <v>38.438000000000002</v>
      </c>
      <c r="D1503" s="48">
        <f t="shared" si="41"/>
        <v>49.456000000000003</v>
      </c>
      <c r="E1503">
        <v>30.113</v>
      </c>
      <c r="F1503">
        <v>27.106999999999999</v>
      </c>
      <c r="G1503" s="48">
        <f t="shared" si="40"/>
        <v>106.676</v>
      </c>
    </row>
    <row r="1504" spans="1:7" x14ac:dyDescent="0.35">
      <c r="A1504" s="1">
        <v>43868</v>
      </c>
      <c r="B1504">
        <v>11.007</v>
      </c>
      <c r="C1504">
        <v>22.186</v>
      </c>
      <c r="D1504" s="48">
        <f t="shared" si="41"/>
        <v>33.192999999999998</v>
      </c>
      <c r="E1504">
        <v>33.460999999999999</v>
      </c>
      <c r="F1504">
        <v>21.408999999999999</v>
      </c>
      <c r="G1504" s="48">
        <f t="shared" si="40"/>
        <v>88.062999999999988</v>
      </c>
    </row>
    <row r="1505" spans="1:7" x14ac:dyDescent="0.35">
      <c r="A1505" s="1">
        <v>43869</v>
      </c>
      <c r="B1505">
        <v>10.096</v>
      </c>
      <c r="C1505">
        <v>3.2429999999999999</v>
      </c>
      <c r="D1505" s="48">
        <f t="shared" si="41"/>
        <v>13.339</v>
      </c>
      <c r="E1505">
        <v>44.484999999999999</v>
      </c>
      <c r="F1505">
        <v>6.8339999999999996</v>
      </c>
      <c r="G1505" s="48">
        <f t="shared" si="40"/>
        <v>64.658000000000001</v>
      </c>
    </row>
    <row r="1506" spans="1:7" x14ac:dyDescent="0.35">
      <c r="A1506" s="1">
        <v>43870</v>
      </c>
      <c r="B1506">
        <v>10.1</v>
      </c>
      <c r="C1506">
        <v>3.222</v>
      </c>
      <c r="D1506" s="48">
        <f t="shared" si="41"/>
        <v>13.321999999999999</v>
      </c>
      <c r="E1506">
        <v>44.502000000000002</v>
      </c>
      <c r="F1506">
        <v>6.8280000000000003</v>
      </c>
      <c r="G1506" s="48">
        <f t="shared" si="40"/>
        <v>64.652000000000001</v>
      </c>
    </row>
    <row r="1507" spans="1:7" x14ac:dyDescent="0.35">
      <c r="A1507" s="1">
        <v>43871</v>
      </c>
      <c r="B1507">
        <v>10.09</v>
      </c>
      <c r="C1507">
        <v>24.093</v>
      </c>
      <c r="D1507" s="48">
        <f t="shared" si="41"/>
        <v>34.183</v>
      </c>
      <c r="E1507">
        <v>48.064</v>
      </c>
      <c r="F1507">
        <v>0</v>
      </c>
      <c r="G1507" s="48">
        <f t="shared" si="40"/>
        <v>82.247</v>
      </c>
    </row>
    <row r="1508" spans="1:7" x14ac:dyDescent="0.35">
      <c r="A1508" s="1">
        <v>43872</v>
      </c>
      <c r="B1508">
        <v>11.949</v>
      </c>
      <c r="C1508">
        <v>37.56</v>
      </c>
      <c r="D1508" s="48">
        <f t="shared" si="41"/>
        <v>49.509</v>
      </c>
      <c r="E1508">
        <v>48.46</v>
      </c>
      <c r="F1508">
        <v>0</v>
      </c>
      <c r="G1508" s="48">
        <f t="shared" si="40"/>
        <v>97.968999999999994</v>
      </c>
    </row>
    <row r="1509" spans="1:7" x14ac:dyDescent="0.35">
      <c r="A1509" s="1">
        <v>43873</v>
      </c>
      <c r="B1509">
        <v>11.922000000000001</v>
      </c>
      <c r="C1509">
        <v>32.020000000000003</v>
      </c>
      <c r="D1509" s="48">
        <f t="shared" si="41"/>
        <v>43.942000000000007</v>
      </c>
      <c r="E1509">
        <v>48.463000000000001</v>
      </c>
      <c r="F1509">
        <v>18.405000000000001</v>
      </c>
      <c r="G1509" s="48">
        <f t="shared" si="40"/>
        <v>110.81</v>
      </c>
    </row>
    <row r="1510" spans="1:7" x14ac:dyDescent="0.35">
      <c r="A1510" s="1">
        <v>43874</v>
      </c>
      <c r="B1510">
        <v>9.0139999999999993</v>
      </c>
      <c r="C1510">
        <v>21.933</v>
      </c>
      <c r="D1510" s="48">
        <f t="shared" si="41"/>
        <v>30.946999999999999</v>
      </c>
      <c r="E1510">
        <v>54.183999999999997</v>
      </c>
      <c r="F1510">
        <v>25.614000000000001</v>
      </c>
      <c r="G1510" s="48">
        <f t="shared" si="40"/>
        <v>110.745</v>
      </c>
    </row>
    <row r="1511" spans="1:7" x14ac:dyDescent="0.35">
      <c r="A1511" s="1">
        <v>43875</v>
      </c>
      <c r="B1511">
        <v>10.083</v>
      </c>
      <c r="C1511">
        <v>29.234999999999999</v>
      </c>
      <c r="D1511" s="48">
        <f t="shared" si="41"/>
        <v>39.317999999999998</v>
      </c>
      <c r="E1511">
        <v>37.921999999999997</v>
      </c>
      <c r="F1511">
        <v>22.872</v>
      </c>
      <c r="G1511" s="48">
        <f t="shared" si="40"/>
        <v>100.11199999999999</v>
      </c>
    </row>
    <row r="1512" spans="1:7" x14ac:dyDescent="0.35">
      <c r="A1512" s="1">
        <v>43876</v>
      </c>
      <c r="B1512">
        <v>4.282</v>
      </c>
      <c r="C1512">
        <v>5.1630000000000003</v>
      </c>
      <c r="D1512" s="48">
        <f t="shared" si="41"/>
        <v>9.4450000000000003</v>
      </c>
      <c r="E1512">
        <v>27.992999999999999</v>
      </c>
      <c r="F1512">
        <v>10.86</v>
      </c>
      <c r="G1512" s="48">
        <f t="shared" si="40"/>
        <v>48.298000000000002</v>
      </c>
    </row>
    <row r="1513" spans="1:7" x14ac:dyDescent="0.35">
      <c r="A1513" s="1">
        <v>43877</v>
      </c>
      <c r="B1513">
        <v>4.2720000000000002</v>
      </c>
      <c r="C1513">
        <v>5.2720000000000002</v>
      </c>
      <c r="D1513" s="48">
        <f t="shared" si="41"/>
        <v>9.5440000000000005</v>
      </c>
      <c r="E1513">
        <v>27.846</v>
      </c>
      <c r="F1513">
        <v>10.862</v>
      </c>
      <c r="G1513" s="48">
        <f t="shared" si="40"/>
        <v>48.252000000000002</v>
      </c>
    </row>
    <row r="1514" spans="1:7" x14ac:dyDescent="0.35">
      <c r="A1514" s="1">
        <v>43878</v>
      </c>
      <c r="B1514">
        <v>4.5789999999999997</v>
      </c>
      <c r="C1514">
        <v>13.465</v>
      </c>
      <c r="D1514" s="48">
        <f t="shared" si="41"/>
        <v>18.044</v>
      </c>
      <c r="E1514">
        <v>33.093000000000004</v>
      </c>
      <c r="F1514">
        <v>13.497999999999999</v>
      </c>
      <c r="G1514" s="48">
        <f t="shared" si="40"/>
        <v>64.635000000000005</v>
      </c>
    </row>
    <row r="1515" spans="1:7" x14ac:dyDescent="0.35">
      <c r="A1515" s="1">
        <v>43879</v>
      </c>
      <c r="B1515">
        <v>5.4969999999999999</v>
      </c>
      <c r="C1515">
        <v>22.373000000000001</v>
      </c>
      <c r="D1515" s="48">
        <f t="shared" si="41"/>
        <v>27.87</v>
      </c>
      <c r="E1515">
        <v>26.123999999999999</v>
      </c>
      <c r="F1515">
        <v>0</v>
      </c>
      <c r="G1515" s="48">
        <f t="shared" si="40"/>
        <v>53.994</v>
      </c>
    </row>
    <row r="1516" spans="1:7" x14ac:dyDescent="0.35">
      <c r="A1516" s="1">
        <v>43880</v>
      </c>
      <c r="B1516">
        <v>8.7089999999999996</v>
      </c>
      <c r="C1516">
        <v>28.696999999999999</v>
      </c>
      <c r="D1516" s="48">
        <f t="shared" si="41"/>
        <v>37.405999999999999</v>
      </c>
      <c r="E1516">
        <v>7.7320000000000002</v>
      </c>
      <c r="F1516">
        <v>11.497999999999999</v>
      </c>
      <c r="G1516" s="48">
        <f t="shared" si="40"/>
        <v>56.635999999999996</v>
      </c>
    </row>
    <row r="1517" spans="1:7" x14ac:dyDescent="0.35">
      <c r="A1517" s="1">
        <v>43881</v>
      </c>
      <c r="B1517">
        <v>9.1620000000000008</v>
      </c>
      <c r="C1517">
        <v>32.991</v>
      </c>
      <c r="D1517" s="48">
        <f t="shared" si="41"/>
        <v>42.152999999999999</v>
      </c>
      <c r="E1517">
        <v>5.0650000000000004</v>
      </c>
      <c r="F1517">
        <v>25.997</v>
      </c>
      <c r="G1517" s="48">
        <f t="shared" si="40"/>
        <v>73.215000000000003</v>
      </c>
    </row>
    <row r="1518" spans="1:7" x14ac:dyDescent="0.35">
      <c r="A1518" s="1">
        <v>43882</v>
      </c>
      <c r="B1518">
        <v>9.1630000000000003</v>
      </c>
      <c r="C1518">
        <v>33.521000000000001</v>
      </c>
      <c r="D1518" s="48">
        <f t="shared" si="41"/>
        <v>42.683999999999997</v>
      </c>
      <c r="E1518">
        <v>5.0549999999999997</v>
      </c>
      <c r="F1518">
        <v>21.54</v>
      </c>
      <c r="G1518" s="48">
        <f t="shared" si="40"/>
        <v>69.278999999999996</v>
      </c>
    </row>
    <row r="1519" spans="1:7" x14ac:dyDescent="0.35">
      <c r="A1519" s="1">
        <v>43883</v>
      </c>
      <c r="B1519">
        <v>7.3250000000000002</v>
      </c>
      <c r="C1519">
        <v>18.25</v>
      </c>
      <c r="D1519" s="48">
        <f t="shared" si="41"/>
        <v>25.574999999999999</v>
      </c>
      <c r="E1519">
        <v>7.18</v>
      </c>
      <c r="F1519">
        <v>11.398999999999999</v>
      </c>
      <c r="G1519" s="48">
        <f t="shared" si="40"/>
        <v>44.153999999999996</v>
      </c>
    </row>
    <row r="1520" spans="1:7" x14ac:dyDescent="0.35">
      <c r="A1520" s="1">
        <v>43884</v>
      </c>
      <c r="B1520">
        <v>7.3259999999999996</v>
      </c>
      <c r="C1520">
        <v>25.658000000000001</v>
      </c>
      <c r="D1520" s="48">
        <f t="shared" si="41"/>
        <v>32.984000000000002</v>
      </c>
      <c r="E1520">
        <v>7.1849999999999996</v>
      </c>
      <c r="F1520">
        <v>13.614000000000001</v>
      </c>
      <c r="G1520" s="48">
        <f t="shared" si="40"/>
        <v>53.783000000000001</v>
      </c>
    </row>
    <row r="1521" spans="1:7" x14ac:dyDescent="0.35">
      <c r="A1521" s="1">
        <v>43885</v>
      </c>
      <c r="B1521">
        <v>8.4719999999999995</v>
      </c>
      <c r="C1521">
        <v>31.343</v>
      </c>
      <c r="D1521" s="48">
        <f t="shared" si="41"/>
        <v>39.814999999999998</v>
      </c>
      <c r="E1521">
        <v>11.718</v>
      </c>
      <c r="F1521">
        <v>3.2</v>
      </c>
      <c r="G1521" s="48">
        <f t="shared" si="40"/>
        <v>54.733000000000004</v>
      </c>
    </row>
    <row r="1522" spans="1:7" x14ac:dyDescent="0.35">
      <c r="A1522" s="1">
        <v>43886</v>
      </c>
      <c r="B1522">
        <v>8.0730000000000004</v>
      </c>
      <c r="C1522">
        <v>25.248000000000001</v>
      </c>
      <c r="D1522" s="48">
        <f t="shared" si="41"/>
        <v>33.320999999999998</v>
      </c>
      <c r="E1522">
        <v>46.642000000000003</v>
      </c>
      <c r="F1522">
        <v>0</v>
      </c>
      <c r="G1522" s="48">
        <f t="shared" si="40"/>
        <v>79.962999999999994</v>
      </c>
    </row>
    <row r="1523" spans="1:7" x14ac:dyDescent="0.35">
      <c r="A1523" s="1">
        <v>43887</v>
      </c>
      <c r="B1523">
        <v>6.016</v>
      </c>
      <c r="C1523">
        <v>31.914999999999999</v>
      </c>
      <c r="D1523" s="48">
        <f t="shared" si="41"/>
        <v>37.930999999999997</v>
      </c>
      <c r="E1523">
        <v>27.675000000000001</v>
      </c>
      <c r="F1523">
        <v>0</v>
      </c>
      <c r="G1523" s="48">
        <f t="shared" si="40"/>
        <v>65.605999999999995</v>
      </c>
    </row>
    <row r="1524" spans="1:7" x14ac:dyDescent="0.35">
      <c r="A1524" s="1">
        <v>43888</v>
      </c>
      <c r="B1524">
        <v>0.78300000000000003</v>
      </c>
      <c r="C1524">
        <v>33.966000000000001</v>
      </c>
      <c r="D1524" s="48">
        <f t="shared" si="41"/>
        <v>34.749000000000002</v>
      </c>
      <c r="E1524">
        <v>29.026</v>
      </c>
      <c r="F1524">
        <v>7.5110000000000001</v>
      </c>
      <c r="G1524" s="48">
        <f t="shared" si="40"/>
        <v>71.286000000000001</v>
      </c>
    </row>
    <row r="1525" spans="1:7" x14ac:dyDescent="0.35">
      <c r="A1525" s="1">
        <v>43889</v>
      </c>
      <c r="B1525">
        <v>0</v>
      </c>
      <c r="C1525">
        <v>26.248000000000001</v>
      </c>
      <c r="D1525" s="48">
        <f t="shared" si="41"/>
        <v>26.248000000000001</v>
      </c>
      <c r="E1525">
        <v>37.997999999999998</v>
      </c>
      <c r="F1525">
        <v>27.667000000000002</v>
      </c>
      <c r="G1525" s="48">
        <f t="shared" si="40"/>
        <v>91.912999999999997</v>
      </c>
    </row>
    <row r="1526" spans="1:7" x14ac:dyDescent="0.35">
      <c r="A1526" s="1">
        <v>43890</v>
      </c>
      <c r="B1526">
        <v>0</v>
      </c>
      <c r="C1526">
        <v>5.77</v>
      </c>
      <c r="D1526" s="48">
        <f t="shared" si="41"/>
        <v>5.77</v>
      </c>
      <c r="E1526">
        <v>42.421999999999997</v>
      </c>
      <c r="F1526">
        <v>20.695</v>
      </c>
      <c r="G1526" s="48">
        <f t="shared" si="40"/>
        <v>68.887</v>
      </c>
    </row>
    <row r="1527" spans="1:7" x14ac:dyDescent="0.35">
      <c r="A1527" s="1">
        <v>43891</v>
      </c>
      <c r="B1527">
        <v>0</v>
      </c>
      <c r="C1527">
        <v>7.5279999999999996</v>
      </c>
      <c r="D1527" s="48">
        <f t="shared" si="41"/>
        <v>7.5279999999999996</v>
      </c>
      <c r="E1527">
        <v>43.372999999999998</v>
      </c>
      <c r="F1527">
        <v>23.25</v>
      </c>
      <c r="G1527" s="48">
        <f t="shared" si="40"/>
        <v>74.150999999999996</v>
      </c>
    </row>
    <row r="1528" spans="1:7" x14ac:dyDescent="0.35">
      <c r="A1528" s="1">
        <v>43892</v>
      </c>
      <c r="B1528">
        <v>0</v>
      </c>
      <c r="C1528">
        <v>11.241</v>
      </c>
      <c r="D1528" s="48">
        <f t="shared" si="41"/>
        <v>11.241</v>
      </c>
      <c r="E1528">
        <v>49.689</v>
      </c>
      <c r="F1528">
        <v>14.988</v>
      </c>
      <c r="G1528" s="48">
        <f t="shared" si="40"/>
        <v>75.918000000000006</v>
      </c>
    </row>
    <row r="1529" spans="1:7" x14ac:dyDescent="0.35">
      <c r="A1529" s="1">
        <v>43893</v>
      </c>
      <c r="B1529">
        <v>0</v>
      </c>
      <c r="C1529">
        <v>23.053000000000001</v>
      </c>
      <c r="D1529" s="48">
        <f t="shared" si="41"/>
        <v>23.053000000000001</v>
      </c>
      <c r="E1529">
        <v>59.656999999999996</v>
      </c>
      <c r="F1529">
        <v>3.4119999999999999</v>
      </c>
      <c r="G1529" s="48">
        <f t="shared" si="40"/>
        <v>86.122</v>
      </c>
    </row>
    <row r="1530" spans="1:7" x14ac:dyDescent="0.35">
      <c r="A1530" s="1">
        <v>43894</v>
      </c>
      <c r="B1530">
        <v>0</v>
      </c>
      <c r="C1530">
        <v>27.635000000000002</v>
      </c>
      <c r="D1530" s="48">
        <f t="shared" si="41"/>
        <v>27.635000000000002</v>
      </c>
      <c r="E1530">
        <v>59.488999999999997</v>
      </c>
      <c r="F1530">
        <v>26.009</v>
      </c>
      <c r="G1530" s="48">
        <f t="shared" si="40"/>
        <v>113.133</v>
      </c>
    </row>
    <row r="1531" spans="1:7" x14ac:dyDescent="0.35">
      <c r="A1531" s="1">
        <v>43895</v>
      </c>
      <c r="B1531">
        <v>1.272</v>
      </c>
      <c r="C1531">
        <v>39.063000000000002</v>
      </c>
      <c r="D1531" s="48">
        <f t="shared" si="41"/>
        <v>40.335000000000001</v>
      </c>
      <c r="E1531">
        <v>56.515999999999998</v>
      </c>
      <c r="F1531">
        <v>27.093</v>
      </c>
      <c r="G1531" s="48">
        <f t="shared" ref="G1531:G1594" si="42">SUM(D1531:F1531)</f>
        <v>123.944</v>
      </c>
    </row>
    <row r="1532" spans="1:7" x14ac:dyDescent="0.35">
      <c r="A1532" s="1">
        <v>43896</v>
      </c>
      <c r="B1532">
        <v>2.1949999999999998</v>
      </c>
      <c r="C1532">
        <v>32.131999999999998</v>
      </c>
      <c r="D1532" s="48">
        <f t="shared" si="41"/>
        <v>34.326999999999998</v>
      </c>
      <c r="E1532">
        <v>52.578000000000003</v>
      </c>
      <c r="F1532">
        <v>23.260999999999999</v>
      </c>
      <c r="G1532" s="48">
        <f t="shared" si="42"/>
        <v>110.166</v>
      </c>
    </row>
    <row r="1533" spans="1:7" x14ac:dyDescent="0.35">
      <c r="A1533" s="1">
        <v>43897</v>
      </c>
      <c r="B1533">
        <v>2.194</v>
      </c>
      <c r="C1533">
        <v>34.542999999999999</v>
      </c>
      <c r="D1533" s="48">
        <f t="shared" si="41"/>
        <v>36.737000000000002</v>
      </c>
      <c r="E1533">
        <v>13.769</v>
      </c>
      <c r="F1533">
        <v>19.975000000000001</v>
      </c>
      <c r="G1533" s="48">
        <f t="shared" si="42"/>
        <v>70.480999999999995</v>
      </c>
    </row>
    <row r="1534" spans="1:7" x14ac:dyDescent="0.35">
      <c r="A1534" s="1">
        <v>43898</v>
      </c>
      <c r="B1534">
        <v>2.1949999999999998</v>
      </c>
      <c r="C1534">
        <v>32.575000000000003</v>
      </c>
      <c r="D1534" s="48">
        <f t="shared" si="41"/>
        <v>34.770000000000003</v>
      </c>
      <c r="E1534">
        <v>13.763999999999999</v>
      </c>
      <c r="F1534">
        <v>15.433999999999999</v>
      </c>
      <c r="G1534" s="48">
        <f t="shared" si="42"/>
        <v>63.968000000000004</v>
      </c>
    </row>
    <row r="1535" spans="1:7" x14ac:dyDescent="0.35">
      <c r="A1535" s="1">
        <v>43899</v>
      </c>
      <c r="B1535">
        <v>7.9249999999999998</v>
      </c>
      <c r="C1535">
        <v>41.709000000000003</v>
      </c>
      <c r="D1535" s="48">
        <f t="shared" si="41"/>
        <v>49.634</v>
      </c>
      <c r="E1535">
        <v>12.154</v>
      </c>
      <c r="F1535">
        <v>19.07</v>
      </c>
      <c r="G1535" s="48">
        <f t="shared" si="42"/>
        <v>80.858000000000004</v>
      </c>
    </row>
    <row r="1536" spans="1:7" x14ac:dyDescent="0.35">
      <c r="A1536" s="1">
        <v>43900</v>
      </c>
      <c r="B1536">
        <v>2.198</v>
      </c>
      <c r="C1536">
        <v>37.149000000000001</v>
      </c>
      <c r="D1536" s="48">
        <f t="shared" si="41"/>
        <v>39.347000000000001</v>
      </c>
      <c r="E1536">
        <v>8.6720000000000006</v>
      </c>
      <c r="F1536">
        <v>6.8209999999999997</v>
      </c>
      <c r="G1536" s="48">
        <f t="shared" si="42"/>
        <v>54.84</v>
      </c>
    </row>
    <row r="1537" spans="1:7" x14ac:dyDescent="0.35">
      <c r="A1537" s="1">
        <v>43901</v>
      </c>
      <c r="B1537">
        <v>4.5830000000000002</v>
      </c>
      <c r="C1537">
        <v>39.444000000000003</v>
      </c>
      <c r="D1537" s="48">
        <f t="shared" si="41"/>
        <v>44.027000000000001</v>
      </c>
      <c r="E1537">
        <v>8.0820000000000007</v>
      </c>
      <c r="F1537">
        <v>15.132999999999999</v>
      </c>
      <c r="G1537" s="48">
        <f t="shared" si="42"/>
        <v>67.242000000000004</v>
      </c>
    </row>
    <row r="1538" spans="1:7" x14ac:dyDescent="0.35">
      <c r="A1538" s="1">
        <v>43902</v>
      </c>
      <c r="B1538">
        <v>2.1949999999999998</v>
      </c>
      <c r="C1538">
        <v>43.036000000000001</v>
      </c>
      <c r="D1538" s="48">
        <f t="shared" si="41"/>
        <v>45.231000000000002</v>
      </c>
      <c r="E1538">
        <v>8.08</v>
      </c>
      <c r="F1538">
        <v>27.62</v>
      </c>
      <c r="G1538" s="48">
        <f t="shared" si="42"/>
        <v>80.930999999999997</v>
      </c>
    </row>
    <row r="1539" spans="1:7" x14ac:dyDescent="0.35">
      <c r="A1539" s="1">
        <v>43903</v>
      </c>
      <c r="B1539">
        <v>2.1970000000000001</v>
      </c>
      <c r="C1539">
        <v>43.018999999999998</v>
      </c>
      <c r="D1539" s="48">
        <f t="shared" si="41"/>
        <v>45.216000000000001</v>
      </c>
      <c r="E1539">
        <v>11.83</v>
      </c>
      <c r="F1539">
        <v>27.629000000000001</v>
      </c>
      <c r="G1539" s="48">
        <f t="shared" si="42"/>
        <v>84.674999999999997</v>
      </c>
    </row>
    <row r="1540" spans="1:7" x14ac:dyDescent="0.35">
      <c r="A1540" s="1">
        <v>43904</v>
      </c>
      <c r="B1540">
        <v>0</v>
      </c>
      <c r="C1540">
        <v>16.783999999999999</v>
      </c>
      <c r="D1540" s="48">
        <f t="shared" si="41"/>
        <v>16.783999999999999</v>
      </c>
      <c r="E1540">
        <v>8.75</v>
      </c>
      <c r="F1540">
        <v>27.614000000000001</v>
      </c>
      <c r="G1540" s="48">
        <f t="shared" si="42"/>
        <v>53.147999999999996</v>
      </c>
    </row>
    <row r="1541" spans="1:7" x14ac:dyDescent="0.35">
      <c r="A1541" s="1">
        <v>43905</v>
      </c>
      <c r="B1541">
        <v>0</v>
      </c>
      <c r="C1541">
        <v>16.398</v>
      </c>
      <c r="D1541" s="48">
        <f t="shared" si="41"/>
        <v>16.398</v>
      </c>
      <c r="E1541">
        <v>9.5570000000000004</v>
      </c>
      <c r="F1541">
        <v>27.594999999999999</v>
      </c>
      <c r="G1541" s="48">
        <f t="shared" si="42"/>
        <v>53.55</v>
      </c>
    </row>
    <row r="1542" spans="1:7" x14ac:dyDescent="0.35">
      <c r="A1542" s="1">
        <v>43906</v>
      </c>
      <c r="B1542">
        <v>3.7149999999999999</v>
      </c>
      <c r="C1542">
        <v>22.641999999999999</v>
      </c>
      <c r="D1542" s="48">
        <f t="shared" si="41"/>
        <v>26.356999999999999</v>
      </c>
      <c r="E1542">
        <v>21.31</v>
      </c>
      <c r="F1542">
        <v>23.228000000000002</v>
      </c>
      <c r="G1542" s="48">
        <f t="shared" si="42"/>
        <v>70.89500000000001</v>
      </c>
    </row>
    <row r="1543" spans="1:7" x14ac:dyDescent="0.35">
      <c r="A1543" s="1">
        <v>43907</v>
      </c>
      <c r="B1543">
        <v>4.133</v>
      </c>
      <c r="C1543">
        <v>13.099</v>
      </c>
      <c r="D1543" s="48">
        <f t="shared" si="41"/>
        <v>17.231999999999999</v>
      </c>
      <c r="E1543">
        <v>20.414999999999999</v>
      </c>
      <c r="F1543">
        <v>23.239000000000001</v>
      </c>
      <c r="G1543" s="48">
        <f t="shared" si="42"/>
        <v>60.885999999999996</v>
      </c>
    </row>
    <row r="1544" spans="1:7" x14ac:dyDescent="0.35">
      <c r="A1544" s="1">
        <v>43908</v>
      </c>
      <c r="B1544">
        <v>3.7080000000000002</v>
      </c>
      <c r="C1544">
        <v>20.696999999999999</v>
      </c>
      <c r="D1544" s="48">
        <f t="shared" si="41"/>
        <v>24.405000000000001</v>
      </c>
      <c r="E1544">
        <v>23.279</v>
      </c>
      <c r="F1544">
        <v>23.245999999999999</v>
      </c>
      <c r="G1544" s="48">
        <f t="shared" si="42"/>
        <v>70.929999999999993</v>
      </c>
    </row>
    <row r="1545" spans="1:7" x14ac:dyDescent="0.35">
      <c r="A1545" s="1">
        <v>43909</v>
      </c>
      <c r="B1545">
        <v>3.702</v>
      </c>
      <c r="C1545">
        <v>23.295000000000002</v>
      </c>
      <c r="D1545" s="48">
        <f t="shared" si="41"/>
        <v>26.997</v>
      </c>
      <c r="E1545">
        <v>24.405999999999999</v>
      </c>
      <c r="F1545">
        <v>23.798999999999999</v>
      </c>
      <c r="G1545" s="48">
        <f t="shared" si="42"/>
        <v>75.201999999999998</v>
      </c>
    </row>
    <row r="1546" spans="1:7" x14ac:dyDescent="0.35">
      <c r="A1546" s="1">
        <v>43910</v>
      </c>
      <c r="B1546">
        <v>3.68</v>
      </c>
      <c r="C1546">
        <v>17.786999999999999</v>
      </c>
      <c r="D1546" s="48">
        <f t="shared" si="41"/>
        <v>21.466999999999999</v>
      </c>
      <c r="E1546">
        <v>22.56</v>
      </c>
      <c r="F1546">
        <v>25.318999999999999</v>
      </c>
      <c r="G1546" s="48">
        <f t="shared" si="42"/>
        <v>69.346000000000004</v>
      </c>
    </row>
    <row r="1547" spans="1:7" x14ac:dyDescent="0.35">
      <c r="A1547" s="1">
        <v>43911</v>
      </c>
      <c r="B1547">
        <v>0</v>
      </c>
      <c r="C1547">
        <v>0</v>
      </c>
      <c r="D1547" s="48">
        <f t="shared" si="41"/>
        <v>0</v>
      </c>
      <c r="E1547">
        <v>22.966000000000001</v>
      </c>
      <c r="F1547">
        <v>26.062000000000001</v>
      </c>
      <c r="G1547" s="48">
        <f t="shared" si="42"/>
        <v>49.028000000000006</v>
      </c>
    </row>
    <row r="1548" spans="1:7" x14ac:dyDescent="0.35">
      <c r="A1548" s="1">
        <v>43912</v>
      </c>
      <c r="B1548">
        <v>0</v>
      </c>
      <c r="C1548">
        <v>0</v>
      </c>
      <c r="D1548" s="48">
        <f t="shared" si="41"/>
        <v>0</v>
      </c>
      <c r="E1548">
        <v>22.969000000000001</v>
      </c>
      <c r="F1548">
        <v>25.466999999999999</v>
      </c>
      <c r="G1548" s="48">
        <f t="shared" si="42"/>
        <v>48.436</v>
      </c>
    </row>
    <row r="1549" spans="1:7" x14ac:dyDescent="0.35">
      <c r="A1549" s="1">
        <v>43913</v>
      </c>
      <c r="B1549">
        <v>0.184</v>
      </c>
      <c r="C1549">
        <v>4.6059999999999999</v>
      </c>
      <c r="D1549" s="48">
        <f t="shared" si="41"/>
        <v>4.79</v>
      </c>
      <c r="E1549">
        <v>25.254000000000001</v>
      </c>
      <c r="F1549">
        <v>22.353999999999999</v>
      </c>
      <c r="G1549" s="48">
        <f t="shared" si="42"/>
        <v>52.397999999999996</v>
      </c>
    </row>
    <row r="1550" spans="1:7" x14ac:dyDescent="0.35">
      <c r="A1550" s="1">
        <v>43914</v>
      </c>
      <c r="B1550">
        <v>0</v>
      </c>
      <c r="C1550">
        <v>2.0699999999999998</v>
      </c>
      <c r="D1550" s="48">
        <f t="shared" si="41"/>
        <v>2.0699999999999998</v>
      </c>
      <c r="E1550">
        <v>24.898</v>
      </c>
      <c r="F1550">
        <v>18.193000000000001</v>
      </c>
      <c r="G1550" s="48">
        <f t="shared" si="42"/>
        <v>45.161000000000001</v>
      </c>
    </row>
    <row r="1551" spans="1:7" x14ac:dyDescent="0.35">
      <c r="A1551" s="1">
        <v>43915</v>
      </c>
      <c r="B1551">
        <v>0</v>
      </c>
      <c r="C1551">
        <v>9.1750000000000007</v>
      </c>
      <c r="D1551" s="48">
        <f t="shared" si="41"/>
        <v>9.1750000000000007</v>
      </c>
      <c r="E1551">
        <v>25.184999999999999</v>
      </c>
      <c r="F1551">
        <v>12.076000000000001</v>
      </c>
      <c r="G1551" s="48">
        <f t="shared" si="42"/>
        <v>46.436</v>
      </c>
    </row>
    <row r="1552" spans="1:7" x14ac:dyDescent="0.35">
      <c r="A1552" s="1">
        <v>43916</v>
      </c>
      <c r="B1552">
        <v>0</v>
      </c>
      <c r="C1552">
        <v>19.776</v>
      </c>
      <c r="D1552" s="48">
        <f t="shared" si="41"/>
        <v>19.776</v>
      </c>
      <c r="E1552">
        <v>25.198</v>
      </c>
      <c r="F1552">
        <v>11.702999999999999</v>
      </c>
      <c r="G1552" s="48">
        <f t="shared" si="42"/>
        <v>56.677000000000007</v>
      </c>
    </row>
    <row r="1553" spans="1:7" x14ac:dyDescent="0.35">
      <c r="A1553" s="1">
        <v>43917</v>
      </c>
      <c r="B1553">
        <v>0</v>
      </c>
      <c r="C1553">
        <v>23.698</v>
      </c>
      <c r="D1553" s="48">
        <f t="shared" si="41"/>
        <v>23.698</v>
      </c>
      <c r="E1553">
        <v>25.129000000000001</v>
      </c>
      <c r="F1553">
        <v>5.9210000000000003</v>
      </c>
      <c r="G1553" s="48">
        <f t="shared" si="42"/>
        <v>54.747999999999998</v>
      </c>
    </row>
    <row r="1554" spans="1:7" x14ac:dyDescent="0.35">
      <c r="A1554" s="1">
        <v>43918</v>
      </c>
      <c r="B1554">
        <v>0</v>
      </c>
      <c r="C1554">
        <v>15.404999999999999</v>
      </c>
      <c r="D1554" s="48">
        <f t="shared" si="41"/>
        <v>15.404999999999999</v>
      </c>
      <c r="E1554">
        <v>25.11</v>
      </c>
      <c r="F1554">
        <v>3.8940000000000001</v>
      </c>
      <c r="G1554" s="48">
        <f t="shared" si="42"/>
        <v>44.408999999999999</v>
      </c>
    </row>
    <row r="1555" spans="1:7" x14ac:dyDescent="0.35">
      <c r="A1555" s="1">
        <v>43919</v>
      </c>
      <c r="B1555">
        <v>0</v>
      </c>
      <c r="C1555">
        <v>17.859000000000002</v>
      </c>
      <c r="D1555" s="48">
        <f t="shared" si="41"/>
        <v>17.859000000000002</v>
      </c>
      <c r="E1555">
        <v>25.748999999999999</v>
      </c>
      <c r="F1555">
        <v>10.125</v>
      </c>
      <c r="G1555" s="48">
        <f t="shared" si="42"/>
        <v>53.733000000000004</v>
      </c>
    </row>
    <row r="1556" spans="1:7" x14ac:dyDescent="0.35">
      <c r="A1556" s="1">
        <v>43920</v>
      </c>
      <c r="B1556">
        <v>0</v>
      </c>
      <c r="C1556">
        <v>20.184000000000001</v>
      </c>
      <c r="D1556" s="48">
        <f t="shared" ref="D1556:D1619" si="43">B1556+C1556</f>
        <v>20.184000000000001</v>
      </c>
      <c r="E1556">
        <v>25.856999999999999</v>
      </c>
      <c r="F1556">
        <v>11.018000000000001</v>
      </c>
      <c r="G1556" s="48">
        <f t="shared" si="42"/>
        <v>57.058999999999997</v>
      </c>
    </row>
    <row r="1557" spans="1:7" x14ac:dyDescent="0.35">
      <c r="A1557" s="1">
        <v>43921</v>
      </c>
      <c r="B1557">
        <v>0</v>
      </c>
      <c r="C1557">
        <v>19.765999999999998</v>
      </c>
      <c r="D1557" s="48">
        <f t="shared" si="43"/>
        <v>19.765999999999998</v>
      </c>
      <c r="E1557">
        <v>24.675000000000001</v>
      </c>
      <c r="F1557">
        <v>24.373000000000001</v>
      </c>
      <c r="G1557" s="48">
        <f t="shared" si="42"/>
        <v>68.814000000000007</v>
      </c>
    </row>
    <row r="1558" spans="1:7" x14ac:dyDescent="0.35">
      <c r="A1558" s="1">
        <v>43922</v>
      </c>
      <c r="B1558">
        <v>0</v>
      </c>
      <c r="C1558">
        <v>21.227</v>
      </c>
      <c r="D1558" s="48">
        <f t="shared" si="43"/>
        <v>21.227</v>
      </c>
      <c r="E1558">
        <v>39.613</v>
      </c>
      <c r="F1558">
        <v>22.513000000000002</v>
      </c>
      <c r="G1558" s="48">
        <f t="shared" si="42"/>
        <v>83.353000000000009</v>
      </c>
    </row>
    <row r="1559" spans="1:7" x14ac:dyDescent="0.35">
      <c r="A1559" s="1">
        <v>43923</v>
      </c>
      <c r="B1559">
        <v>0</v>
      </c>
      <c r="C1559">
        <v>25.364000000000001</v>
      </c>
      <c r="D1559" s="48">
        <f t="shared" si="43"/>
        <v>25.364000000000001</v>
      </c>
      <c r="E1559">
        <v>33.561</v>
      </c>
      <c r="F1559">
        <v>18.283000000000001</v>
      </c>
      <c r="G1559" s="48">
        <f t="shared" si="42"/>
        <v>77.207999999999998</v>
      </c>
    </row>
    <row r="1560" spans="1:7" x14ac:dyDescent="0.35">
      <c r="A1560" s="1">
        <v>43924</v>
      </c>
      <c r="B1560">
        <v>0</v>
      </c>
      <c r="C1560">
        <v>26.181999999999999</v>
      </c>
      <c r="D1560" s="48">
        <f t="shared" si="43"/>
        <v>26.181999999999999</v>
      </c>
      <c r="E1560">
        <v>44.131999999999998</v>
      </c>
      <c r="F1560">
        <v>19.466000000000001</v>
      </c>
      <c r="G1560" s="48">
        <f t="shared" si="42"/>
        <v>89.78</v>
      </c>
    </row>
    <row r="1561" spans="1:7" x14ac:dyDescent="0.35">
      <c r="A1561" s="1">
        <v>43925</v>
      </c>
      <c r="B1561">
        <v>0</v>
      </c>
      <c r="C1561">
        <v>5.5350000000000001</v>
      </c>
      <c r="D1561" s="48">
        <f t="shared" si="43"/>
        <v>5.5350000000000001</v>
      </c>
      <c r="E1561">
        <v>33.936999999999998</v>
      </c>
      <c r="F1561">
        <v>14.763</v>
      </c>
      <c r="G1561" s="48">
        <f t="shared" si="42"/>
        <v>54.234999999999992</v>
      </c>
    </row>
    <row r="1562" spans="1:7" x14ac:dyDescent="0.35">
      <c r="A1562" s="1">
        <v>43926</v>
      </c>
      <c r="B1562">
        <v>0</v>
      </c>
      <c r="C1562">
        <v>3.5880000000000001</v>
      </c>
      <c r="D1562" s="48">
        <f t="shared" si="43"/>
        <v>3.5880000000000001</v>
      </c>
      <c r="E1562">
        <v>32.476999999999997</v>
      </c>
      <c r="F1562">
        <v>13.102</v>
      </c>
      <c r="G1562" s="48">
        <f t="shared" si="42"/>
        <v>49.167000000000002</v>
      </c>
    </row>
    <row r="1563" spans="1:7" x14ac:dyDescent="0.35">
      <c r="A1563" s="1">
        <v>43927</v>
      </c>
      <c r="B1563">
        <v>2.3E-2</v>
      </c>
      <c r="C1563">
        <v>5.4180000000000001</v>
      </c>
      <c r="D1563" s="48">
        <f t="shared" si="43"/>
        <v>5.4409999999999998</v>
      </c>
      <c r="E1563">
        <v>36.728000000000002</v>
      </c>
      <c r="F1563">
        <v>18.481000000000002</v>
      </c>
      <c r="G1563" s="48">
        <f t="shared" si="42"/>
        <v>60.650000000000006</v>
      </c>
    </row>
    <row r="1564" spans="1:7" x14ac:dyDescent="0.35">
      <c r="A1564" s="1">
        <v>43928</v>
      </c>
      <c r="B1564">
        <v>0</v>
      </c>
      <c r="C1564">
        <v>19.516999999999999</v>
      </c>
      <c r="D1564" s="48">
        <f t="shared" si="43"/>
        <v>19.516999999999999</v>
      </c>
      <c r="E1564">
        <v>41.228999999999999</v>
      </c>
      <c r="F1564">
        <v>16.962</v>
      </c>
      <c r="G1564" s="48">
        <f t="shared" si="42"/>
        <v>77.707999999999998</v>
      </c>
    </row>
    <row r="1565" spans="1:7" x14ac:dyDescent="0.35">
      <c r="A1565" s="1">
        <v>43929</v>
      </c>
      <c r="B1565">
        <v>0.10199999999999999</v>
      </c>
      <c r="C1565">
        <v>18.279</v>
      </c>
      <c r="D1565" s="48">
        <f t="shared" si="43"/>
        <v>18.381</v>
      </c>
      <c r="E1565">
        <v>43.497999999999998</v>
      </c>
      <c r="F1565">
        <v>18.978999999999999</v>
      </c>
      <c r="G1565" s="48">
        <f t="shared" si="42"/>
        <v>80.858000000000004</v>
      </c>
    </row>
    <row r="1566" spans="1:7" x14ac:dyDescent="0.35">
      <c r="A1566" s="1">
        <v>43930</v>
      </c>
      <c r="B1566">
        <v>0</v>
      </c>
      <c r="C1566">
        <v>22.221</v>
      </c>
      <c r="D1566" s="48">
        <f t="shared" si="43"/>
        <v>22.221</v>
      </c>
      <c r="E1566">
        <v>46.317999999999998</v>
      </c>
      <c r="F1566">
        <v>21.018000000000001</v>
      </c>
      <c r="G1566" s="48">
        <f t="shared" si="42"/>
        <v>89.557000000000002</v>
      </c>
    </row>
    <row r="1567" spans="1:7" x14ac:dyDescent="0.35">
      <c r="A1567" s="1">
        <v>43931</v>
      </c>
      <c r="B1567">
        <v>0</v>
      </c>
      <c r="C1567">
        <v>7.641</v>
      </c>
      <c r="D1567" s="48">
        <f t="shared" si="43"/>
        <v>7.641</v>
      </c>
      <c r="E1567">
        <v>48.185000000000002</v>
      </c>
      <c r="F1567">
        <v>15.93</v>
      </c>
      <c r="G1567" s="48">
        <f t="shared" si="42"/>
        <v>71.756</v>
      </c>
    </row>
    <row r="1568" spans="1:7" x14ac:dyDescent="0.35">
      <c r="A1568" s="1">
        <v>43932</v>
      </c>
      <c r="B1568">
        <v>0</v>
      </c>
      <c r="C1568">
        <v>1.9770000000000001</v>
      </c>
      <c r="D1568" s="48">
        <f t="shared" si="43"/>
        <v>1.9770000000000001</v>
      </c>
      <c r="E1568">
        <v>47.685000000000002</v>
      </c>
      <c r="F1568">
        <v>15.891</v>
      </c>
      <c r="G1568" s="48">
        <f t="shared" si="42"/>
        <v>65.552999999999997</v>
      </c>
    </row>
    <row r="1569" spans="1:7" x14ac:dyDescent="0.35">
      <c r="A1569" s="1">
        <v>43933</v>
      </c>
      <c r="B1569">
        <v>1.9330000000000001</v>
      </c>
      <c r="C1569">
        <v>0</v>
      </c>
      <c r="D1569" s="48">
        <f t="shared" si="43"/>
        <v>1.9330000000000001</v>
      </c>
      <c r="E1569">
        <v>50.597000000000001</v>
      </c>
      <c r="F1569">
        <v>15.901999999999999</v>
      </c>
      <c r="G1569" s="48">
        <f t="shared" si="42"/>
        <v>68.432000000000002</v>
      </c>
    </row>
    <row r="1570" spans="1:7" x14ac:dyDescent="0.35">
      <c r="A1570" s="1">
        <v>43934</v>
      </c>
      <c r="B1570">
        <v>0</v>
      </c>
      <c r="C1570">
        <v>0</v>
      </c>
      <c r="D1570" s="48">
        <f t="shared" si="43"/>
        <v>0</v>
      </c>
      <c r="E1570">
        <v>46.363999999999997</v>
      </c>
      <c r="F1570">
        <v>22.47</v>
      </c>
      <c r="G1570" s="48">
        <f t="shared" si="42"/>
        <v>68.834000000000003</v>
      </c>
    </row>
    <row r="1571" spans="1:7" x14ac:dyDescent="0.35">
      <c r="A1571" s="1">
        <v>43935</v>
      </c>
      <c r="B1571">
        <v>0</v>
      </c>
      <c r="C1571">
        <v>9.9220000000000006</v>
      </c>
      <c r="D1571" s="48">
        <f t="shared" si="43"/>
        <v>9.9220000000000006</v>
      </c>
      <c r="E1571">
        <v>47.923000000000002</v>
      </c>
      <c r="F1571">
        <v>23.872</v>
      </c>
      <c r="G1571" s="48">
        <f t="shared" si="42"/>
        <v>81.716999999999999</v>
      </c>
    </row>
    <row r="1572" spans="1:7" x14ac:dyDescent="0.35">
      <c r="A1572" s="1">
        <v>43936</v>
      </c>
      <c r="B1572">
        <v>5.2999999999999999E-2</v>
      </c>
      <c r="C1572">
        <v>4.7549999999999999</v>
      </c>
      <c r="D1572" s="48">
        <f t="shared" si="43"/>
        <v>4.8079999999999998</v>
      </c>
      <c r="E1572">
        <v>41.033999999999999</v>
      </c>
      <c r="F1572">
        <v>22.747</v>
      </c>
      <c r="G1572" s="48">
        <f t="shared" si="42"/>
        <v>68.588999999999999</v>
      </c>
    </row>
    <row r="1573" spans="1:7" x14ac:dyDescent="0.35">
      <c r="A1573" s="1">
        <v>43937</v>
      </c>
      <c r="B1573">
        <v>0</v>
      </c>
      <c r="C1573">
        <v>4.7370000000000001</v>
      </c>
      <c r="D1573" s="48">
        <f t="shared" si="43"/>
        <v>4.7370000000000001</v>
      </c>
      <c r="E1573">
        <v>49.613999999999997</v>
      </c>
      <c r="F1573">
        <v>16.774999999999999</v>
      </c>
      <c r="G1573" s="48">
        <f t="shared" si="42"/>
        <v>71.126000000000005</v>
      </c>
    </row>
    <row r="1574" spans="1:7" x14ac:dyDescent="0.35">
      <c r="A1574" s="1">
        <v>43938</v>
      </c>
      <c r="B1574">
        <v>0</v>
      </c>
      <c r="C1574">
        <v>4.7910000000000004</v>
      </c>
      <c r="D1574" s="48">
        <f t="shared" si="43"/>
        <v>4.7910000000000004</v>
      </c>
      <c r="E1574">
        <v>49.975000000000001</v>
      </c>
      <c r="F1574">
        <v>19.256</v>
      </c>
      <c r="G1574" s="48">
        <f t="shared" si="42"/>
        <v>74.022000000000006</v>
      </c>
    </row>
    <row r="1575" spans="1:7" x14ac:dyDescent="0.35">
      <c r="A1575" s="1">
        <v>43939</v>
      </c>
      <c r="B1575">
        <v>0</v>
      </c>
      <c r="C1575">
        <v>7.3280000000000003</v>
      </c>
      <c r="D1575" s="48">
        <f t="shared" si="43"/>
        <v>7.3280000000000003</v>
      </c>
      <c r="E1575">
        <v>51.192</v>
      </c>
      <c r="F1575">
        <v>21.661000000000001</v>
      </c>
      <c r="G1575" s="48">
        <f t="shared" si="42"/>
        <v>80.181000000000012</v>
      </c>
    </row>
    <row r="1576" spans="1:7" x14ac:dyDescent="0.35">
      <c r="A1576" s="1">
        <v>43940</v>
      </c>
      <c r="B1576">
        <v>0</v>
      </c>
      <c r="C1576">
        <v>5.05</v>
      </c>
      <c r="D1576" s="48">
        <f t="shared" si="43"/>
        <v>5.05</v>
      </c>
      <c r="E1576">
        <v>48.709000000000003</v>
      </c>
      <c r="F1576">
        <v>17.890999999999998</v>
      </c>
      <c r="G1576" s="48">
        <f t="shared" si="42"/>
        <v>71.650000000000006</v>
      </c>
    </row>
    <row r="1577" spans="1:7" x14ac:dyDescent="0.35">
      <c r="A1577" s="1">
        <v>43941</v>
      </c>
      <c r="B1577">
        <v>0</v>
      </c>
      <c r="C1577">
        <v>4.7809999999999997</v>
      </c>
      <c r="D1577" s="48">
        <f t="shared" si="43"/>
        <v>4.7809999999999997</v>
      </c>
      <c r="E1577">
        <v>50.338000000000001</v>
      </c>
      <c r="F1577">
        <v>14.709</v>
      </c>
      <c r="G1577" s="48">
        <f t="shared" si="42"/>
        <v>69.828000000000003</v>
      </c>
    </row>
    <row r="1578" spans="1:7" x14ac:dyDescent="0.35">
      <c r="A1578" s="1">
        <v>43942</v>
      </c>
      <c r="B1578">
        <v>0</v>
      </c>
      <c r="C1578">
        <v>1.387</v>
      </c>
      <c r="D1578" s="48">
        <f t="shared" si="43"/>
        <v>1.387</v>
      </c>
      <c r="E1578">
        <v>52.85</v>
      </c>
      <c r="F1578">
        <v>16.745000000000001</v>
      </c>
      <c r="G1578" s="48">
        <f t="shared" si="42"/>
        <v>70.981999999999999</v>
      </c>
    </row>
    <row r="1579" spans="1:7" x14ac:dyDescent="0.35">
      <c r="A1579" s="1">
        <v>43943</v>
      </c>
      <c r="B1579">
        <v>0</v>
      </c>
      <c r="C1579">
        <v>0</v>
      </c>
      <c r="D1579" s="48">
        <f t="shared" si="43"/>
        <v>0</v>
      </c>
      <c r="E1579">
        <v>54.67</v>
      </c>
      <c r="F1579">
        <v>13.53</v>
      </c>
      <c r="G1579" s="48">
        <f t="shared" si="42"/>
        <v>68.2</v>
      </c>
    </row>
    <row r="1580" spans="1:7" x14ac:dyDescent="0.35">
      <c r="A1580" s="1">
        <v>43944</v>
      </c>
      <c r="B1580">
        <v>0</v>
      </c>
      <c r="C1580">
        <v>0</v>
      </c>
      <c r="D1580" s="48">
        <f t="shared" si="43"/>
        <v>0</v>
      </c>
      <c r="E1580">
        <v>54.970999999999997</v>
      </c>
      <c r="F1580">
        <v>6.7619999999999996</v>
      </c>
      <c r="G1580" s="48">
        <f t="shared" si="42"/>
        <v>61.732999999999997</v>
      </c>
    </row>
    <row r="1581" spans="1:7" x14ac:dyDescent="0.35">
      <c r="A1581" s="1">
        <v>43945</v>
      </c>
      <c r="B1581">
        <v>0</v>
      </c>
      <c r="C1581">
        <v>0</v>
      </c>
      <c r="D1581" s="48">
        <f t="shared" si="43"/>
        <v>0</v>
      </c>
      <c r="E1581">
        <v>55.576999999999998</v>
      </c>
      <c r="F1581">
        <v>3.9279999999999999</v>
      </c>
      <c r="G1581" s="48">
        <f t="shared" si="42"/>
        <v>59.504999999999995</v>
      </c>
    </row>
    <row r="1582" spans="1:7" x14ac:dyDescent="0.35">
      <c r="A1582" s="1">
        <v>43946</v>
      </c>
      <c r="B1582">
        <v>0</v>
      </c>
      <c r="C1582">
        <v>0</v>
      </c>
      <c r="D1582" s="48">
        <f t="shared" si="43"/>
        <v>0</v>
      </c>
      <c r="E1582">
        <v>55.582000000000001</v>
      </c>
      <c r="F1582">
        <v>4.7300000000000004</v>
      </c>
      <c r="G1582" s="48">
        <f t="shared" si="42"/>
        <v>60.311999999999998</v>
      </c>
    </row>
    <row r="1583" spans="1:7" x14ac:dyDescent="0.35">
      <c r="A1583" s="1">
        <v>43947</v>
      </c>
      <c r="B1583">
        <v>0</v>
      </c>
      <c r="C1583">
        <v>0</v>
      </c>
      <c r="D1583" s="48">
        <f t="shared" si="43"/>
        <v>0</v>
      </c>
      <c r="E1583">
        <v>55.622999999999998</v>
      </c>
      <c r="F1583">
        <v>4.7370000000000001</v>
      </c>
      <c r="G1583" s="48">
        <f t="shared" si="42"/>
        <v>60.36</v>
      </c>
    </row>
    <row r="1584" spans="1:7" x14ac:dyDescent="0.35">
      <c r="A1584" s="1">
        <v>43948</v>
      </c>
      <c r="B1584">
        <v>0</v>
      </c>
      <c r="C1584">
        <v>0</v>
      </c>
      <c r="D1584" s="48">
        <f t="shared" si="43"/>
        <v>0</v>
      </c>
      <c r="E1584">
        <v>52.194000000000003</v>
      </c>
      <c r="F1584">
        <v>11.079000000000001</v>
      </c>
      <c r="G1584" s="48">
        <f t="shared" si="42"/>
        <v>63.273000000000003</v>
      </c>
    </row>
    <row r="1585" spans="1:7" x14ac:dyDescent="0.35">
      <c r="A1585" s="1">
        <v>43949</v>
      </c>
      <c r="B1585">
        <v>0</v>
      </c>
      <c r="C1585">
        <v>0</v>
      </c>
      <c r="D1585" s="48">
        <f t="shared" si="43"/>
        <v>0</v>
      </c>
      <c r="E1585">
        <v>59.552999999999997</v>
      </c>
      <c r="F1585">
        <v>12.417999999999999</v>
      </c>
      <c r="G1585" s="48">
        <f t="shared" si="42"/>
        <v>71.971000000000004</v>
      </c>
    </row>
    <row r="1586" spans="1:7" x14ac:dyDescent="0.35">
      <c r="A1586" s="1">
        <v>43950</v>
      </c>
      <c r="B1586">
        <v>0</v>
      </c>
      <c r="C1586">
        <v>0</v>
      </c>
      <c r="D1586" s="48">
        <f t="shared" si="43"/>
        <v>0</v>
      </c>
      <c r="E1586">
        <v>56.323</v>
      </c>
      <c r="F1586">
        <v>14.209</v>
      </c>
      <c r="G1586" s="48">
        <f t="shared" si="42"/>
        <v>70.531999999999996</v>
      </c>
    </row>
    <row r="1587" spans="1:7" x14ac:dyDescent="0.35">
      <c r="A1587" s="1">
        <v>43951</v>
      </c>
      <c r="B1587">
        <v>0</v>
      </c>
      <c r="C1587">
        <v>0</v>
      </c>
      <c r="D1587" s="48">
        <f t="shared" si="43"/>
        <v>0</v>
      </c>
      <c r="E1587">
        <v>56.302999999999997</v>
      </c>
      <c r="F1587">
        <v>22.219000000000001</v>
      </c>
      <c r="G1587" s="48">
        <f t="shared" si="42"/>
        <v>78.521999999999991</v>
      </c>
    </row>
    <row r="1588" spans="1:7" x14ac:dyDescent="0.35">
      <c r="A1588" s="1">
        <v>43952</v>
      </c>
      <c r="B1588">
        <v>0</v>
      </c>
      <c r="C1588">
        <v>0</v>
      </c>
      <c r="D1588" s="48">
        <f t="shared" si="43"/>
        <v>0</v>
      </c>
      <c r="E1588">
        <v>46.264000000000003</v>
      </c>
      <c r="F1588">
        <v>19.887</v>
      </c>
      <c r="G1588" s="48">
        <f t="shared" si="42"/>
        <v>66.15100000000001</v>
      </c>
    </row>
    <row r="1589" spans="1:7" x14ac:dyDescent="0.35">
      <c r="A1589" s="1">
        <v>43953</v>
      </c>
      <c r="B1589">
        <v>0</v>
      </c>
      <c r="C1589">
        <v>0</v>
      </c>
      <c r="D1589" s="48">
        <f t="shared" si="43"/>
        <v>0</v>
      </c>
      <c r="E1589">
        <v>51.070999999999998</v>
      </c>
      <c r="F1589">
        <v>7.7149999999999999</v>
      </c>
      <c r="G1589" s="48">
        <f t="shared" si="42"/>
        <v>58.786000000000001</v>
      </c>
    </row>
    <row r="1590" spans="1:7" x14ac:dyDescent="0.35">
      <c r="A1590" s="1">
        <v>43954</v>
      </c>
      <c r="B1590">
        <v>0</v>
      </c>
      <c r="C1590">
        <v>0.88</v>
      </c>
      <c r="D1590" s="48">
        <f t="shared" si="43"/>
        <v>0.88</v>
      </c>
      <c r="E1590">
        <v>50.271999999999998</v>
      </c>
      <c r="F1590">
        <v>5.3979999999999997</v>
      </c>
      <c r="G1590" s="48">
        <f t="shared" si="42"/>
        <v>56.55</v>
      </c>
    </row>
    <row r="1591" spans="1:7" x14ac:dyDescent="0.35">
      <c r="A1591" s="1">
        <v>43955</v>
      </c>
      <c r="B1591">
        <v>0</v>
      </c>
      <c r="C1591">
        <v>0</v>
      </c>
      <c r="D1591" s="48">
        <f t="shared" si="43"/>
        <v>0</v>
      </c>
      <c r="E1591">
        <v>45.655000000000001</v>
      </c>
      <c r="F1591">
        <v>7.1719999999999997</v>
      </c>
      <c r="G1591" s="48">
        <f t="shared" si="42"/>
        <v>52.826999999999998</v>
      </c>
    </row>
    <row r="1592" spans="1:7" x14ac:dyDescent="0.35">
      <c r="A1592" s="1">
        <v>43956</v>
      </c>
      <c r="B1592">
        <v>0.123</v>
      </c>
      <c r="C1592">
        <v>0</v>
      </c>
      <c r="D1592" s="48">
        <f t="shared" si="43"/>
        <v>0.123</v>
      </c>
      <c r="E1592">
        <v>49.67</v>
      </c>
      <c r="F1592">
        <v>12.419</v>
      </c>
      <c r="G1592" s="48">
        <f t="shared" si="42"/>
        <v>62.212000000000003</v>
      </c>
    </row>
    <row r="1593" spans="1:7" x14ac:dyDescent="0.35">
      <c r="A1593" s="1">
        <v>43957</v>
      </c>
      <c r="B1593">
        <v>0</v>
      </c>
      <c r="C1593">
        <v>0</v>
      </c>
      <c r="D1593" s="48">
        <f t="shared" si="43"/>
        <v>0</v>
      </c>
      <c r="E1593">
        <v>50.237000000000002</v>
      </c>
      <c r="F1593">
        <v>0</v>
      </c>
      <c r="G1593" s="48">
        <f t="shared" si="42"/>
        <v>50.237000000000002</v>
      </c>
    </row>
    <row r="1594" spans="1:7" x14ac:dyDescent="0.35">
      <c r="A1594" s="1">
        <v>43958</v>
      </c>
      <c r="B1594">
        <v>0</v>
      </c>
      <c r="C1594">
        <v>0</v>
      </c>
      <c r="D1594" s="48">
        <f t="shared" si="43"/>
        <v>0</v>
      </c>
      <c r="E1594">
        <v>50.084000000000003</v>
      </c>
      <c r="F1594">
        <v>3.5139999999999998</v>
      </c>
      <c r="G1594" s="48">
        <f t="shared" si="42"/>
        <v>53.598000000000006</v>
      </c>
    </row>
    <row r="1595" spans="1:7" x14ac:dyDescent="0.35">
      <c r="A1595" s="1">
        <v>43959</v>
      </c>
      <c r="B1595">
        <v>0</v>
      </c>
      <c r="C1595">
        <v>2.79</v>
      </c>
      <c r="D1595" s="48">
        <f t="shared" si="43"/>
        <v>2.79</v>
      </c>
      <c r="E1595">
        <v>48.298000000000002</v>
      </c>
      <c r="F1595">
        <v>0</v>
      </c>
      <c r="G1595" s="48">
        <f t="shared" ref="G1595:G1658" si="44">SUM(D1595:F1595)</f>
        <v>51.088000000000001</v>
      </c>
    </row>
    <row r="1596" spans="1:7" x14ac:dyDescent="0.35">
      <c r="A1596" s="1">
        <v>43960</v>
      </c>
      <c r="B1596">
        <v>0</v>
      </c>
      <c r="C1596">
        <v>2.7829999999999999</v>
      </c>
      <c r="D1596" s="48">
        <f t="shared" si="43"/>
        <v>2.7829999999999999</v>
      </c>
      <c r="E1596">
        <v>50.5</v>
      </c>
      <c r="F1596">
        <v>0</v>
      </c>
      <c r="G1596" s="48">
        <f t="shared" si="44"/>
        <v>53.283000000000001</v>
      </c>
    </row>
    <row r="1597" spans="1:7" x14ac:dyDescent="0.35">
      <c r="A1597" s="1">
        <v>43961</v>
      </c>
      <c r="B1597">
        <v>0</v>
      </c>
      <c r="C1597">
        <v>2.794</v>
      </c>
      <c r="D1597" s="48">
        <f t="shared" si="43"/>
        <v>2.794</v>
      </c>
      <c r="E1597">
        <v>50.350999999999999</v>
      </c>
      <c r="F1597">
        <v>0</v>
      </c>
      <c r="G1597" s="48">
        <f t="shared" si="44"/>
        <v>53.144999999999996</v>
      </c>
    </row>
    <row r="1598" spans="1:7" x14ac:dyDescent="0.35">
      <c r="A1598" s="1">
        <v>43962</v>
      </c>
      <c r="B1598">
        <v>0</v>
      </c>
      <c r="C1598">
        <v>6.2290000000000001</v>
      </c>
      <c r="D1598" s="48">
        <f t="shared" si="43"/>
        <v>6.2290000000000001</v>
      </c>
      <c r="E1598">
        <v>51.247999999999998</v>
      </c>
      <c r="F1598">
        <v>6.1520000000000001</v>
      </c>
      <c r="G1598" s="48">
        <f t="shared" si="44"/>
        <v>63.628999999999998</v>
      </c>
    </row>
    <row r="1599" spans="1:7" x14ac:dyDescent="0.35">
      <c r="A1599" s="1">
        <v>43963</v>
      </c>
      <c r="B1599">
        <v>0</v>
      </c>
      <c r="C1599">
        <v>0</v>
      </c>
      <c r="D1599" s="48">
        <f t="shared" si="43"/>
        <v>0</v>
      </c>
      <c r="E1599">
        <v>52.67</v>
      </c>
      <c r="F1599">
        <v>12.044</v>
      </c>
      <c r="G1599" s="48">
        <f t="shared" si="44"/>
        <v>64.713999999999999</v>
      </c>
    </row>
    <row r="1600" spans="1:7" x14ac:dyDescent="0.35">
      <c r="A1600" s="1">
        <v>43964</v>
      </c>
      <c r="B1600">
        <v>0</v>
      </c>
      <c r="C1600">
        <v>0</v>
      </c>
      <c r="D1600" s="48">
        <f t="shared" si="43"/>
        <v>0</v>
      </c>
      <c r="E1600">
        <v>51.683999999999997</v>
      </c>
      <c r="F1600">
        <v>14.372999999999999</v>
      </c>
      <c r="G1600" s="48">
        <f t="shared" si="44"/>
        <v>66.057000000000002</v>
      </c>
    </row>
    <row r="1601" spans="1:7" x14ac:dyDescent="0.35">
      <c r="A1601" s="1">
        <v>43965</v>
      </c>
      <c r="B1601">
        <v>0</v>
      </c>
      <c r="C1601">
        <v>0</v>
      </c>
      <c r="D1601" s="48">
        <f t="shared" si="43"/>
        <v>0</v>
      </c>
      <c r="E1601">
        <v>50.097999999999999</v>
      </c>
      <c r="F1601">
        <v>17.024000000000001</v>
      </c>
      <c r="G1601" s="48">
        <f t="shared" si="44"/>
        <v>67.122</v>
      </c>
    </row>
    <row r="1602" spans="1:7" x14ac:dyDescent="0.35">
      <c r="A1602" s="1">
        <v>43966</v>
      </c>
      <c r="B1602">
        <v>0</v>
      </c>
      <c r="C1602">
        <v>0</v>
      </c>
      <c r="D1602" s="48">
        <f t="shared" si="43"/>
        <v>0</v>
      </c>
      <c r="E1602">
        <v>49.302999999999997</v>
      </c>
      <c r="F1602">
        <v>15.113</v>
      </c>
      <c r="G1602" s="48">
        <f t="shared" si="44"/>
        <v>64.415999999999997</v>
      </c>
    </row>
    <row r="1603" spans="1:7" x14ac:dyDescent="0.35">
      <c r="A1603" s="1">
        <v>43967</v>
      </c>
      <c r="B1603">
        <v>0</v>
      </c>
      <c r="C1603">
        <v>0</v>
      </c>
      <c r="D1603" s="48">
        <f t="shared" si="43"/>
        <v>0</v>
      </c>
      <c r="E1603">
        <v>51.139000000000003</v>
      </c>
      <c r="F1603">
        <v>1.37</v>
      </c>
      <c r="G1603" s="48">
        <f t="shared" si="44"/>
        <v>52.509</v>
      </c>
    </row>
    <row r="1604" spans="1:7" x14ac:dyDescent="0.35">
      <c r="A1604" s="1">
        <v>43968</v>
      </c>
      <c r="B1604">
        <v>0</v>
      </c>
      <c r="C1604">
        <v>0</v>
      </c>
      <c r="D1604" s="48">
        <f t="shared" si="43"/>
        <v>0</v>
      </c>
      <c r="E1604">
        <v>50.664999999999999</v>
      </c>
      <c r="F1604">
        <v>0.69499999999999995</v>
      </c>
      <c r="G1604" s="48">
        <f t="shared" si="44"/>
        <v>51.36</v>
      </c>
    </row>
    <row r="1605" spans="1:7" x14ac:dyDescent="0.35">
      <c r="A1605" s="1">
        <v>43969</v>
      </c>
      <c r="B1605">
        <v>0</v>
      </c>
      <c r="C1605">
        <v>0</v>
      </c>
      <c r="D1605" s="48">
        <f t="shared" si="43"/>
        <v>0</v>
      </c>
      <c r="E1605">
        <v>50.423999999999999</v>
      </c>
      <c r="F1605">
        <v>0</v>
      </c>
      <c r="G1605" s="48">
        <f t="shared" si="44"/>
        <v>50.423999999999999</v>
      </c>
    </row>
    <row r="1606" spans="1:7" x14ac:dyDescent="0.35">
      <c r="A1606" s="1">
        <v>43970</v>
      </c>
      <c r="B1606">
        <v>7.6999999999999999E-2</v>
      </c>
      <c r="C1606">
        <v>0</v>
      </c>
      <c r="D1606" s="48">
        <f t="shared" si="43"/>
        <v>7.6999999999999999E-2</v>
      </c>
      <c r="E1606">
        <v>50.98</v>
      </c>
      <c r="F1606">
        <v>3.5630000000000002</v>
      </c>
      <c r="G1606" s="48">
        <f t="shared" si="44"/>
        <v>54.62</v>
      </c>
    </row>
    <row r="1607" spans="1:7" x14ac:dyDescent="0.35">
      <c r="A1607" s="1">
        <v>43971</v>
      </c>
      <c r="B1607">
        <v>0</v>
      </c>
      <c r="C1607">
        <v>0</v>
      </c>
      <c r="D1607" s="48">
        <f t="shared" si="43"/>
        <v>0</v>
      </c>
      <c r="E1607">
        <v>50.718000000000004</v>
      </c>
      <c r="F1607">
        <v>0</v>
      </c>
      <c r="G1607" s="48">
        <f t="shared" si="44"/>
        <v>50.718000000000004</v>
      </c>
    </row>
    <row r="1608" spans="1:7" x14ac:dyDescent="0.35">
      <c r="A1608" s="1">
        <v>43972</v>
      </c>
      <c r="B1608">
        <v>0</v>
      </c>
      <c r="C1608">
        <v>0</v>
      </c>
      <c r="D1608" s="48">
        <f t="shared" si="43"/>
        <v>0</v>
      </c>
      <c r="E1608">
        <v>50.53</v>
      </c>
      <c r="F1608">
        <v>0</v>
      </c>
      <c r="G1608" s="48">
        <f t="shared" si="44"/>
        <v>50.53</v>
      </c>
    </row>
    <row r="1609" spans="1:7" x14ac:dyDescent="0.35">
      <c r="A1609" s="1">
        <v>43973</v>
      </c>
      <c r="B1609">
        <v>0</v>
      </c>
      <c r="C1609">
        <v>0</v>
      </c>
      <c r="D1609" s="48">
        <f t="shared" si="43"/>
        <v>0</v>
      </c>
      <c r="E1609">
        <v>50.795999999999999</v>
      </c>
      <c r="F1609">
        <v>0</v>
      </c>
      <c r="G1609" s="48">
        <f t="shared" si="44"/>
        <v>50.795999999999999</v>
      </c>
    </row>
    <row r="1610" spans="1:7" x14ac:dyDescent="0.35">
      <c r="A1610" s="1">
        <v>43974</v>
      </c>
      <c r="B1610">
        <v>0</v>
      </c>
      <c r="C1610">
        <v>0</v>
      </c>
      <c r="D1610" s="48">
        <f t="shared" si="43"/>
        <v>0</v>
      </c>
      <c r="E1610">
        <v>43.66</v>
      </c>
      <c r="F1610">
        <v>2.7029999999999998</v>
      </c>
      <c r="G1610" s="48">
        <f t="shared" si="44"/>
        <v>46.363</v>
      </c>
    </row>
    <row r="1611" spans="1:7" x14ac:dyDescent="0.35">
      <c r="A1611" s="1">
        <v>43975</v>
      </c>
      <c r="B1611">
        <v>0</v>
      </c>
      <c r="C1611">
        <v>0</v>
      </c>
      <c r="D1611" s="48">
        <f t="shared" si="43"/>
        <v>0</v>
      </c>
      <c r="E1611">
        <v>44.164999999999999</v>
      </c>
      <c r="F1611">
        <v>1.113</v>
      </c>
      <c r="G1611" s="48">
        <f t="shared" si="44"/>
        <v>45.277999999999999</v>
      </c>
    </row>
    <row r="1612" spans="1:7" x14ac:dyDescent="0.35">
      <c r="A1612" s="1">
        <v>43976</v>
      </c>
      <c r="B1612">
        <v>0</v>
      </c>
      <c r="C1612">
        <v>0</v>
      </c>
      <c r="D1612" s="48">
        <f t="shared" si="43"/>
        <v>0</v>
      </c>
      <c r="E1612">
        <v>44.304000000000002</v>
      </c>
      <c r="F1612">
        <v>0</v>
      </c>
      <c r="G1612" s="48">
        <f t="shared" si="44"/>
        <v>44.304000000000002</v>
      </c>
    </row>
    <row r="1613" spans="1:7" x14ac:dyDescent="0.35">
      <c r="A1613" s="1">
        <v>43977</v>
      </c>
      <c r="B1613">
        <v>0</v>
      </c>
      <c r="C1613">
        <v>0</v>
      </c>
      <c r="D1613" s="48">
        <f t="shared" si="43"/>
        <v>0</v>
      </c>
      <c r="E1613">
        <v>36.981000000000002</v>
      </c>
      <c r="F1613">
        <v>3.423</v>
      </c>
      <c r="G1613" s="48">
        <f t="shared" si="44"/>
        <v>40.404000000000003</v>
      </c>
    </row>
    <row r="1614" spans="1:7" x14ac:dyDescent="0.35">
      <c r="A1614" s="1">
        <v>43978</v>
      </c>
      <c r="B1614">
        <v>3.3000000000000002E-2</v>
      </c>
      <c r="C1614">
        <v>0</v>
      </c>
      <c r="D1614" s="48">
        <f t="shared" si="43"/>
        <v>3.3000000000000002E-2</v>
      </c>
      <c r="E1614">
        <v>37.241</v>
      </c>
      <c r="F1614">
        <v>1.6910000000000001</v>
      </c>
      <c r="G1614" s="48">
        <f t="shared" si="44"/>
        <v>38.965000000000003</v>
      </c>
    </row>
    <row r="1615" spans="1:7" x14ac:dyDescent="0.35">
      <c r="A1615" s="1">
        <v>43979</v>
      </c>
      <c r="B1615">
        <v>0</v>
      </c>
      <c r="C1615">
        <v>0</v>
      </c>
      <c r="D1615" s="48">
        <f t="shared" si="43"/>
        <v>0</v>
      </c>
      <c r="E1615">
        <v>37.860999999999997</v>
      </c>
      <c r="F1615">
        <v>0</v>
      </c>
      <c r="G1615" s="48">
        <f t="shared" si="44"/>
        <v>37.860999999999997</v>
      </c>
    </row>
    <row r="1616" spans="1:7" x14ac:dyDescent="0.35">
      <c r="A1616" s="1">
        <v>43980</v>
      </c>
      <c r="B1616">
        <v>0</v>
      </c>
      <c r="C1616">
        <v>0</v>
      </c>
      <c r="D1616" s="48">
        <f t="shared" si="43"/>
        <v>0</v>
      </c>
      <c r="E1616">
        <v>35.445999999999998</v>
      </c>
      <c r="F1616">
        <v>0</v>
      </c>
      <c r="G1616" s="48">
        <f t="shared" si="44"/>
        <v>35.445999999999998</v>
      </c>
    </row>
    <row r="1617" spans="1:7" x14ac:dyDescent="0.35">
      <c r="A1617" s="1">
        <v>43981</v>
      </c>
      <c r="B1617">
        <v>0</v>
      </c>
      <c r="C1617">
        <v>0</v>
      </c>
      <c r="D1617" s="48">
        <f t="shared" si="43"/>
        <v>0</v>
      </c>
      <c r="E1617">
        <v>29.652000000000001</v>
      </c>
      <c r="F1617">
        <v>0</v>
      </c>
      <c r="G1617" s="48">
        <f t="shared" si="44"/>
        <v>29.652000000000001</v>
      </c>
    </row>
    <row r="1618" spans="1:7" x14ac:dyDescent="0.35">
      <c r="A1618" s="1">
        <v>43982</v>
      </c>
      <c r="B1618">
        <v>0</v>
      </c>
      <c r="C1618">
        <v>0</v>
      </c>
      <c r="D1618" s="48">
        <f t="shared" si="43"/>
        <v>0</v>
      </c>
      <c r="E1618">
        <v>29.666</v>
      </c>
      <c r="F1618">
        <v>0.64800000000000002</v>
      </c>
      <c r="G1618" s="48">
        <f t="shared" si="44"/>
        <v>30.314</v>
      </c>
    </row>
    <row r="1619" spans="1:7" x14ac:dyDescent="0.35">
      <c r="A1619" s="1">
        <v>43983</v>
      </c>
      <c r="B1619">
        <v>0.88800000000000001</v>
      </c>
      <c r="C1619">
        <v>0</v>
      </c>
      <c r="D1619" s="48">
        <f t="shared" si="43"/>
        <v>0.88800000000000001</v>
      </c>
      <c r="E1619">
        <v>37.375</v>
      </c>
      <c r="F1619">
        <v>0</v>
      </c>
      <c r="G1619" s="48">
        <f t="shared" si="44"/>
        <v>38.262999999999998</v>
      </c>
    </row>
    <row r="1620" spans="1:7" x14ac:dyDescent="0.35">
      <c r="A1620" s="1">
        <v>43984</v>
      </c>
      <c r="B1620">
        <v>0.753</v>
      </c>
      <c r="C1620">
        <v>0</v>
      </c>
      <c r="D1620" s="48">
        <f t="shared" ref="D1620:D1683" si="45">B1620+C1620</f>
        <v>0.753</v>
      </c>
      <c r="E1620">
        <v>36.591000000000001</v>
      </c>
      <c r="F1620">
        <v>0</v>
      </c>
      <c r="G1620" s="48">
        <f t="shared" si="44"/>
        <v>37.344000000000001</v>
      </c>
    </row>
    <row r="1621" spans="1:7" x14ac:dyDescent="0.35">
      <c r="A1621" s="1">
        <v>43985</v>
      </c>
      <c r="B1621">
        <v>0.88700000000000001</v>
      </c>
      <c r="C1621">
        <v>0</v>
      </c>
      <c r="D1621" s="48">
        <f t="shared" si="45"/>
        <v>0.88700000000000001</v>
      </c>
      <c r="E1621">
        <v>35.314999999999998</v>
      </c>
      <c r="F1621">
        <v>0</v>
      </c>
      <c r="G1621" s="48">
        <f t="shared" si="44"/>
        <v>36.201999999999998</v>
      </c>
    </row>
    <row r="1622" spans="1:7" x14ac:dyDescent="0.35">
      <c r="A1622" s="1">
        <v>43986</v>
      </c>
      <c r="B1622">
        <v>0.88800000000000001</v>
      </c>
      <c r="C1622">
        <v>0</v>
      </c>
      <c r="D1622" s="48">
        <f t="shared" si="45"/>
        <v>0.88800000000000001</v>
      </c>
      <c r="E1622">
        <v>37.015000000000001</v>
      </c>
      <c r="F1622">
        <v>0</v>
      </c>
      <c r="G1622" s="48">
        <f t="shared" si="44"/>
        <v>37.902999999999999</v>
      </c>
    </row>
    <row r="1623" spans="1:7" x14ac:dyDescent="0.35">
      <c r="A1623" s="1">
        <v>43987</v>
      </c>
      <c r="B1623">
        <v>0</v>
      </c>
      <c r="C1623">
        <v>0.90800000000000003</v>
      </c>
      <c r="D1623" s="48">
        <f t="shared" si="45"/>
        <v>0.90800000000000003</v>
      </c>
      <c r="E1623">
        <v>36.941000000000003</v>
      </c>
      <c r="F1623">
        <v>0</v>
      </c>
      <c r="G1623" s="48">
        <f t="shared" si="44"/>
        <v>37.849000000000004</v>
      </c>
    </row>
    <row r="1624" spans="1:7" x14ac:dyDescent="0.35">
      <c r="A1624" s="1">
        <v>43988</v>
      </c>
      <c r="B1624">
        <v>0</v>
      </c>
      <c r="C1624">
        <v>6.5279999999999996</v>
      </c>
      <c r="D1624" s="48">
        <f t="shared" si="45"/>
        <v>6.5279999999999996</v>
      </c>
      <c r="E1624">
        <v>41.198999999999998</v>
      </c>
      <c r="F1624">
        <v>0</v>
      </c>
      <c r="G1624" s="48">
        <f t="shared" si="44"/>
        <v>47.726999999999997</v>
      </c>
    </row>
    <row r="1625" spans="1:7" x14ac:dyDescent="0.35">
      <c r="A1625" s="1">
        <v>43989</v>
      </c>
      <c r="B1625">
        <v>0</v>
      </c>
      <c r="C1625">
        <v>5.6159999999999997</v>
      </c>
      <c r="D1625" s="48">
        <f t="shared" si="45"/>
        <v>5.6159999999999997</v>
      </c>
      <c r="E1625">
        <v>42.436999999999998</v>
      </c>
      <c r="F1625">
        <v>0</v>
      </c>
      <c r="G1625" s="48">
        <f t="shared" si="44"/>
        <v>48.052999999999997</v>
      </c>
    </row>
    <row r="1626" spans="1:7" x14ac:dyDescent="0.35">
      <c r="A1626" s="1">
        <v>43990</v>
      </c>
      <c r="B1626">
        <v>0</v>
      </c>
      <c r="C1626">
        <v>1.579</v>
      </c>
      <c r="D1626" s="48">
        <f t="shared" si="45"/>
        <v>1.579</v>
      </c>
      <c r="E1626">
        <v>44.405999999999999</v>
      </c>
      <c r="F1626">
        <v>13.459</v>
      </c>
      <c r="G1626" s="48">
        <f t="shared" si="44"/>
        <v>59.444000000000003</v>
      </c>
    </row>
    <row r="1627" spans="1:7" x14ac:dyDescent="0.35">
      <c r="A1627" s="1">
        <v>43991</v>
      </c>
      <c r="B1627">
        <v>0</v>
      </c>
      <c r="C1627">
        <v>4.6689999999999996</v>
      </c>
      <c r="D1627" s="48">
        <f t="shared" si="45"/>
        <v>4.6689999999999996</v>
      </c>
      <c r="E1627">
        <v>43.533000000000001</v>
      </c>
      <c r="F1627">
        <v>13.436999999999999</v>
      </c>
      <c r="G1627" s="48">
        <f t="shared" si="44"/>
        <v>61.638999999999996</v>
      </c>
    </row>
    <row r="1628" spans="1:7" x14ac:dyDescent="0.35">
      <c r="A1628" s="1">
        <v>43992</v>
      </c>
      <c r="B1628">
        <v>0</v>
      </c>
      <c r="C1628">
        <v>4.7919999999999998</v>
      </c>
      <c r="D1628" s="48">
        <f t="shared" si="45"/>
        <v>4.7919999999999998</v>
      </c>
      <c r="E1628">
        <v>43.186999999999998</v>
      </c>
      <c r="F1628">
        <v>13.433</v>
      </c>
      <c r="G1628" s="48">
        <f t="shared" si="44"/>
        <v>61.411999999999999</v>
      </c>
    </row>
    <row r="1629" spans="1:7" x14ac:dyDescent="0.35">
      <c r="A1629" s="1">
        <v>43993</v>
      </c>
      <c r="B1629">
        <v>0</v>
      </c>
      <c r="C1629">
        <v>4.7560000000000002</v>
      </c>
      <c r="D1629" s="48">
        <f t="shared" si="45"/>
        <v>4.7560000000000002</v>
      </c>
      <c r="E1629">
        <v>44.087000000000003</v>
      </c>
      <c r="F1629">
        <v>0</v>
      </c>
      <c r="G1629" s="48">
        <f t="shared" si="44"/>
        <v>48.843000000000004</v>
      </c>
    </row>
    <row r="1630" spans="1:7" x14ac:dyDescent="0.35">
      <c r="A1630" s="1">
        <v>43994</v>
      </c>
      <c r="B1630">
        <v>2.1999999999999999E-2</v>
      </c>
      <c r="C1630">
        <v>4.7409999999999997</v>
      </c>
      <c r="D1630" s="48">
        <f t="shared" si="45"/>
        <v>4.7629999999999999</v>
      </c>
      <c r="E1630">
        <v>43.206000000000003</v>
      </c>
      <c r="F1630">
        <v>0</v>
      </c>
      <c r="G1630" s="48">
        <f t="shared" si="44"/>
        <v>47.969000000000001</v>
      </c>
    </row>
    <row r="1631" spans="1:7" x14ac:dyDescent="0.35">
      <c r="A1631" s="1">
        <v>43995</v>
      </c>
      <c r="B1631">
        <v>0.78100000000000003</v>
      </c>
      <c r="C1631">
        <v>1E-3</v>
      </c>
      <c r="D1631" s="48">
        <f t="shared" si="45"/>
        <v>0.78200000000000003</v>
      </c>
      <c r="E1631">
        <v>41.701999999999998</v>
      </c>
      <c r="F1631">
        <v>0</v>
      </c>
      <c r="G1631" s="48">
        <f t="shared" si="44"/>
        <v>42.483999999999995</v>
      </c>
    </row>
    <row r="1632" spans="1:7" x14ac:dyDescent="0.35">
      <c r="A1632" s="1">
        <v>43996</v>
      </c>
      <c r="B1632">
        <v>0</v>
      </c>
      <c r="C1632">
        <v>0</v>
      </c>
      <c r="D1632" s="48">
        <f t="shared" si="45"/>
        <v>0</v>
      </c>
      <c r="E1632">
        <v>42.115000000000002</v>
      </c>
      <c r="F1632">
        <v>0</v>
      </c>
      <c r="G1632" s="48">
        <f t="shared" si="44"/>
        <v>42.115000000000002</v>
      </c>
    </row>
    <row r="1633" spans="1:7" x14ac:dyDescent="0.35">
      <c r="A1633" s="1">
        <v>43997</v>
      </c>
      <c r="B1633">
        <v>0</v>
      </c>
      <c r="C1633">
        <v>0</v>
      </c>
      <c r="D1633" s="48">
        <f t="shared" si="45"/>
        <v>0</v>
      </c>
      <c r="E1633">
        <v>38.820999999999998</v>
      </c>
      <c r="F1633">
        <v>3.3490000000000002</v>
      </c>
      <c r="G1633" s="48">
        <f t="shared" si="44"/>
        <v>42.17</v>
      </c>
    </row>
    <row r="1634" spans="1:7" x14ac:dyDescent="0.35">
      <c r="A1634" s="1">
        <v>43998</v>
      </c>
      <c r="B1634">
        <v>0</v>
      </c>
      <c r="C1634">
        <v>0</v>
      </c>
      <c r="D1634" s="48">
        <f t="shared" si="45"/>
        <v>0</v>
      </c>
      <c r="E1634">
        <v>34.011000000000003</v>
      </c>
      <c r="F1634">
        <v>3.3820000000000001</v>
      </c>
      <c r="G1634" s="48">
        <f t="shared" si="44"/>
        <v>37.393000000000001</v>
      </c>
    </row>
    <row r="1635" spans="1:7" x14ac:dyDescent="0.35">
      <c r="A1635" s="1">
        <v>43999</v>
      </c>
      <c r="B1635">
        <v>0</v>
      </c>
      <c r="C1635">
        <v>0</v>
      </c>
      <c r="D1635" s="48">
        <f t="shared" si="45"/>
        <v>0</v>
      </c>
      <c r="E1635">
        <v>31.786000000000001</v>
      </c>
      <c r="F1635">
        <v>1.68</v>
      </c>
      <c r="G1635" s="48">
        <f t="shared" si="44"/>
        <v>33.466000000000001</v>
      </c>
    </row>
    <row r="1636" spans="1:7" x14ac:dyDescent="0.35">
      <c r="A1636" s="1">
        <v>44000</v>
      </c>
      <c r="B1636">
        <v>0</v>
      </c>
      <c r="C1636">
        <v>0</v>
      </c>
      <c r="D1636" s="48">
        <f t="shared" si="45"/>
        <v>0</v>
      </c>
      <c r="E1636">
        <v>30.667999999999999</v>
      </c>
      <c r="F1636">
        <v>0</v>
      </c>
      <c r="G1636" s="48">
        <f t="shared" si="44"/>
        <v>30.667999999999999</v>
      </c>
    </row>
    <row r="1637" spans="1:7" x14ac:dyDescent="0.35">
      <c r="A1637" s="1">
        <v>44001</v>
      </c>
      <c r="B1637">
        <v>0</v>
      </c>
      <c r="C1637">
        <v>0</v>
      </c>
      <c r="D1637" s="48">
        <f t="shared" si="45"/>
        <v>0</v>
      </c>
      <c r="E1637">
        <v>29.521000000000001</v>
      </c>
      <c r="F1637">
        <v>0</v>
      </c>
      <c r="G1637" s="48">
        <f t="shared" si="44"/>
        <v>29.521000000000001</v>
      </c>
    </row>
    <row r="1638" spans="1:7" x14ac:dyDescent="0.35">
      <c r="A1638" s="1">
        <v>44002</v>
      </c>
      <c r="B1638">
        <v>0</v>
      </c>
      <c r="C1638">
        <v>0</v>
      </c>
      <c r="D1638" s="48">
        <f t="shared" si="45"/>
        <v>0</v>
      </c>
      <c r="E1638">
        <v>27.917000000000002</v>
      </c>
      <c r="F1638">
        <v>0</v>
      </c>
      <c r="G1638" s="48">
        <f t="shared" si="44"/>
        <v>27.917000000000002</v>
      </c>
    </row>
    <row r="1639" spans="1:7" x14ac:dyDescent="0.35">
      <c r="A1639" s="1">
        <v>44003</v>
      </c>
      <c r="B1639">
        <v>0</v>
      </c>
      <c r="C1639">
        <v>0</v>
      </c>
      <c r="D1639" s="48">
        <f t="shared" si="45"/>
        <v>0</v>
      </c>
      <c r="E1639">
        <v>24.638999999999999</v>
      </c>
      <c r="F1639">
        <v>0</v>
      </c>
      <c r="G1639" s="48">
        <f t="shared" si="44"/>
        <v>24.638999999999999</v>
      </c>
    </row>
    <row r="1640" spans="1:7" x14ac:dyDescent="0.35">
      <c r="A1640" s="1">
        <v>44004</v>
      </c>
      <c r="B1640">
        <v>0</v>
      </c>
      <c r="C1640">
        <v>0</v>
      </c>
      <c r="D1640" s="48">
        <f t="shared" si="45"/>
        <v>0</v>
      </c>
      <c r="E1640">
        <v>27.558</v>
      </c>
      <c r="F1640">
        <v>0</v>
      </c>
      <c r="G1640" s="48">
        <f t="shared" si="44"/>
        <v>27.558</v>
      </c>
    </row>
    <row r="1641" spans="1:7" x14ac:dyDescent="0.35">
      <c r="A1641" s="1">
        <v>44005</v>
      </c>
      <c r="B1641">
        <v>0</v>
      </c>
      <c r="C1641">
        <v>0</v>
      </c>
      <c r="D1641" s="48">
        <f t="shared" si="45"/>
        <v>0</v>
      </c>
      <c r="E1641">
        <v>31.439</v>
      </c>
      <c r="F1641">
        <v>0</v>
      </c>
      <c r="G1641" s="48">
        <f t="shared" si="44"/>
        <v>31.439</v>
      </c>
    </row>
    <row r="1642" spans="1:7" x14ac:dyDescent="0.35">
      <c r="A1642" s="1">
        <v>44006</v>
      </c>
      <c r="B1642">
        <v>0</v>
      </c>
      <c r="C1642">
        <v>0</v>
      </c>
      <c r="D1642" s="48">
        <f t="shared" si="45"/>
        <v>0</v>
      </c>
      <c r="E1642">
        <v>32.939</v>
      </c>
      <c r="F1642">
        <v>0</v>
      </c>
      <c r="G1642" s="48">
        <f t="shared" si="44"/>
        <v>32.939</v>
      </c>
    </row>
    <row r="1643" spans="1:7" x14ac:dyDescent="0.35">
      <c r="A1643" s="1">
        <v>44007</v>
      </c>
      <c r="B1643">
        <v>2.4E-2</v>
      </c>
      <c r="C1643">
        <v>0</v>
      </c>
      <c r="D1643" s="48">
        <f t="shared" si="45"/>
        <v>2.4E-2</v>
      </c>
      <c r="E1643">
        <v>31.489000000000001</v>
      </c>
      <c r="F1643">
        <v>0</v>
      </c>
      <c r="G1643" s="48">
        <f t="shared" si="44"/>
        <v>31.513000000000002</v>
      </c>
    </row>
    <row r="1644" spans="1:7" x14ac:dyDescent="0.35">
      <c r="A1644" s="1">
        <v>44008</v>
      </c>
      <c r="B1644">
        <v>0</v>
      </c>
      <c r="C1644">
        <v>3.702</v>
      </c>
      <c r="D1644" s="48">
        <f t="shared" si="45"/>
        <v>3.702</v>
      </c>
      <c r="E1644">
        <v>27.452000000000002</v>
      </c>
      <c r="F1644">
        <v>0</v>
      </c>
      <c r="G1644" s="48">
        <f t="shared" si="44"/>
        <v>31.154000000000003</v>
      </c>
    </row>
    <row r="1645" spans="1:7" x14ac:dyDescent="0.35">
      <c r="A1645" s="1">
        <v>44009</v>
      </c>
      <c r="B1645">
        <v>0</v>
      </c>
      <c r="C1645">
        <v>3.6869999999999998</v>
      </c>
      <c r="D1645" s="48">
        <f t="shared" si="45"/>
        <v>3.6869999999999998</v>
      </c>
      <c r="E1645">
        <v>26.062999999999999</v>
      </c>
      <c r="F1645">
        <v>0</v>
      </c>
      <c r="G1645" s="48">
        <f t="shared" si="44"/>
        <v>29.75</v>
      </c>
    </row>
    <row r="1646" spans="1:7" x14ac:dyDescent="0.35">
      <c r="A1646" s="1">
        <v>44010</v>
      </c>
      <c r="B1646">
        <v>0</v>
      </c>
      <c r="C1646">
        <v>3.6850000000000001</v>
      </c>
      <c r="D1646" s="48">
        <f t="shared" si="45"/>
        <v>3.6850000000000001</v>
      </c>
      <c r="E1646">
        <v>25.242000000000001</v>
      </c>
      <c r="F1646">
        <v>0</v>
      </c>
      <c r="G1646" s="48">
        <f t="shared" si="44"/>
        <v>28.927</v>
      </c>
    </row>
    <row r="1647" spans="1:7" x14ac:dyDescent="0.35">
      <c r="A1647" s="1">
        <v>44011</v>
      </c>
      <c r="B1647">
        <v>0</v>
      </c>
      <c r="C1647">
        <v>6.6609999999999996</v>
      </c>
      <c r="D1647" s="48">
        <f t="shared" si="45"/>
        <v>6.6609999999999996</v>
      </c>
      <c r="E1647">
        <v>26.956</v>
      </c>
      <c r="F1647">
        <v>0</v>
      </c>
      <c r="G1647" s="48">
        <f t="shared" si="44"/>
        <v>33.616999999999997</v>
      </c>
    </row>
    <row r="1648" spans="1:7" x14ac:dyDescent="0.35">
      <c r="A1648" s="1">
        <v>44012</v>
      </c>
      <c r="B1648">
        <v>0</v>
      </c>
      <c r="C1648">
        <v>6.6420000000000003</v>
      </c>
      <c r="D1648" s="48">
        <f t="shared" si="45"/>
        <v>6.6420000000000003</v>
      </c>
      <c r="E1648">
        <v>34.448999999999998</v>
      </c>
      <c r="F1648">
        <v>0</v>
      </c>
      <c r="G1648" s="48">
        <f t="shared" si="44"/>
        <v>41.091000000000001</v>
      </c>
    </row>
    <row r="1649" spans="1:7" x14ac:dyDescent="0.35">
      <c r="A1649" s="1">
        <v>44013</v>
      </c>
      <c r="B1649">
        <v>0</v>
      </c>
      <c r="C1649">
        <v>6.6260000000000003</v>
      </c>
      <c r="D1649" s="48">
        <f t="shared" si="45"/>
        <v>6.6260000000000003</v>
      </c>
      <c r="E1649">
        <v>20.207999999999998</v>
      </c>
      <c r="F1649">
        <v>0</v>
      </c>
      <c r="G1649" s="48">
        <f t="shared" si="44"/>
        <v>26.834</v>
      </c>
    </row>
    <row r="1650" spans="1:7" x14ac:dyDescent="0.35">
      <c r="A1650" s="1">
        <v>44014</v>
      </c>
      <c r="B1650">
        <v>0</v>
      </c>
      <c r="C1650">
        <v>3.6619999999999999</v>
      </c>
      <c r="D1650" s="48">
        <f t="shared" si="45"/>
        <v>3.6619999999999999</v>
      </c>
      <c r="E1650">
        <v>20.123999999999999</v>
      </c>
      <c r="F1650">
        <v>0</v>
      </c>
      <c r="G1650" s="48">
        <f t="shared" si="44"/>
        <v>23.785999999999998</v>
      </c>
    </row>
    <row r="1651" spans="1:7" x14ac:dyDescent="0.35">
      <c r="A1651" s="1">
        <v>44015</v>
      </c>
      <c r="B1651">
        <v>0</v>
      </c>
      <c r="C1651">
        <v>0</v>
      </c>
      <c r="D1651" s="48">
        <f t="shared" si="45"/>
        <v>0</v>
      </c>
      <c r="E1651">
        <v>14.441000000000001</v>
      </c>
      <c r="F1651">
        <v>0</v>
      </c>
      <c r="G1651" s="48">
        <f t="shared" si="44"/>
        <v>14.441000000000001</v>
      </c>
    </row>
    <row r="1652" spans="1:7" x14ac:dyDescent="0.35">
      <c r="A1652" s="1">
        <v>44016</v>
      </c>
      <c r="B1652">
        <v>0</v>
      </c>
      <c r="C1652">
        <v>0</v>
      </c>
      <c r="D1652" s="48">
        <f t="shared" si="45"/>
        <v>0</v>
      </c>
      <c r="E1652">
        <v>11.518000000000001</v>
      </c>
      <c r="F1652">
        <v>0</v>
      </c>
      <c r="G1652" s="48">
        <f t="shared" si="44"/>
        <v>11.518000000000001</v>
      </c>
    </row>
    <row r="1653" spans="1:7" x14ac:dyDescent="0.35">
      <c r="A1653" s="1">
        <v>44017</v>
      </c>
      <c r="B1653">
        <v>0</v>
      </c>
      <c r="C1653">
        <v>0</v>
      </c>
      <c r="D1653" s="48">
        <f t="shared" si="45"/>
        <v>0</v>
      </c>
      <c r="E1653">
        <v>11.327999999999999</v>
      </c>
      <c r="F1653">
        <v>0</v>
      </c>
      <c r="G1653" s="48">
        <f t="shared" si="44"/>
        <v>11.327999999999999</v>
      </c>
    </row>
    <row r="1654" spans="1:7" x14ac:dyDescent="0.35">
      <c r="A1654" s="1">
        <v>44018</v>
      </c>
      <c r="B1654">
        <v>0</v>
      </c>
      <c r="C1654">
        <v>0</v>
      </c>
      <c r="D1654" s="48">
        <f t="shared" si="45"/>
        <v>0</v>
      </c>
      <c r="E1654">
        <v>18.744</v>
      </c>
      <c r="F1654">
        <v>0</v>
      </c>
      <c r="G1654" s="48">
        <f t="shared" si="44"/>
        <v>18.744</v>
      </c>
    </row>
    <row r="1655" spans="1:7" x14ac:dyDescent="0.35">
      <c r="A1655" s="1">
        <v>44019</v>
      </c>
      <c r="B1655">
        <v>0</v>
      </c>
      <c r="C1655">
        <v>0</v>
      </c>
      <c r="D1655" s="48">
        <f t="shared" si="45"/>
        <v>0</v>
      </c>
      <c r="E1655">
        <v>24.9</v>
      </c>
      <c r="F1655">
        <v>0</v>
      </c>
      <c r="G1655" s="48">
        <f t="shared" si="44"/>
        <v>24.9</v>
      </c>
    </row>
    <row r="1656" spans="1:7" x14ac:dyDescent="0.35">
      <c r="A1656" s="1">
        <v>44020</v>
      </c>
      <c r="B1656">
        <v>0</v>
      </c>
      <c r="C1656">
        <v>0</v>
      </c>
      <c r="D1656" s="48">
        <f t="shared" si="45"/>
        <v>0</v>
      </c>
      <c r="E1656">
        <v>20.196000000000002</v>
      </c>
      <c r="F1656">
        <v>0</v>
      </c>
      <c r="G1656" s="48">
        <f t="shared" si="44"/>
        <v>20.196000000000002</v>
      </c>
    </row>
    <row r="1657" spans="1:7" x14ac:dyDescent="0.35">
      <c r="A1657" s="1">
        <v>44021</v>
      </c>
      <c r="B1657">
        <v>0</v>
      </c>
      <c r="C1657">
        <v>0</v>
      </c>
      <c r="D1657" s="48">
        <f t="shared" si="45"/>
        <v>0</v>
      </c>
      <c r="E1657">
        <v>19.106999999999999</v>
      </c>
      <c r="F1657">
        <v>0</v>
      </c>
      <c r="G1657" s="48">
        <f t="shared" si="44"/>
        <v>19.106999999999999</v>
      </c>
    </row>
    <row r="1658" spans="1:7" x14ac:dyDescent="0.35">
      <c r="A1658" s="1">
        <v>44022</v>
      </c>
      <c r="B1658">
        <v>0</v>
      </c>
      <c r="C1658">
        <v>0</v>
      </c>
      <c r="D1658" s="48">
        <f t="shared" si="45"/>
        <v>0</v>
      </c>
      <c r="E1658">
        <v>14.8</v>
      </c>
      <c r="F1658">
        <v>0</v>
      </c>
      <c r="G1658" s="48">
        <f t="shared" si="44"/>
        <v>14.8</v>
      </c>
    </row>
    <row r="1659" spans="1:7" x14ac:dyDescent="0.35">
      <c r="A1659" s="1">
        <v>44023</v>
      </c>
      <c r="B1659">
        <v>0</v>
      </c>
      <c r="C1659">
        <v>0</v>
      </c>
      <c r="D1659" s="48">
        <f t="shared" si="45"/>
        <v>0</v>
      </c>
      <c r="E1659">
        <v>12.975</v>
      </c>
      <c r="F1659">
        <v>0</v>
      </c>
      <c r="G1659" s="48">
        <f t="shared" ref="G1659:G1722" si="46">SUM(D1659:F1659)</f>
        <v>12.975</v>
      </c>
    </row>
    <row r="1660" spans="1:7" x14ac:dyDescent="0.35">
      <c r="A1660" s="1">
        <v>44024</v>
      </c>
      <c r="B1660">
        <v>0</v>
      </c>
      <c r="C1660">
        <v>0</v>
      </c>
      <c r="D1660" s="48">
        <f t="shared" si="45"/>
        <v>0</v>
      </c>
      <c r="E1660">
        <v>12.965999999999999</v>
      </c>
      <c r="F1660">
        <v>0</v>
      </c>
      <c r="G1660" s="48">
        <f t="shared" si="46"/>
        <v>12.965999999999999</v>
      </c>
    </row>
    <row r="1661" spans="1:7" x14ac:dyDescent="0.35">
      <c r="A1661" s="1">
        <v>44025</v>
      </c>
      <c r="B1661">
        <v>0</v>
      </c>
      <c r="C1661">
        <v>0</v>
      </c>
      <c r="D1661" s="48">
        <f t="shared" si="45"/>
        <v>0</v>
      </c>
      <c r="E1661">
        <v>22.942</v>
      </c>
      <c r="F1661">
        <v>0</v>
      </c>
      <c r="G1661" s="48">
        <f t="shared" si="46"/>
        <v>22.942</v>
      </c>
    </row>
    <row r="1662" spans="1:7" x14ac:dyDescent="0.35">
      <c r="A1662" s="1">
        <v>44026</v>
      </c>
      <c r="B1662">
        <v>0</v>
      </c>
      <c r="C1662">
        <v>0</v>
      </c>
      <c r="D1662" s="48">
        <f t="shared" si="45"/>
        <v>0</v>
      </c>
      <c r="E1662">
        <v>23.538</v>
      </c>
      <c r="F1662">
        <v>0</v>
      </c>
      <c r="G1662" s="48">
        <f t="shared" si="46"/>
        <v>23.538</v>
      </c>
    </row>
    <row r="1663" spans="1:7" x14ac:dyDescent="0.35">
      <c r="A1663" s="1">
        <v>44027</v>
      </c>
      <c r="B1663">
        <v>0.113</v>
      </c>
      <c r="C1663">
        <v>0</v>
      </c>
      <c r="D1663" s="48">
        <f t="shared" si="45"/>
        <v>0.113</v>
      </c>
      <c r="E1663">
        <v>24.794</v>
      </c>
      <c r="F1663">
        <v>0</v>
      </c>
      <c r="G1663" s="48">
        <f t="shared" si="46"/>
        <v>24.907</v>
      </c>
    </row>
    <row r="1664" spans="1:7" x14ac:dyDescent="0.35">
      <c r="A1664" s="1">
        <v>44028</v>
      </c>
      <c r="B1664">
        <v>0</v>
      </c>
      <c r="C1664">
        <v>0</v>
      </c>
      <c r="D1664" s="48">
        <f t="shared" si="45"/>
        <v>0</v>
      </c>
      <c r="E1664">
        <v>24.638999999999999</v>
      </c>
      <c r="F1664">
        <v>0</v>
      </c>
      <c r="G1664" s="48">
        <f t="shared" si="46"/>
        <v>24.638999999999999</v>
      </c>
    </row>
    <row r="1665" spans="1:7" x14ac:dyDescent="0.35">
      <c r="A1665" s="1">
        <v>44029</v>
      </c>
      <c r="B1665">
        <v>0</v>
      </c>
      <c r="C1665">
        <v>0</v>
      </c>
      <c r="D1665" s="48">
        <f t="shared" si="45"/>
        <v>0</v>
      </c>
      <c r="E1665">
        <v>23.48</v>
      </c>
      <c r="F1665">
        <v>0</v>
      </c>
      <c r="G1665" s="48">
        <f t="shared" si="46"/>
        <v>23.48</v>
      </c>
    </row>
    <row r="1666" spans="1:7" x14ac:dyDescent="0.35">
      <c r="A1666" s="1">
        <v>44030</v>
      </c>
      <c r="B1666">
        <v>0</v>
      </c>
      <c r="C1666">
        <v>0</v>
      </c>
      <c r="D1666" s="48">
        <f t="shared" si="45"/>
        <v>0</v>
      </c>
      <c r="E1666">
        <v>23.501000000000001</v>
      </c>
      <c r="F1666">
        <v>0</v>
      </c>
      <c r="G1666" s="48">
        <f t="shared" si="46"/>
        <v>23.501000000000001</v>
      </c>
    </row>
    <row r="1667" spans="1:7" x14ac:dyDescent="0.35">
      <c r="A1667" s="1">
        <v>44031</v>
      </c>
      <c r="B1667">
        <v>0</v>
      </c>
      <c r="C1667">
        <v>0</v>
      </c>
      <c r="D1667" s="48">
        <f t="shared" si="45"/>
        <v>0</v>
      </c>
      <c r="E1667">
        <v>23.498999999999999</v>
      </c>
      <c r="F1667">
        <v>0</v>
      </c>
      <c r="G1667" s="48">
        <f t="shared" si="46"/>
        <v>23.498999999999999</v>
      </c>
    </row>
    <row r="1668" spans="1:7" x14ac:dyDescent="0.35">
      <c r="A1668" s="1">
        <v>44032</v>
      </c>
      <c r="B1668">
        <v>0</v>
      </c>
      <c r="C1668">
        <v>0</v>
      </c>
      <c r="D1668" s="48">
        <f t="shared" si="45"/>
        <v>0</v>
      </c>
      <c r="E1668">
        <v>23.83</v>
      </c>
      <c r="F1668">
        <v>0</v>
      </c>
      <c r="G1668" s="48">
        <f t="shared" si="46"/>
        <v>23.83</v>
      </c>
    </row>
    <row r="1669" spans="1:7" x14ac:dyDescent="0.35">
      <c r="A1669" s="1">
        <v>44033</v>
      </c>
      <c r="B1669">
        <v>0.97</v>
      </c>
      <c r="C1669">
        <v>0</v>
      </c>
      <c r="D1669" s="48">
        <f t="shared" si="45"/>
        <v>0.97</v>
      </c>
      <c r="E1669">
        <v>23.972000000000001</v>
      </c>
      <c r="F1669">
        <v>0</v>
      </c>
      <c r="G1669" s="48">
        <f t="shared" si="46"/>
        <v>24.942</v>
      </c>
    </row>
    <row r="1670" spans="1:7" x14ac:dyDescent="0.35">
      <c r="A1670" s="1">
        <v>44034</v>
      </c>
      <c r="B1670">
        <v>4.0000000000000001E-3</v>
      </c>
      <c r="C1670">
        <v>0</v>
      </c>
      <c r="D1670" s="48">
        <f t="shared" si="45"/>
        <v>4.0000000000000001E-3</v>
      </c>
      <c r="E1670">
        <v>23.477</v>
      </c>
      <c r="F1670">
        <v>0</v>
      </c>
      <c r="G1670" s="48">
        <f t="shared" si="46"/>
        <v>23.481000000000002</v>
      </c>
    </row>
    <row r="1671" spans="1:7" x14ac:dyDescent="0.35">
      <c r="A1671" s="1">
        <v>44035</v>
      </c>
      <c r="B1671">
        <v>6.4000000000000001E-2</v>
      </c>
      <c r="C1671">
        <v>0</v>
      </c>
      <c r="D1671" s="48">
        <f t="shared" si="45"/>
        <v>6.4000000000000001E-2</v>
      </c>
      <c r="E1671">
        <v>22.234999999999999</v>
      </c>
      <c r="F1671">
        <v>0</v>
      </c>
      <c r="G1671" s="48">
        <f t="shared" si="46"/>
        <v>22.298999999999999</v>
      </c>
    </row>
    <row r="1672" spans="1:7" x14ac:dyDescent="0.35">
      <c r="A1672" s="1">
        <v>44036</v>
      </c>
      <c r="B1672">
        <v>0</v>
      </c>
      <c r="C1672">
        <v>0</v>
      </c>
      <c r="D1672" s="48">
        <f t="shared" si="45"/>
        <v>0</v>
      </c>
      <c r="E1672">
        <v>22.745999999999999</v>
      </c>
      <c r="F1672">
        <v>0</v>
      </c>
      <c r="G1672" s="48">
        <f t="shared" si="46"/>
        <v>22.745999999999999</v>
      </c>
    </row>
    <row r="1673" spans="1:7" x14ac:dyDescent="0.35">
      <c r="A1673" s="1">
        <v>44037</v>
      </c>
      <c r="B1673">
        <v>0</v>
      </c>
      <c r="C1673">
        <v>0</v>
      </c>
      <c r="D1673" s="48">
        <f t="shared" si="45"/>
        <v>0</v>
      </c>
      <c r="E1673">
        <v>24.001000000000001</v>
      </c>
      <c r="F1673">
        <v>0</v>
      </c>
      <c r="G1673" s="48">
        <f t="shared" si="46"/>
        <v>24.001000000000001</v>
      </c>
    </row>
    <row r="1674" spans="1:7" x14ac:dyDescent="0.35">
      <c r="A1674" s="1">
        <v>44038</v>
      </c>
      <c r="B1674">
        <v>0</v>
      </c>
      <c r="C1674">
        <v>0</v>
      </c>
      <c r="D1674" s="48">
        <f t="shared" si="45"/>
        <v>0</v>
      </c>
      <c r="E1674">
        <v>24.363</v>
      </c>
      <c r="F1674">
        <v>0</v>
      </c>
      <c r="G1674" s="48">
        <f t="shared" si="46"/>
        <v>24.363</v>
      </c>
    </row>
    <row r="1675" spans="1:7" x14ac:dyDescent="0.35">
      <c r="A1675" s="1">
        <v>44039</v>
      </c>
      <c r="B1675">
        <v>0</v>
      </c>
      <c r="C1675">
        <v>0</v>
      </c>
      <c r="D1675" s="48">
        <f t="shared" si="45"/>
        <v>0</v>
      </c>
      <c r="E1675">
        <v>20.905999999999999</v>
      </c>
      <c r="F1675">
        <v>0</v>
      </c>
      <c r="G1675" s="48">
        <f t="shared" si="46"/>
        <v>20.905999999999999</v>
      </c>
    </row>
    <row r="1676" spans="1:7" x14ac:dyDescent="0.35">
      <c r="A1676" s="1">
        <v>44040</v>
      </c>
      <c r="B1676">
        <v>0</v>
      </c>
      <c r="C1676">
        <v>0</v>
      </c>
      <c r="D1676" s="48">
        <f t="shared" si="45"/>
        <v>0</v>
      </c>
      <c r="E1676">
        <v>21.673999999999999</v>
      </c>
      <c r="F1676">
        <v>0</v>
      </c>
      <c r="G1676" s="48">
        <f t="shared" si="46"/>
        <v>21.673999999999999</v>
      </c>
    </row>
    <row r="1677" spans="1:7" x14ac:dyDescent="0.35">
      <c r="A1677" s="1">
        <v>44041</v>
      </c>
      <c r="B1677">
        <v>0</v>
      </c>
      <c r="C1677">
        <v>0</v>
      </c>
      <c r="D1677" s="48">
        <f t="shared" si="45"/>
        <v>0</v>
      </c>
      <c r="E1677">
        <v>22.786000000000001</v>
      </c>
      <c r="F1677">
        <v>0</v>
      </c>
      <c r="G1677" s="48">
        <f t="shared" si="46"/>
        <v>22.786000000000001</v>
      </c>
    </row>
    <row r="1678" spans="1:7" x14ac:dyDescent="0.35">
      <c r="A1678" s="1">
        <v>44042</v>
      </c>
      <c r="B1678">
        <v>0</v>
      </c>
      <c r="C1678">
        <v>0</v>
      </c>
      <c r="D1678" s="48">
        <f t="shared" si="45"/>
        <v>0</v>
      </c>
      <c r="E1678">
        <v>21.373999999999999</v>
      </c>
      <c r="F1678">
        <v>0</v>
      </c>
      <c r="G1678" s="48">
        <f t="shared" si="46"/>
        <v>21.373999999999999</v>
      </c>
    </row>
    <row r="1679" spans="1:7" x14ac:dyDescent="0.35">
      <c r="A1679" s="1">
        <v>44043</v>
      </c>
      <c r="B1679">
        <v>0</v>
      </c>
      <c r="C1679">
        <v>0</v>
      </c>
      <c r="D1679" s="48">
        <f t="shared" si="45"/>
        <v>0</v>
      </c>
      <c r="E1679">
        <v>21.597000000000001</v>
      </c>
      <c r="F1679">
        <v>0</v>
      </c>
      <c r="G1679" s="48">
        <f t="shared" si="46"/>
        <v>21.597000000000001</v>
      </c>
    </row>
    <row r="1680" spans="1:7" x14ac:dyDescent="0.35">
      <c r="A1680" s="1">
        <v>44044</v>
      </c>
      <c r="B1680">
        <v>0</v>
      </c>
      <c r="C1680">
        <v>0</v>
      </c>
      <c r="D1680" s="48">
        <f t="shared" si="45"/>
        <v>0</v>
      </c>
      <c r="E1680">
        <v>19.888999999999999</v>
      </c>
      <c r="F1680">
        <v>0</v>
      </c>
      <c r="G1680" s="48">
        <f t="shared" si="46"/>
        <v>19.888999999999999</v>
      </c>
    </row>
    <row r="1681" spans="1:7" x14ac:dyDescent="0.35">
      <c r="A1681" s="1">
        <v>44045</v>
      </c>
      <c r="B1681">
        <v>0</v>
      </c>
      <c r="C1681">
        <v>0</v>
      </c>
      <c r="D1681" s="48">
        <f t="shared" si="45"/>
        <v>0</v>
      </c>
      <c r="E1681">
        <v>17.192</v>
      </c>
      <c r="F1681">
        <v>0</v>
      </c>
      <c r="G1681" s="48">
        <f t="shared" si="46"/>
        <v>17.192</v>
      </c>
    </row>
    <row r="1682" spans="1:7" x14ac:dyDescent="0.35">
      <c r="A1682" s="1">
        <v>44046</v>
      </c>
      <c r="B1682">
        <v>0.158</v>
      </c>
      <c r="C1682">
        <v>0</v>
      </c>
      <c r="D1682" s="48">
        <f t="shared" si="45"/>
        <v>0.158</v>
      </c>
      <c r="E1682">
        <v>14.952</v>
      </c>
      <c r="F1682">
        <v>0</v>
      </c>
      <c r="G1682" s="48">
        <f t="shared" si="46"/>
        <v>15.11</v>
      </c>
    </row>
    <row r="1683" spans="1:7" x14ac:dyDescent="0.35">
      <c r="A1683" s="1">
        <v>44047</v>
      </c>
      <c r="B1683">
        <v>0</v>
      </c>
      <c r="C1683">
        <v>0</v>
      </c>
      <c r="D1683" s="48">
        <f t="shared" si="45"/>
        <v>0</v>
      </c>
      <c r="E1683">
        <v>18.942</v>
      </c>
      <c r="F1683">
        <v>0</v>
      </c>
      <c r="G1683" s="48">
        <f t="shared" si="46"/>
        <v>18.942</v>
      </c>
    </row>
    <row r="1684" spans="1:7" x14ac:dyDescent="0.35">
      <c r="A1684" s="1">
        <v>44048</v>
      </c>
      <c r="B1684">
        <v>0</v>
      </c>
      <c r="C1684">
        <v>0</v>
      </c>
      <c r="D1684" s="48">
        <f t="shared" ref="D1684:D1747" si="47">B1684+C1684</f>
        <v>0</v>
      </c>
      <c r="E1684">
        <v>20.576000000000001</v>
      </c>
      <c r="F1684">
        <v>0.77500000000000002</v>
      </c>
      <c r="G1684" s="48">
        <f t="shared" si="46"/>
        <v>21.350999999999999</v>
      </c>
    </row>
    <row r="1685" spans="1:7" x14ac:dyDescent="0.35">
      <c r="A1685" s="1">
        <v>44049</v>
      </c>
      <c r="B1685">
        <v>0</v>
      </c>
      <c r="C1685">
        <v>0</v>
      </c>
      <c r="D1685" s="48">
        <f t="shared" si="47"/>
        <v>0</v>
      </c>
      <c r="E1685">
        <v>21.126000000000001</v>
      </c>
      <c r="F1685">
        <v>1.536</v>
      </c>
      <c r="G1685" s="48">
        <f t="shared" si="46"/>
        <v>22.662000000000003</v>
      </c>
    </row>
    <row r="1686" spans="1:7" x14ac:dyDescent="0.35">
      <c r="A1686" s="1">
        <v>44050</v>
      </c>
      <c r="B1686">
        <v>0</v>
      </c>
      <c r="C1686">
        <v>0</v>
      </c>
      <c r="D1686" s="48">
        <f t="shared" si="47"/>
        <v>0</v>
      </c>
      <c r="E1686">
        <v>21.823</v>
      </c>
      <c r="F1686">
        <v>1.1200000000000001</v>
      </c>
      <c r="G1686" s="48">
        <f t="shared" si="46"/>
        <v>22.943000000000001</v>
      </c>
    </row>
    <row r="1687" spans="1:7" x14ac:dyDescent="0.35">
      <c r="A1687" s="1">
        <v>44051</v>
      </c>
      <c r="B1687">
        <v>0</v>
      </c>
      <c r="C1687">
        <v>1.3879999999999999</v>
      </c>
      <c r="D1687" s="48">
        <f t="shared" si="47"/>
        <v>1.3879999999999999</v>
      </c>
      <c r="E1687">
        <v>20.687999999999999</v>
      </c>
      <c r="F1687">
        <v>0</v>
      </c>
      <c r="G1687" s="48">
        <f t="shared" si="46"/>
        <v>22.076000000000001</v>
      </c>
    </row>
    <row r="1688" spans="1:7" x14ac:dyDescent="0.35">
      <c r="A1688" s="1">
        <v>44052</v>
      </c>
      <c r="B1688">
        <v>0</v>
      </c>
      <c r="C1688">
        <v>1.387</v>
      </c>
      <c r="D1688" s="48">
        <f t="shared" si="47"/>
        <v>1.387</v>
      </c>
      <c r="E1688">
        <v>20.841999999999999</v>
      </c>
      <c r="F1688">
        <v>0</v>
      </c>
      <c r="G1688" s="48">
        <f t="shared" si="46"/>
        <v>22.228999999999999</v>
      </c>
    </row>
    <row r="1689" spans="1:7" x14ac:dyDescent="0.35">
      <c r="A1689" s="1">
        <v>44053</v>
      </c>
      <c r="B1689">
        <v>0</v>
      </c>
      <c r="C1689">
        <v>1.4059999999999999</v>
      </c>
      <c r="D1689" s="48">
        <f t="shared" si="47"/>
        <v>1.4059999999999999</v>
      </c>
      <c r="E1689">
        <v>21.681999999999999</v>
      </c>
      <c r="F1689">
        <v>0</v>
      </c>
      <c r="G1689" s="48">
        <f t="shared" si="46"/>
        <v>23.087999999999997</v>
      </c>
    </row>
    <row r="1690" spans="1:7" x14ac:dyDescent="0.35">
      <c r="A1690" s="1">
        <v>44054</v>
      </c>
      <c r="B1690">
        <v>0</v>
      </c>
      <c r="C1690">
        <v>1.379</v>
      </c>
      <c r="D1690" s="48">
        <f t="shared" si="47"/>
        <v>1.379</v>
      </c>
      <c r="E1690">
        <v>20.913</v>
      </c>
      <c r="F1690">
        <v>0</v>
      </c>
      <c r="G1690" s="48">
        <f t="shared" si="46"/>
        <v>22.292000000000002</v>
      </c>
    </row>
    <row r="1691" spans="1:7" x14ac:dyDescent="0.35">
      <c r="A1691" s="1">
        <v>44055</v>
      </c>
      <c r="B1691">
        <v>0</v>
      </c>
      <c r="C1691">
        <v>1.3859999999999999</v>
      </c>
      <c r="D1691" s="48">
        <f t="shared" si="47"/>
        <v>1.3859999999999999</v>
      </c>
      <c r="E1691">
        <v>20.138000000000002</v>
      </c>
      <c r="F1691">
        <v>0</v>
      </c>
      <c r="G1691" s="48">
        <f t="shared" si="46"/>
        <v>21.524000000000001</v>
      </c>
    </row>
    <row r="1692" spans="1:7" x14ac:dyDescent="0.35">
      <c r="A1692" s="1">
        <v>44056</v>
      </c>
      <c r="B1692">
        <v>0</v>
      </c>
      <c r="C1692">
        <v>1.466</v>
      </c>
      <c r="D1692" s="48">
        <f t="shared" si="47"/>
        <v>1.466</v>
      </c>
      <c r="E1692">
        <v>20.184999999999999</v>
      </c>
      <c r="F1692">
        <v>0</v>
      </c>
      <c r="G1692" s="48">
        <f t="shared" si="46"/>
        <v>21.651</v>
      </c>
    </row>
    <row r="1693" spans="1:7" x14ac:dyDescent="0.35">
      <c r="A1693" s="1">
        <v>44057</v>
      </c>
      <c r="B1693">
        <v>0</v>
      </c>
      <c r="C1693">
        <v>1.3839999999999999</v>
      </c>
      <c r="D1693" s="48">
        <f t="shared" si="47"/>
        <v>1.3839999999999999</v>
      </c>
      <c r="E1693">
        <v>20.157</v>
      </c>
      <c r="F1693">
        <v>0</v>
      </c>
      <c r="G1693" s="48">
        <f t="shared" si="46"/>
        <v>21.541</v>
      </c>
    </row>
    <row r="1694" spans="1:7" x14ac:dyDescent="0.35">
      <c r="A1694" s="1">
        <v>44058</v>
      </c>
      <c r="B1694">
        <v>0</v>
      </c>
      <c r="C1694">
        <v>2.5009999999999999</v>
      </c>
      <c r="D1694" s="48">
        <f t="shared" si="47"/>
        <v>2.5009999999999999</v>
      </c>
      <c r="E1694">
        <v>19.748000000000001</v>
      </c>
      <c r="F1694">
        <v>0</v>
      </c>
      <c r="G1694" s="48">
        <f t="shared" si="46"/>
        <v>22.249000000000002</v>
      </c>
    </row>
    <row r="1695" spans="1:7" x14ac:dyDescent="0.35">
      <c r="A1695" s="1">
        <v>44059</v>
      </c>
      <c r="B1695">
        <v>0</v>
      </c>
      <c r="C1695">
        <v>0</v>
      </c>
      <c r="D1695" s="48">
        <f t="shared" si="47"/>
        <v>0</v>
      </c>
      <c r="E1695">
        <v>24.716999999999999</v>
      </c>
      <c r="F1695">
        <v>0.87</v>
      </c>
      <c r="G1695" s="48">
        <f t="shared" si="46"/>
        <v>25.587</v>
      </c>
    </row>
    <row r="1696" spans="1:7" x14ac:dyDescent="0.35">
      <c r="A1696" s="1">
        <v>44060</v>
      </c>
      <c r="B1696">
        <v>0</v>
      </c>
      <c r="C1696">
        <v>0</v>
      </c>
      <c r="D1696" s="48">
        <f t="shared" si="47"/>
        <v>0</v>
      </c>
      <c r="E1696">
        <v>26.138999999999999</v>
      </c>
      <c r="F1696">
        <v>0.27900000000000003</v>
      </c>
      <c r="G1696" s="48">
        <f t="shared" si="46"/>
        <v>26.417999999999999</v>
      </c>
    </row>
    <row r="1697" spans="1:7" x14ac:dyDescent="0.35">
      <c r="A1697" s="1">
        <v>44061</v>
      </c>
      <c r="B1697">
        <v>0</v>
      </c>
      <c r="C1697">
        <v>0</v>
      </c>
      <c r="D1697" s="48">
        <f t="shared" si="47"/>
        <v>0</v>
      </c>
      <c r="E1697">
        <v>25.96</v>
      </c>
      <c r="F1697">
        <v>0</v>
      </c>
      <c r="G1697" s="48">
        <f t="shared" si="46"/>
        <v>25.96</v>
      </c>
    </row>
    <row r="1698" spans="1:7" x14ac:dyDescent="0.35">
      <c r="A1698" s="1">
        <v>44062</v>
      </c>
      <c r="B1698">
        <v>5.8999999999999997E-2</v>
      </c>
      <c r="C1698">
        <v>0</v>
      </c>
      <c r="D1698" s="48">
        <f t="shared" si="47"/>
        <v>5.8999999999999997E-2</v>
      </c>
      <c r="E1698">
        <v>26.073</v>
      </c>
      <c r="F1698">
        <v>0</v>
      </c>
      <c r="G1698" s="48">
        <f t="shared" si="46"/>
        <v>26.132000000000001</v>
      </c>
    </row>
    <row r="1699" spans="1:7" x14ac:dyDescent="0.35">
      <c r="A1699" s="1">
        <v>44063</v>
      </c>
      <c r="B1699">
        <v>0</v>
      </c>
      <c r="C1699">
        <v>0</v>
      </c>
      <c r="D1699" s="48">
        <f t="shared" si="47"/>
        <v>0</v>
      </c>
      <c r="E1699">
        <v>25.577999999999999</v>
      </c>
      <c r="F1699">
        <v>0</v>
      </c>
      <c r="G1699" s="48">
        <f t="shared" si="46"/>
        <v>25.577999999999999</v>
      </c>
    </row>
    <row r="1700" spans="1:7" x14ac:dyDescent="0.35">
      <c r="A1700" s="1">
        <v>44064</v>
      </c>
      <c r="B1700">
        <v>0</v>
      </c>
      <c r="C1700">
        <v>0</v>
      </c>
      <c r="D1700" s="48">
        <f t="shared" si="47"/>
        <v>0</v>
      </c>
      <c r="E1700">
        <v>25.638000000000002</v>
      </c>
      <c r="F1700">
        <v>0</v>
      </c>
      <c r="G1700" s="48">
        <f t="shared" si="46"/>
        <v>25.638000000000002</v>
      </c>
    </row>
    <row r="1701" spans="1:7" x14ac:dyDescent="0.35">
      <c r="A1701" s="1">
        <v>44065</v>
      </c>
      <c r="B1701">
        <v>0</v>
      </c>
      <c r="C1701">
        <v>0</v>
      </c>
      <c r="D1701" s="48">
        <f t="shared" si="47"/>
        <v>0</v>
      </c>
      <c r="E1701">
        <v>25.946999999999999</v>
      </c>
      <c r="F1701">
        <v>0</v>
      </c>
      <c r="G1701" s="48">
        <f t="shared" si="46"/>
        <v>25.946999999999999</v>
      </c>
    </row>
    <row r="1702" spans="1:7" x14ac:dyDescent="0.35">
      <c r="A1702" s="1">
        <v>44066</v>
      </c>
      <c r="B1702">
        <v>0</v>
      </c>
      <c r="C1702">
        <v>0</v>
      </c>
      <c r="D1702" s="48">
        <f t="shared" si="47"/>
        <v>0</v>
      </c>
      <c r="E1702">
        <v>25.948</v>
      </c>
      <c r="F1702">
        <v>0</v>
      </c>
      <c r="G1702" s="48">
        <f t="shared" si="46"/>
        <v>25.948</v>
      </c>
    </row>
    <row r="1703" spans="1:7" x14ac:dyDescent="0.35">
      <c r="A1703" s="1">
        <v>44067</v>
      </c>
      <c r="B1703">
        <v>0</v>
      </c>
      <c r="C1703">
        <v>0</v>
      </c>
      <c r="D1703" s="48">
        <f t="shared" si="47"/>
        <v>0</v>
      </c>
      <c r="E1703">
        <v>27.952000000000002</v>
      </c>
      <c r="F1703">
        <v>0</v>
      </c>
      <c r="G1703" s="48">
        <f t="shared" si="46"/>
        <v>27.952000000000002</v>
      </c>
    </row>
    <row r="1704" spans="1:7" x14ac:dyDescent="0.35">
      <c r="A1704" s="1">
        <v>44068</v>
      </c>
      <c r="B1704">
        <v>0</v>
      </c>
      <c r="C1704">
        <v>0</v>
      </c>
      <c r="D1704" s="48">
        <f t="shared" si="47"/>
        <v>0</v>
      </c>
      <c r="E1704">
        <v>40.874000000000002</v>
      </c>
      <c r="F1704">
        <v>1.125</v>
      </c>
      <c r="G1704" s="48">
        <f t="shared" si="46"/>
        <v>41.999000000000002</v>
      </c>
    </row>
    <row r="1705" spans="1:7" x14ac:dyDescent="0.35">
      <c r="A1705" s="1">
        <v>44069</v>
      </c>
      <c r="B1705">
        <v>0</v>
      </c>
      <c r="C1705">
        <v>0</v>
      </c>
      <c r="D1705" s="48">
        <f t="shared" si="47"/>
        <v>0</v>
      </c>
      <c r="E1705">
        <v>41.771000000000001</v>
      </c>
      <c r="F1705">
        <v>0</v>
      </c>
      <c r="G1705" s="48">
        <f t="shared" si="46"/>
        <v>41.771000000000001</v>
      </c>
    </row>
    <row r="1706" spans="1:7" x14ac:dyDescent="0.35">
      <c r="A1706" s="1">
        <v>44070</v>
      </c>
      <c r="B1706">
        <v>2.9000000000000001E-2</v>
      </c>
      <c r="C1706">
        <v>0</v>
      </c>
      <c r="D1706" s="48">
        <f t="shared" si="47"/>
        <v>2.9000000000000001E-2</v>
      </c>
      <c r="E1706">
        <v>39.018000000000001</v>
      </c>
      <c r="F1706">
        <v>0</v>
      </c>
      <c r="G1706" s="48">
        <f t="shared" si="46"/>
        <v>39.047000000000004</v>
      </c>
    </row>
    <row r="1707" spans="1:7" x14ac:dyDescent="0.35">
      <c r="A1707" s="1">
        <v>44071</v>
      </c>
      <c r="B1707">
        <v>0</v>
      </c>
      <c r="C1707">
        <v>0</v>
      </c>
      <c r="D1707" s="48">
        <f t="shared" si="47"/>
        <v>0</v>
      </c>
      <c r="E1707">
        <v>37.792000000000002</v>
      </c>
      <c r="F1707">
        <v>0</v>
      </c>
      <c r="G1707" s="48">
        <f t="shared" si="46"/>
        <v>37.792000000000002</v>
      </c>
    </row>
    <row r="1708" spans="1:7" x14ac:dyDescent="0.35">
      <c r="A1708" s="1">
        <v>44072</v>
      </c>
      <c r="B1708">
        <v>1.1970000000000001</v>
      </c>
      <c r="C1708">
        <v>0</v>
      </c>
      <c r="D1708" s="48">
        <f t="shared" si="47"/>
        <v>1.1970000000000001</v>
      </c>
      <c r="E1708">
        <v>37.491999999999997</v>
      </c>
      <c r="F1708">
        <v>0</v>
      </c>
      <c r="G1708" s="48">
        <f t="shared" si="46"/>
        <v>38.689</v>
      </c>
    </row>
    <row r="1709" spans="1:7" x14ac:dyDescent="0.35">
      <c r="A1709" s="1">
        <v>44073</v>
      </c>
      <c r="B1709">
        <v>0.88700000000000001</v>
      </c>
      <c r="C1709">
        <v>0</v>
      </c>
      <c r="D1709" s="48">
        <f t="shared" si="47"/>
        <v>0.88700000000000001</v>
      </c>
      <c r="E1709">
        <v>37.579000000000001</v>
      </c>
      <c r="F1709">
        <v>0</v>
      </c>
      <c r="G1709" s="48">
        <f t="shared" si="46"/>
        <v>38.466000000000001</v>
      </c>
    </row>
    <row r="1710" spans="1:7" x14ac:dyDescent="0.35">
      <c r="A1710" s="1">
        <v>44074</v>
      </c>
      <c r="B1710">
        <v>0</v>
      </c>
      <c r="C1710">
        <v>0</v>
      </c>
      <c r="D1710" s="48">
        <f t="shared" si="47"/>
        <v>0</v>
      </c>
      <c r="E1710">
        <v>36.545000000000002</v>
      </c>
      <c r="F1710">
        <v>0</v>
      </c>
      <c r="G1710" s="48">
        <f t="shared" si="46"/>
        <v>36.545000000000002</v>
      </c>
    </row>
    <row r="1711" spans="1:7" x14ac:dyDescent="0.35">
      <c r="A1711" s="1">
        <v>44075</v>
      </c>
      <c r="B1711">
        <v>0</v>
      </c>
      <c r="C1711">
        <v>0</v>
      </c>
      <c r="D1711" s="48">
        <f t="shared" si="47"/>
        <v>0</v>
      </c>
      <c r="E1711">
        <v>37.320999999999998</v>
      </c>
      <c r="F1711">
        <v>0</v>
      </c>
      <c r="G1711" s="48">
        <f t="shared" si="46"/>
        <v>37.320999999999998</v>
      </c>
    </row>
    <row r="1712" spans="1:7" x14ac:dyDescent="0.35">
      <c r="A1712" s="1">
        <v>44076</v>
      </c>
      <c r="B1712">
        <v>0</v>
      </c>
      <c r="C1712">
        <v>0</v>
      </c>
      <c r="D1712" s="48">
        <f t="shared" si="47"/>
        <v>0</v>
      </c>
      <c r="E1712">
        <v>35.933</v>
      </c>
      <c r="F1712">
        <v>0</v>
      </c>
      <c r="G1712" s="48">
        <f t="shared" si="46"/>
        <v>35.933</v>
      </c>
    </row>
    <row r="1713" spans="1:7" x14ac:dyDescent="0.35">
      <c r="A1713" s="1">
        <v>44077</v>
      </c>
      <c r="B1713">
        <v>0</v>
      </c>
      <c r="C1713">
        <v>0</v>
      </c>
      <c r="D1713" s="48">
        <f t="shared" si="47"/>
        <v>0</v>
      </c>
      <c r="E1713">
        <v>36.195</v>
      </c>
      <c r="F1713">
        <v>0</v>
      </c>
      <c r="G1713" s="48">
        <f t="shared" si="46"/>
        <v>36.195</v>
      </c>
    </row>
    <row r="1714" spans="1:7" x14ac:dyDescent="0.35">
      <c r="A1714" s="1">
        <v>44078</v>
      </c>
      <c r="B1714">
        <v>0</v>
      </c>
      <c r="C1714">
        <v>0</v>
      </c>
      <c r="D1714" s="48">
        <f t="shared" si="47"/>
        <v>0</v>
      </c>
      <c r="E1714">
        <v>33.68</v>
      </c>
      <c r="F1714">
        <v>0</v>
      </c>
      <c r="G1714" s="48">
        <f t="shared" si="46"/>
        <v>33.68</v>
      </c>
    </row>
    <row r="1715" spans="1:7" x14ac:dyDescent="0.35">
      <c r="A1715" s="1">
        <v>44079</v>
      </c>
      <c r="B1715">
        <v>0</v>
      </c>
      <c r="C1715">
        <v>0</v>
      </c>
      <c r="D1715" s="48">
        <f t="shared" si="47"/>
        <v>0</v>
      </c>
      <c r="E1715">
        <v>24.084</v>
      </c>
      <c r="F1715">
        <v>0</v>
      </c>
      <c r="G1715" s="48">
        <f t="shared" si="46"/>
        <v>24.084</v>
      </c>
    </row>
    <row r="1716" spans="1:7" x14ac:dyDescent="0.35">
      <c r="A1716" s="1">
        <v>44080</v>
      </c>
      <c r="B1716">
        <v>0</v>
      </c>
      <c r="C1716">
        <v>0</v>
      </c>
      <c r="D1716" s="48">
        <f t="shared" si="47"/>
        <v>0</v>
      </c>
      <c r="E1716">
        <v>24.367999999999999</v>
      </c>
      <c r="F1716">
        <v>0</v>
      </c>
      <c r="G1716" s="48">
        <f t="shared" si="46"/>
        <v>24.367999999999999</v>
      </c>
    </row>
    <row r="1717" spans="1:7" x14ac:dyDescent="0.35">
      <c r="A1717" s="1">
        <v>44081</v>
      </c>
      <c r="B1717">
        <v>0</v>
      </c>
      <c r="C1717">
        <v>0</v>
      </c>
      <c r="D1717" s="48">
        <f t="shared" si="47"/>
        <v>0</v>
      </c>
      <c r="E1717">
        <v>23.038</v>
      </c>
      <c r="F1717">
        <v>0</v>
      </c>
      <c r="G1717" s="48">
        <f t="shared" si="46"/>
        <v>23.038</v>
      </c>
    </row>
    <row r="1718" spans="1:7" x14ac:dyDescent="0.35">
      <c r="A1718" s="1">
        <v>44082</v>
      </c>
      <c r="B1718">
        <v>0</v>
      </c>
      <c r="C1718">
        <v>0</v>
      </c>
      <c r="D1718" s="48">
        <f t="shared" si="47"/>
        <v>0</v>
      </c>
      <c r="E1718">
        <v>25.843</v>
      </c>
      <c r="F1718">
        <v>0</v>
      </c>
      <c r="G1718" s="48">
        <f t="shared" si="46"/>
        <v>25.843</v>
      </c>
    </row>
    <row r="1719" spans="1:7" x14ac:dyDescent="0.35">
      <c r="A1719" s="1">
        <v>44083</v>
      </c>
      <c r="B1719">
        <v>0</v>
      </c>
      <c r="C1719">
        <v>0</v>
      </c>
      <c r="D1719" s="48">
        <f t="shared" si="47"/>
        <v>0</v>
      </c>
      <c r="E1719">
        <v>25.632000000000001</v>
      </c>
      <c r="F1719">
        <v>0</v>
      </c>
      <c r="G1719" s="48">
        <f t="shared" si="46"/>
        <v>25.632000000000001</v>
      </c>
    </row>
    <row r="1720" spans="1:7" x14ac:dyDescent="0.35">
      <c r="A1720" s="1">
        <v>44084</v>
      </c>
      <c r="B1720">
        <v>0</v>
      </c>
      <c r="C1720">
        <v>0</v>
      </c>
      <c r="D1720" s="48">
        <f t="shared" si="47"/>
        <v>0</v>
      </c>
      <c r="E1720">
        <v>25.556999999999999</v>
      </c>
      <c r="F1720">
        <v>0</v>
      </c>
      <c r="G1720" s="48">
        <f t="shared" si="46"/>
        <v>25.556999999999999</v>
      </c>
    </row>
    <row r="1721" spans="1:7" x14ac:dyDescent="0.35">
      <c r="A1721" s="1">
        <v>44085</v>
      </c>
      <c r="B1721">
        <v>0</v>
      </c>
      <c r="C1721">
        <v>0</v>
      </c>
      <c r="D1721" s="48">
        <f t="shared" si="47"/>
        <v>0</v>
      </c>
      <c r="E1721">
        <v>24.19</v>
      </c>
      <c r="F1721">
        <v>1.125</v>
      </c>
      <c r="G1721" s="48">
        <f t="shared" si="46"/>
        <v>25.315000000000001</v>
      </c>
    </row>
    <row r="1722" spans="1:7" x14ac:dyDescent="0.35">
      <c r="A1722" s="1">
        <v>44086</v>
      </c>
      <c r="B1722">
        <v>0</v>
      </c>
      <c r="C1722">
        <v>0</v>
      </c>
      <c r="D1722" s="48">
        <f t="shared" si="47"/>
        <v>0</v>
      </c>
      <c r="E1722">
        <v>23.643999999999998</v>
      </c>
      <c r="F1722">
        <v>0</v>
      </c>
      <c r="G1722" s="48">
        <f t="shared" si="46"/>
        <v>23.643999999999998</v>
      </c>
    </row>
    <row r="1723" spans="1:7" x14ac:dyDescent="0.35">
      <c r="A1723" s="1">
        <v>44087</v>
      </c>
      <c r="B1723">
        <v>0</v>
      </c>
      <c r="C1723">
        <v>0</v>
      </c>
      <c r="D1723" s="48">
        <f t="shared" si="47"/>
        <v>0</v>
      </c>
      <c r="E1723">
        <v>20.588000000000001</v>
      </c>
      <c r="F1723">
        <v>0</v>
      </c>
      <c r="G1723" s="48">
        <f t="shared" ref="G1723:G1786" si="48">SUM(D1723:F1723)</f>
        <v>20.588000000000001</v>
      </c>
    </row>
    <row r="1724" spans="1:7" x14ac:dyDescent="0.35">
      <c r="A1724" s="1">
        <v>44088</v>
      </c>
      <c r="B1724">
        <v>0</v>
      </c>
      <c r="C1724">
        <v>0</v>
      </c>
      <c r="D1724" s="48">
        <f t="shared" si="47"/>
        <v>0</v>
      </c>
      <c r="E1724">
        <v>24.489000000000001</v>
      </c>
      <c r="F1724">
        <v>0</v>
      </c>
      <c r="G1724" s="48">
        <f t="shared" si="48"/>
        <v>24.489000000000001</v>
      </c>
    </row>
    <row r="1725" spans="1:7" x14ac:dyDescent="0.35">
      <c r="A1725" s="1">
        <v>44089</v>
      </c>
      <c r="B1725">
        <v>0.13900000000000001</v>
      </c>
      <c r="C1725">
        <v>0</v>
      </c>
      <c r="D1725" s="48">
        <f t="shared" si="47"/>
        <v>0.13900000000000001</v>
      </c>
      <c r="E1725">
        <v>25.439</v>
      </c>
      <c r="F1725">
        <v>0</v>
      </c>
      <c r="G1725" s="48">
        <f t="shared" si="48"/>
        <v>25.577999999999999</v>
      </c>
    </row>
    <row r="1726" spans="1:7" x14ac:dyDescent="0.35">
      <c r="A1726" s="1">
        <v>44090</v>
      </c>
      <c r="B1726">
        <v>0</v>
      </c>
      <c r="C1726">
        <v>0</v>
      </c>
      <c r="D1726" s="48">
        <f t="shared" si="47"/>
        <v>0</v>
      </c>
      <c r="E1726">
        <v>21.670999999999999</v>
      </c>
      <c r="F1726">
        <v>0</v>
      </c>
      <c r="G1726" s="48">
        <f t="shared" si="48"/>
        <v>21.670999999999999</v>
      </c>
    </row>
    <row r="1727" spans="1:7" x14ac:dyDescent="0.35">
      <c r="A1727" s="1">
        <v>44091</v>
      </c>
      <c r="B1727">
        <v>0</v>
      </c>
      <c r="C1727">
        <v>0</v>
      </c>
      <c r="D1727" s="48">
        <f t="shared" si="47"/>
        <v>0</v>
      </c>
      <c r="E1727">
        <v>25.224</v>
      </c>
      <c r="F1727">
        <v>0</v>
      </c>
      <c r="G1727" s="48">
        <f t="shared" si="48"/>
        <v>25.224</v>
      </c>
    </row>
    <row r="1728" spans="1:7" x14ac:dyDescent="0.35">
      <c r="A1728" s="1">
        <v>44092</v>
      </c>
      <c r="B1728">
        <v>0</v>
      </c>
      <c r="C1728">
        <v>0</v>
      </c>
      <c r="D1728" s="48">
        <f t="shared" si="47"/>
        <v>0</v>
      </c>
      <c r="E1728">
        <v>25.774000000000001</v>
      </c>
      <c r="F1728">
        <v>0</v>
      </c>
      <c r="G1728" s="48">
        <f t="shared" si="48"/>
        <v>25.774000000000001</v>
      </c>
    </row>
    <row r="1729" spans="1:7" x14ac:dyDescent="0.35">
      <c r="A1729" s="1">
        <v>44093</v>
      </c>
      <c r="B1729">
        <v>0</v>
      </c>
      <c r="C1729">
        <v>0</v>
      </c>
      <c r="D1729" s="48">
        <f t="shared" si="47"/>
        <v>0</v>
      </c>
      <c r="E1729">
        <v>22.763000000000002</v>
      </c>
      <c r="F1729">
        <v>0</v>
      </c>
      <c r="G1729" s="48">
        <f t="shared" si="48"/>
        <v>22.763000000000002</v>
      </c>
    </row>
    <row r="1730" spans="1:7" x14ac:dyDescent="0.35">
      <c r="A1730" s="1">
        <v>44094</v>
      </c>
      <c r="B1730">
        <v>0</v>
      </c>
      <c r="C1730">
        <v>0</v>
      </c>
      <c r="D1730" s="48">
        <f t="shared" si="47"/>
        <v>0</v>
      </c>
      <c r="E1730">
        <v>24.6</v>
      </c>
      <c r="F1730">
        <v>0</v>
      </c>
      <c r="G1730" s="48">
        <f t="shared" si="48"/>
        <v>24.6</v>
      </c>
    </row>
    <row r="1731" spans="1:7" x14ac:dyDescent="0.35">
      <c r="A1731" s="1">
        <v>44095</v>
      </c>
      <c r="B1731">
        <v>0</v>
      </c>
      <c r="C1731">
        <v>0</v>
      </c>
      <c r="D1731" s="48">
        <f t="shared" si="47"/>
        <v>0</v>
      </c>
      <c r="E1731">
        <v>26.571000000000002</v>
      </c>
      <c r="F1731">
        <v>0</v>
      </c>
      <c r="G1731" s="48">
        <f t="shared" si="48"/>
        <v>26.571000000000002</v>
      </c>
    </row>
    <row r="1732" spans="1:7" x14ac:dyDescent="0.35">
      <c r="A1732" s="1">
        <v>44096</v>
      </c>
      <c r="B1732">
        <v>0</v>
      </c>
      <c r="C1732">
        <v>0</v>
      </c>
      <c r="D1732" s="48">
        <f t="shared" si="47"/>
        <v>0</v>
      </c>
      <c r="E1732">
        <v>23.202000000000002</v>
      </c>
      <c r="F1732">
        <v>0</v>
      </c>
      <c r="G1732" s="48">
        <f t="shared" si="48"/>
        <v>23.202000000000002</v>
      </c>
    </row>
    <row r="1733" spans="1:7" x14ac:dyDescent="0.35">
      <c r="A1733" s="1">
        <v>44097</v>
      </c>
      <c r="B1733">
        <v>3.214</v>
      </c>
      <c r="C1733">
        <v>0</v>
      </c>
      <c r="D1733" s="48">
        <f t="shared" si="47"/>
        <v>3.214</v>
      </c>
      <c r="E1733">
        <v>22.105</v>
      </c>
      <c r="F1733">
        <v>0</v>
      </c>
      <c r="G1733" s="48">
        <f t="shared" si="48"/>
        <v>25.318999999999999</v>
      </c>
    </row>
    <row r="1734" spans="1:7" x14ac:dyDescent="0.35">
      <c r="A1734" s="1">
        <v>44098</v>
      </c>
      <c r="B1734">
        <v>0.54800000000000004</v>
      </c>
      <c r="C1734">
        <v>5.8769999999999998</v>
      </c>
      <c r="D1734" s="48">
        <f t="shared" si="47"/>
        <v>6.4249999999999998</v>
      </c>
      <c r="E1734">
        <v>25.129000000000001</v>
      </c>
      <c r="F1734">
        <v>0</v>
      </c>
      <c r="G1734" s="48">
        <f t="shared" si="48"/>
        <v>31.554000000000002</v>
      </c>
    </row>
    <row r="1735" spans="1:7" x14ac:dyDescent="0.35">
      <c r="A1735" s="1">
        <v>44099</v>
      </c>
      <c r="B1735">
        <v>0</v>
      </c>
      <c r="C1735">
        <v>7.4960000000000004</v>
      </c>
      <c r="D1735" s="48">
        <f t="shared" si="47"/>
        <v>7.4960000000000004</v>
      </c>
      <c r="E1735">
        <v>25.295000000000002</v>
      </c>
      <c r="F1735">
        <v>0</v>
      </c>
      <c r="G1735" s="48">
        <f t="shared" si="48"/>
        <v>32.791000000000004</v>
      </c>
    </row>
    <row r="1736" spans="1:7" x14ac:dyDescent="0.35">
      <c r="A1736" s="1">
        <v>44100</v>
      </c>
      <c r="B1736">
        <v>0</v>
      </c>
      <c r="C1736">
        <v>0</v>
      </c>
      <c r="D1736" s="48">
        <f t="shared" si="47"/>
        <v>0</v>
      </c>
      <c r="E1736">
        <v>23.664999999999999</v>
      </c>
      <c r="F1736">
        <v>0</v>
      </c>
      <c r="G1736" s="48">
        <f t="shared" si="48"/>
        <v>23.664999999999999</v>
      </c>
    </row>
    <row r="1737" spans="1:7" x14ac:dyDescent="0.35">
      <c r="A1737" s="1">
        <v>44101</v>
      </c>
      <c r="B1737">
        <v>0</v>
      </c>
      <c r="C1737">
        <v>3.2309999999999999</v>
      </c>
      <c r="D1737" s="48">
        <f t="shared" si="47"/>
        <v>3.2309999999999999</v>
      </c>
      <c r="E1737">
        <v>24.190999999999999</v>
      </c>
      <c r="F1737">
        <v>0</v>
      </c>
      <c r="G1737" s="48">
        <f t="shared" si="48"/>
        <v>27.421999999999997</v>
      </c>
    </row>
    <row r="1738" spans="1:7" x14ac:dyDescent="0.35">
      <c r="A1738" s="1">
        <v>44102</v>
      </c>
      <c r="B1738">
        <v>0</v>
      </c>
      <c r="C1738">
        <v>7.9269999999999996</v>
      </c>
      <c r="D1738" s="48">
        <f t="shared" si="47"/>
        <v>7.9269999999999996</v>
      </c>
      <c r="E1738">
        <v>25.448</v>
      </c>
      <c r="F1738">
        <v>0</v>
      </c>
      <c r="G1738" s="48">
        <f t="shared" si="48"/>
        <v>33.375</v>
      </c>
    </row>
    <row r="1739" spans="1:7" x14ac:dyDescent="0.35">
      <c r="A1739" s="1">
        <v>44103</v>
      </c>
      <c r="B1739">
        <v>0</v>
      </c>
      <c r="C1739">
        <v>5.5019999999999998</v>
      </c>
      <c r="D1739" s="48">
        <f t="shared" si="47"/>
        <v>5.5019999999999998</v>
      </c>
      <c r="E1739">
        <v>15.933999999999999</v>
      </c>
      <c r="F1739">
        <v>0</v>
      </c>
      <c r="G1739" s="48">
        <f t="shared" si="48"/>
        <v>21.436</v>
      </c>
    </row>
    <row r="1740" spans="1:7" x14ac:dyDescent="0.35">
      <c r="A1740" s="1">
        <v>44104</v>
      </c>
      <c r="B1740">
        <v>0</v>
      </c>
      <c r="C1740">
        <v>1.232</v>
      </c>
      <c r="D1740" s="48">
        <f t="shared" si="47"/>
        <v>1.232</v>
      </c>
      <c r="E1740">
        <v>16.268999999999998</v>
      </c>
      <c r="F1740">
        <v>0</v>
      </c>
      <c r="G1740" s="48">
        <f t="shared" si="48"/>
        <v>17.500999999999998</v>
      </c>
    </row>
    <row r="1741" spans="1:7" x14ac:dyDescent="0.35">
      <c r="A1741" s="1">
        <v>44105</v>
      </c>
      <c r="B1741">
        <v>0</v>
      </c>
      <c r="C1741">
        <v>12.984999999999999</v>
      </c>
      <c r="D1741" s="48">
        <f t="shared" si="47"/>
        <v>12.984999999999999</v>
      </c>
      <c r="E1741">
        <v>9.1460000000000008</v>
      </c>
      <c r="F1741">
        <v>0</v>
      </c>
      <c r="G1741" s="48">
        <f t="shared" si="48"/>
        <v>22.131</v>
      </c>
    </row>
    <row r="1742" spans="1:7" x14ac:dyDescent="0.35">
      <c r="A1742" s="1">
        <v>44106</v>
      </c>
      <c r="B1742">
        <v>0</v>
      </c>
      <c r="C1742">
        <v>14.804</v>
      </c>
      <c r="D1742" s="48">
        <f t="shared" si="47"/>
        <v>14.804</v>
      </c>
      <c r="E1742">
        <v>8.5</v>
      </c>
      <c r="F1742">
        <v>0</v>
      </c>
      <c r="G1742" s="48">
        <f t="shared" si="48"/>
        <v>23.304000000000002</v>
      </c>
    </row>
    <row r="1743" spans="1:7" x14ac:dyDescent="0.35">
      <c r="A1743" s="1">
        <v>44107</v>
      </c>
      <c r="B1743">
        <v>0</v>
      </c>
      <c r="C1743">
        <v>0</v>
      </c>
      <c r="D1743" s="48">
        <f t="shared" si="47"/>
        <v>0</v>
      </c>
      <c r="E1743">
        <v>9.19</v>
      </c>
      <c r="F1743">
        <v>0</v>
      </c>
      <c r="G1743" s="48">
        <f t="shared" si="48"/>
        <v>9.19</v>
      </c>
    </row>
    <row r="1744" spans="1:7" x14ac:dyDescent="0.35">
      <c r="A1744" s="1">
        <v>44108</v>
      </c>
      <c r="B1744">
        <v>0</v>
      </c>
      <c r="C1744">
        <v>0</v>
      </c>
      <c r="D1744" s="48">
        <f t="shared" si="47"/>
        <v>0</v>
      </c>
      <c r="E1744">
        <v>9.0670000000000002</v>
      </c>
      <c r="F1744">
        <v>1.778</v>
      </c>
      <c r="G1744" s="48">
        <f t="shared" si="48"/>
        <v>10.845000000000001</v>
      </c>
    </row>
    <row r="1745" spans="1:7" x14ac:dyDescent="0.35">
      <c r="A1745" s="1">
        <v>44109</v>
      </c>
      <c r="B1745">
        <v>0.20899999999999999</v>
      </c>
      <c r="C1745">
        <v>6.5419999999999998</v>
      </c>
      <c r="D1745" s="48">
        <f t="shared" si="47"/>
        <v>6.7509999999999994</v>
      </c>
      <c r="E1745">
        <v>12.022</v>
      </c>
      <c r="F1745">
        <v>7.681</v>
      </c>
      <c r="G1745" s="48">
        <f t="shared" si="48"/>
        <v>26.454000000000001</v>
      </c>
    </row>
    <row r="1746" spans="1:7" x14ac:dyDescent="0.35">
      <c r="A1746" s="1">
        <v>44110</v>
      </c>
      <c r="B1746">
        <v>0</v>
      </c>
      <c r="C1746">
        <v>4.1000000000000002E-2</v>
      </c>
      <c r="D1746" s="48">
        <f t="shared" si="47"/>
        <v>4.1000000000000002E-2</v>
      </c>
      <c r="E1746">
        <v>8.2149999999999999</v>
      </c>
      <c r="F1746">
        <v>1.2250000000000001</v>
      </c>
      <c r="G1746" s="48">
        <f t="shared" si="48"/>
        <v>9.4809999999999999</v>
      </c>
    </row>
    <row r="1747" spans="1:7" x14ac:dyDescent="0.35">
      <c r="A1747" s="1">
        <v>44111</v>
      </c>
      <c r="B1747">
        <v>0</v>
      </c>
      <c r="C1747">
        <v>0.27800000000000002</v>
      </c>
      <c r="D1747" s="48">
        <f t="shared" si="47"/>
        <v>0.27800000000000002</v>
      </c>
      <c r="E1747">
        <v>9.0340000000000007</v>
      </c>
      <c r="F1747">
        <v>1.635</v>
      </c>
      <c r="G1747" s="48">
        <f t="shared" si="48"/>
        <v>10.947000000000001</v>
      </c>
    </row>
    <row r="1748" spans="1:7" x14ac:dyDescent="0.35">
      <c r="A1748" s="1">
        <v>44112</v>
      </c>
      <c r="B1748">
        <v>0</v>
      </c>
      <c r="C1748">
        <v>3.766</v>
      </c>
      <c r="D1748" s="48">
        <f t="shared" ref="D1748:D1811" si="49">B1748+C1748</f>
        <v>3.766</v>
      </c>
      <c r="E1748">
        <v>11.205</v>
      </c>
      <c r="F1748">
        <v>6.6289999999999996</v>
      </c>
      <c r="G1748" s="48">
        <f t="shared" si="48"/>
        <v>21.6</v>
      </c>
    </row>
    <row r="1749" spans="1:7" x14ac:dyDescent="0.35">
      <c r="A1749" s="1">
        <v>44113</v>
      </c>
      <c r="B1749">
        <v>0</v>
      </c>
      <c r="C1749">
        <v>5.1369999999999996</v>
      </c>
      <c r="D1749" s="48">
        <f t="shared" si="49"/>
        <v>5.1369999999999996</v>
      </c>
      <c r="E1749">
        <v>11.089</v>
      </c>
      <c r="F1749">
        <v>0.34</v>
      </c>
      <c r="G1749" s="48">
        <f t="shared" si="48"/>
        <v>16.565999999999999</v>
      </c>
    </row>
    <row r="1750" spans="1:7" x14ac:dyDescent="0.35">
      <c r="A1750" s="1">
        <v>44114</v>
      </c>
      <c r="B1750">
        <v>0</v>
      </c>
      <c r="C1750">
        <v>0</v>
      </c>
      <c r="D1750" s="48">
        <f t="shared" si="49"/>
        <v>0</v>
      </c>
      <c r="E1750">
        <v>10.087</v>
      </c>
      <c r="F1750">
        <v>0</v>
      </c>
      <c r="G1750" s="48">
        <f t="shared" si="48"/>
        <v>10.087</v>
      </c>
    </row>
    <row r="1751" spans="1:7" x14ac:dyDescent="0.35">
      <c r="A1751" s="1">
        <v>44115</v>
      </c>
      <c r="B1751">
        <v>0</v>
      </c>
      <c r="C1751">
        <v>0</v>
      </c>
      <c r="D1751" s="48">
        <f t="shared" si="49"/>
        <v>0</v>
      </c>
      <c r="E1751">
        <v>10.997999999999999</v>
      </c>
      <c r="F1751">
        <v>4.093</v>
      </c>
      <c r="G1751" s="48">
        <f t="shared" si="48"/>
        <v>15.090999999999999</v>
      </c>
    </row>
    <row r="1752" spans="1:7" x14ac:dyDescent="0.35">
      <c r="A1752" s="1">
        <v>44116</v>
      </c>
      <c r="B1752">
        <v>0</v>
      </c>
      <c r="C1752">
        <v>5.5919999999999996</v>
      </c>
      <c r="D1752" s="48">
        <f t="shared" si="49"/>
        <v>5.5919999999999996</v>
      </c>
      <c r="E1752">
        <v>11.539</v>
      </c>
      <c r="F1752">
        <v>12.180999999999999</v>
      </c>
      <c r="G1752" s="48">
        <f t="shared" si="48"/>
        <v>29.311999999999998</v>
      </c>
    </row>
    <row r="1753" spans="1:7" x14ac:dyDescent="0.35">
      <c r="A1753" s="1">
        <v>44117</v>
      </c>
      <c r="B1753">
        <v>0</v>
      </c>
      <c r="C1753">
        <v>1.1539999999999999</v>
      </c>
      <c r="D1753" s="48">
        <f t="shared" si="49"/>
        <v>1.1539999999999999</v>
      </c>
      <c r="E1753">
        <v>12.622</v>
      </c>
      <c r="F1753">
        <v>10.706</v>
      </c>
      <c r="G1753" s="48">
        <f t="shared" si="48"/>
        <v>24.481999999999999</v>
      </c>
    </row>
    <row r="1754" spans="1:7" x14ac:dyDescent="0.35">
      <c r="A1754" s="1">
        <v>44118</v>
      </c>
      <c r="B1754">
        <v>0</v>
      </c>
      <c r="C1754">
        <v>3.3159999999999998</v>
      </c>
      <c r="D1754" s="48">
        <f t="shared" si="49"/>
        <v>3.3159999999999998</v>
      </c>
      <c r="E1754">
        <v>11.423</v>
      </c>
      <c r="F1754">
        <v>15.007999999999999</v>
      </c>
      <c r="G1754" s="48">
        <f t="shared" si="48"/>
        <v>29.747</v>
      </c>
    </row>
    <row r="1755" spans="1:7" x14ac:dyDescent="0.35">
      <c r="A1755" s="1">
        <v>44119</v>
      </c>
      <c r="B1755">
        <v>0</v>
      </c>
      <c r="C1755">
        <v>9.6620000000000008</v>
      </c>
      <c r="D1755" s="48">
        <f t="shared" si="49"/>
        <v>9.6620000000000008</v>
      </c>
      <c r="E1755">
        <v>11.936</v>
      </c>
      <c r="F1755">
        <v>13.193</v>
      </c>
      <c r="G1755" s="48">
        <f t="shared" si="48"/>
        <v>34.790999999999997</v>
      </c>
    </row>
    <row r="1756" spans="1:7" x14ac:dyDescent="0.35">
      <c r="A1756" s="1">
        <v>44120</v>
      </c>
      <c r="B1756">
        <v>0</v>
      </c>
      <c r="C1756">
        <v>14.788</v>
      </c>
      <c r="D1756" s="48">
        <f t="shared" si="49"/>
        <v>14.788</v>
      </c>
      <c r="E1756">
        <v>11.077999999999999</v>
      </c>
      <c r="F1756">
        <v>21.117000000000001</v>
      </c>
      <c r="G1756" s="48">
        <f t="shared" si="48"/>
        <v>46.983000000000004</v>
      </c>
    </row>
    <row r="1757" spans="1:7" x14ac:dyDescent="0.35">
      <c r="A1757" s="1">
        <v>44121</v>
      </c>
      <c r="B1757">
        <v>0</v>
      </c>
      <c r="C1757">
        <v>9.2089999999999996</v>
      </c>
      <c r="D1757" s="48">
        <f t="shared" si="49"/>
        <v>9.2089999999999996</v>
      </c>
      <c r="E1757">
        <v>11.955</v>
      </c>
      <c r="F1757">
        <v>9.4109999999999996</v>
      </c>
      <c r="G1757" s="48">
        <f t="shared" si="48"/>
        <v>30.575000000000003</v>
      </c>
    </row>
    <row r="1758" spans="1:7" x14ac:dyDescent="0.35">
      <c r="A1758" s="1">
        <v>44122</v>
      </c>
      <c r="B1758">
        <v>0</v>
      </c>
      <c r="C1758">
        <v>8.4629999999999992</v>
      </c>
      <c r="D1758" s="48">
        <f t="shared" si="49"/>
        <v>8.4629999999999992</v>
      </c>
      <c r="E1758">
        <v>12.17</v>
      </c>
      <c r="F1758">
        <v>9.4149999999999991</v>
      </c>
      <c r="G1758" s="48">
        <f t="shared" si="48"/>
        <v>30.047999999999998</v>
      </c>
    </row>
    <row r="1759" spans="1:7" x14ac:dyDescent="0.35">
      <c r="A1759" s="1">
        <v>44123</v>
      </c>
      <c r="B1759">
        <v>0</v>
      </c>
      <c r="C1759">
        <v>8.6760000000000002</v>
      </c>
      <c r="D1759" s="48">
        <f t="shared" si="49"/>
        <v>8.6760000000000002</v>
      </c>
      <c r="E1759">
        <v>9.5180000000000007</v>
      </c>
      <c r="F1759">
        <v>3.3410000000000002</v>
      </c>
      <c r="G1759" s="48">
        <f t="shared" si="48"/>
        <v>21.535000000000004</v>
      </c>
    </row>
    <row r="1760" spans="1:7" x14ac:dyDescent="0.35">
      <c r="A1760" s="1">
        <v>44124</v>
      </c>
      <c r="B1760">
        <v>0</v>
      </c>
      <c r="C1760">
        <v>2.1970000000000001</v>
      </c>
      <c r="D1760" s="48">
        <f t="shared" si="49"/>
        <v>2.1970000000000001</v>
      </c>
      <c r="E1760">
        <v>9.91</v>
      </c>
      <c r="F1760">
        <v>4.0460000000000003</v>
      </c>
      <c r="G1760" s="48">
        <f t="shared" si="48"/>
        <v>16.152999999999999</v>
      </c>
    </row>
    <row r="1761" spans="1:7" x14ac:dyDescent="0.35">
      <c r="A1761" s="1">
        <v>44125</v>
      </c>
      <c r="B1761">
        <v>0</v>
      </c>
      <c r="C1761">
        <v>3.7909999999999999</v>
      </c>
      <c r="D1761" s="48">
        <f t="shared" si="49"/>
        <v>3.7909999999999999</v>
      </c>
      <c r="E1761">
        <v>10.050000000000001</v>
      </c>
      <c r="F1761">
        <v>0</v>
      </c>
      <c r="G1761" s="48">
        <f t="shared" si="48"/>
        <v>13.841000000000001</v>
      </c>
    </row>
    <row r="1762" spans="1:7" x14ac:dyDescent="0.35">
      <c r="A1762" s="1">
        <v>44126</v>
      </c>
      <c r="B1762">
        <v>0</v>
      </c>
      <c r="C1762">
        <v>10.794</v>
      </c>
      <c r="D1762" s="48">
        <f t="shared" si="49"/>
        <v>10.794</v>
      </c>
      <c r="E1762">
        <v>7.4619999999999997</v>
      </c>
      <c r="F1762">
        <v>3.4159999999999999</v>
      </c>
      <c r="G1762" s="48">
        <f t="shared" si="48"/>
        <v>21.672000000000001</v>
      </c>
    </row>
    <row r="1763" spans="1:7" x14ac:dyDescent="0.35">
      <c r="A1763" s="1">
        <v>44127</v>
      </c>
      <c r="B1763">
        <v>0</v>
      </c>
      <c r="C1763">
        <v>11.223000000000001</v>
      </c>
      <c r="D1763" s="48">
        <f t="shared" si="49"/>
        <v>11.223000000000001</v>
      </c>
      <c r="E1763">
        <v>9.5609999999999999</v>
      </c>
      <c r="F1763">
        <v>4.9189999999999996</v>
      </c>
      <c r="G1763" s="48">
        <f t="shared" si="48"/>
        <v>25.702999999999999</v>
      </c>
    </row>
    <row r="1764" spans="1:7" x14ac:dyDescent="0.35">
      <c r="A1764" s="1">
        <v>44128</v>
      </c>
      <c r="B1764">
        <v>0</v>
      </c>
      <c r="C1764">
        <v>6.907</v>
      </c>
      <c r="D1764" s="48">
        <f t="shared" si="49"/>
        <v>6.907</v>
      </c>
      <c r="E1764">
        <v>7.7279999999999998</v>
      </c>
      <c r="F1764">
        <v>4.4329999999999998</v>
      </c>
      <c r="G1764" s="48">
        <f t="shared" si="48"/>
        <v>19.067999999999998</v>
      </c>
    </row>
    <row r="1765" spans="1:7" x14ac:dyDescent="0.35">
      <c r="A1765" s="1">
        <v>44129</v>
      </c>
      <c r="B1765">
        <v>0</v>
      </c>
      <c r="C1765">
        <v>6.85</v>
      </c>
      <c r="D1765" s="48">
        <f t="shared" si="49"/>
        <v>6.85</v>
      </c>
      <c r="E1765">
        <v>9.4250000000000007</v>
      </c>
      <c r="F1765">
        <v>4.702</v>
      </c>
      <c r="G1765" s="48">
        <f t="shared" si="48"/>
        <v>20.976999999999997</v>
      </c>
    </row>
    <row r="1766" spans="1:7" x14ac:dyDescent="0.35">
      <c r="A1766" s="1">
        <v>44130</v>
      </c>
      <c r="B1766">
        <v>0</v>
      </c>
      <c r="C1766">
        <v>14.76</v>
      </c>
      <c r="D1766" s="48">
        <f t="shared" si="49"/>
        <v>14.76</v>
      </c>
      <c r="E1766">
        <v>8.3670000000000009</v>
      </c>
      <c r="F1766">
        <v>6.7320000000000002</v>
      </c>
      <c r="G1766" s="48">
        <f t="shared" si="48"/>
        <v>29.859000000000002</v>
      </c>
    </row>
    <row r="1767" spans="1:7" x14ac:dyDescent="0.35">
      <c r="A1767" s="1">
        <v>44131</v>
      </c>
      <c r="B1767">
        <v>0</v>
      </c>
      <c r="C1767">
        <v>11.65</v>
      </c>
      <c r="D1767" s="48">
        <f t="shared" si="49"/>
        <v>11.65</v>
      </c>
      <c r="E1767">
        <v>12.461</v>
      </c>
      <c r="F1767">
        <v>3.2919999999999998</v>
      </c>
      <c r="G1767" s="48">
        <f t="shared" si="48"/>
        <v>27.402999999999999</v>
      </c>
    </row>
    <row r="1768" spans="1:7" x14ac:dyDescent="0.35">
      <c r="A1768" s="1">
        <v>44132</v>
      </c>
      <c r="B1768">
        <v>0</v>
      </c>
      <c r="C1768">
        <v>15.098000000000001</v>
      </c>
      <c r="D1768" s="48">
        <f t="shared" si="49"/>
        <v>15.098000000000001</v>
      </c>
      <c r="E1768">
        <v>11.85</v>
      </c>
      <c r="F1768">
        <v>1.2270000000000001</v>
      </c>
      <c r="G1768" s="48">
        <f t="shared" si="48"/>
        <v>28.175000000000001</v>
      </c>
    </row>
    <row r="1769" spans="1:7" x14ac:dyDescent="0.35">
      <c r="A1769" s="1">
        <v>44133</v>
      </c>
      <c r="B1769">
        <v>0</v>
      </c>
      <c r="C1769">
        <v>14.145</v>
      </c>
      <c r="D1769" s="48">
        <f t="shared" si="49"/>
        <v>14.145</v>
      </c>
      <c r="E1769">
        <v>10.384</v>
      </c>
      <c r="F1769">
        <v>0</v>
      </c>
      <c r="G1769" s="48">
        <f t="shared" si="48"/>
        <v>24.529</v>
      </c>
    </row>
    <row r="1770" spans="1:7" x14ac:dyDescent="0.35">
      <c r="A1770" s="1">
        <v>44134</v>
      </c>
      <c r="B1770">
        <v>0</v>
      </c>
      <c r="C1770">
        <v>8.9830000000000005</v>
      </c>
      <c r="D1770" s="48">
        <f t="shared" si="49"/>
        <v>8.9830000000000005</v>
      </c>
      <c r="E1770">
        <v>5.9820000000000002</v>
      </c>
      <c r="F1770">
        <v>0</v>
      </c>
      <c r="G1770" s="48">
        <f t="shared" si="48"/>
        <v>14.965</v>
      </c>
    </row>
    <row r="1771" spans="1:7" x14ac:dyDescent="0.35">
      <c r="A1771" s="1">
        <v>44135</v>
      </c>
      <c r="B1771">
        <v>0</v>
      </c>
      <c r="C1771">
        <v>6.907</v>
      </c>
      <c r="D1771" s="48">
        <f t="shared" si="49"/>
        <v>6.907</v>
      </c>
      <c r="E1771">
        <v>19.617000000000001</v>
      </c>
      <c r="F1771">
        <v>0</v>
      </c>
      <c r="G1771" s="48">
        <f t="shared" si="48"/>
        <v>26.524000000000001</v>
      </c>
    </row>
    <row r="1772" spans="1:7" x14ac:dyDescent="0.35">
      <c r="A1772" s="1">
        <v>44136</v>
      </c>
      <c r="B1772">
        <v>0</v>
      </c>
      <c r="C1772">
        <v>8.7850000000000001</v>
      </c>
      <c r="D1772" s="48">
        <f t="shared" si="49"/>
        <v>8.7850000000000001</v>
      </c>
      <c r="E1772">
        <v>26.259</v>
      </c>
      <c r="F1772">
        <v>2.423</v>
      </c>
      <c r="G1772" s="48">
        <f t="shared" si="48"/>
        <v>37.466999999999999</v>
      </c>
    </row>
    <row r="1773" spans="1:7" x14ac:dyDescent="0.35">
      <c r="A1773" s="1">
        <v>44137</v>
      </c>
      <c r="B1773">
        <v>0</v>
      </c>
      <c r="C1773">
        <v>8.4469999999999992</v>
      </c>
      <c r="D1773" s="48">
        <f t="shared" si="49"/>
        <v>8.4469999999999992</v>
      </c>
      <c r="E1773">
        <v>26.247</v>
      </c>
      <c r="F1773">
        <v>6.6680000000000001</v>
      </c>
      <c r="G1773" s="48">
        <f t="shared" si="48"/>
        <v>41.362000000000002</v>
      </c>
    </row>
    <row r="1774" spans="1:7" x14ac:dyDescent="0.35">
      <c r="A1774" s="1">
        <v>44138</v>
      </c>
      <c r="B1774">
        <v>0</v>
      </c>
      <c r="C1774">
        <v>6.4290000000000003</v>
      </c>
      <c r="D1774" s="48">
        <f t="shared" si="49"/>
        <v>6.4290000000000003</v>
      </c>
      <c r="E1774">
        <v>26.251000000000001</v>
      </c>
      <c r="F1774">
        <v>15.365</v>
      </c>
      <c r="G1774" s="48">
        <f t="shared" si="48"/>
        <v>48.045000000000002</v>
      </c>
    </row>
    <row r="1775" spans="1:7" x14ac:dyDescent="0.35">
      <c r="A1775" s="1">
        <v>44139</v>
      </c>
      <c r="B1775">
        <v>0</v>
      </c>
      <c r="C1775">
        <v>12.304</v>
      </c>
      <c r="D1775" s="48">
        <f t="shared" si="49"/>
        <v>12.304</v>
      </c>
      <c r="E1775">
        <v>27.204000000000001</v>
      </c>
      <c r="F1775">
        <v>18.623999999999999</v>
      </c>
      <c r="G1775" s="48">
        <f t="shared" si="48"/>
        <v>58.132000000000005</v>
      </c>
    </row>
    <row r="1776" spans="1:7" x14ac:dyDescent="0.35">
      <c r="A1776" s="1">
        <v>44140</v>
      </c>
      <c r="B1776">
        <v>0</v>
      </c>
      <c r="C1776">
        <v>26.907</v>
      </c>
      <c r="D1776" s="48">
        <f t="shared" si="49"/>
        <v>26.907</v>
      </c>
      <c r="E1776">
        <v>26.315999999999999</v>
      </c>
      <c r="F1776">
        <v>12.141999999999999</v>
      </c>
      <c r="G1776" s="48">
        <f t="shared" si="48"/>
        <v>65.364999999999995</v>
      </c>
    </row>
    <row r="1777" spans="1:7" x14ac:dyDescent="0.35">
      <c r="A1777" s="1">
        <v>44141</v>
      </c>
      <c r="B1777">
        <v>0</v>
      </c>
      <c r="C1777">
        <v>28.123999999999999</v>
      </c>
      <c r="D1777" s="48">
        <f t="shared" si="49"/>
        <v>28.123999999999999</v>
      </c>
      <c r="E1777">
        <v>27.548999999999999</v>
      </c>
      <c r="F1777">
        <v>12.146000000000001</v>
      </c>
      <c r="G1777" s="48">
        <f t="shared" si="48"/>
        <v>67.819000000000003</v>
      </c>
    </row>
    <row r="1778" spans="1:7" x14ac:dyDescent="0.35">
      <c r="A1778" s="1">
        <v>44142</v>
      </c>
      <c r="B1778">
        <v>0</v>
      </c>
      <c r="C1778">
        <v>13.167999999999999</v>
      </c>
      <c r="D1778" s="48">
        <f t="shared" si="49"/>
        <v>13.167999999999999</v>
      </c>
      <c r="E1778">
        <v>14.303000000000001</v>
      </c>
      <c r="F1778">
        <v>11.525</v>
      </c>
      <c r="G1778" s="48">
        <f t="shared" si="48"/>
        <v>38.996000000000002</v>
      </c>
    </row>
    <row r="1779" spans="1:7" x14ac:dyDescent="0.35">
      <c r="A1779" s="1">
        <v>44143</v>
      </c>
      <c r="B1779">
        <v>0</v>
      </c>
      <c r="C1779">
        <v>13.384</v>
      </c>
      <c r="D1779" s="48">
        <f t="shared" si="49"/>
        <v>13.384</v>
      </c>
      <c r="E1779">
        <v>14.321999999999999</v>
      </c>
      <c r="F1779">
        <v>0</v>
      </c>
      <c r="G1779" s="48">
        <f t="shared" si="48"/>
        <v>27.706</v>
      </c>
    </row>
    <row r="1780" spans="1:7" x14ac:dyDescent="0.35">
      <c r="A1780" s="1">
        <v>44144</v>
      </c>
      <c r="B1780">
        <v>0</v>
      </c>
      <c r="C1780">
        <v>18.009</v>
      </c>
      <c r="D1780" s="48">
        <f t="shared" si="49"/>
        <v>18.009</v>
      </c>
      <c r="E1780">
        <v>13.84</v>
      </c>
      <c r="F1780">
        <v>7.093</v>
      </c>
      <c r="G1780" s="48">
        <f t="shared" si="48"/>
        <v>38.942</v>
      </c>
    </row>
    <row r="1781" spans="1:7" x14ac:dyDescent="0.35">
      <c r="A1781" s="1">
        <v>44145</v>
      </c>
      <c r="B1781">
        <v>0</v>
      </c>
      <c r="C1781">
        <v>14.295</v>
      </c>
      <c r="D1781" s="48">
        <f t="shared" si="49"/>
        <v>14.295</v>
      </c>
      <c r="E1781">
        <v>14.648999999999999</v>
      </c>
      <c r="F1781">
        <v>6.9850000000000003</v>
      </c>
      <c r="G1781" s="48">
        <f t="shared" si="48"/>
        <v>35.929000000000002</v>
      </c>
    </row>
    <row r="1782" spans="1:7" x14ac:dyDescent="0.35">
      <c r="A1782" s="1">
        <v>44146</v>
      </c>
      <c r="B1782">
        <v>0</v>
      </c>
      <c r="C1782">
        <v>8.6489999999999991</v>
      </c>
      <c r="D1782" s="48">
        <f t="shared" si="49"/>
        <v>8.6489999999999991</v>
      </c>
      <c r="E1782">
        <v>14.388</v>
      </c>
      <c r="F1782">
        <v>4.2539999999999996</v>
      </c>
      <c r="G1782" s="48">
        <f t="shared" si="48"/>
        <v>27.290999999999997</v>
      </c>
    </row>
    <row r="1783" spans="1:7" x14ac:dyDescent="0.35">
      <c r="A1783" s="1">
        <v>44147</v>
      </c>
      <c r="B1783">
        <v>0</v>
      </c>
      <c r="C1783">
        <v>7.6289999999999996</v>
      </c>
      <c r="D1783" s="48">
        <f t="shared" si="49"/>
        <v>7.6289999999999996</v>
      </c>
      <c r="E1783">
        <v>8.8019999999999996</v>
      </c>
      <c r="F1783">
        <v>8.1020000000000003</v>
      </c>
      <c r="G1783" s="48">
        <f t="shared" si="48"/>
        <v>24.532999999999998</v>
      </c>
    </row>
    <row r="1784" spans="1:7" x14ac:dyDescent="0.35">
      <c r="A1784" s="1">
        <v>44148</v>
      </c>
      <c r="B1784">
        <v>0</v>
      </c>
      <c r="C1784">
        <v>6.4909999999999997</v>
      </c>
      <c r="D1784" s="48">
        <f t="shared" si="49"/>
        <v>6.4909999999999997</v>
      </c>
      <c r="E1784">
        <v>9.609</v>
      </c>
      <c r="F1784">
        <v>8.4960000000000004</v>
      </c>
      <c r="G1784" s="48">
        <f t="shared" si="48"/>
        <v>24.596000000000004</v>
      </c>
    </row>
    <row r="1785" spans="1:7" x14ac:dyDescent="0.35">
      <c r="A1785" s="1">
        <v>44149</v>
      </c>
      <c r="B1785">
        <v>0</v>
      </c>
      <c r="C1785">
        <v>7.1790000000000003</v>
      </c>
      <c r="D1785" s="48">
        <f t="shared" si="49"/>
        <v>7.1790000000000003</v>
      </c>
      <c r="E1785">
        <v>7.56</v>
      </c>
      <c r="F1785">
        <v>0</v>
      </c>
      <c r="G1785" s="48">
        <f t="shared" si="48"/>
        <v>14.739000000000001</v>
      </c>
    </row>
    <row r="1786" spans="1:7" x14ac:dyDescent="0.35">
      <c r="A1786" s="1">
        <v>44150</v>
      </c>
      <c r="B1786">
        <v>0</v>
      </c>
      <c r="C1786">
        <v>7.1589999999999998</v>
      </c>
      <c r="D1786" s="48">
        <f t="shared" si="49"/>
        <v>7.1589999999999998</v>
      </c>
      <c r="E1786">
        <v>7.5730000000000004</v>
      </c>
      <c r="F1786">
        <v>0</v>
      </c>
      <c r="G1786" s="48">
        <f t="shared" si="48"/>
        <v>14.731999999999999</v>
      </c>
    </row>
    <row r="1787" spans="1:7" x14ac:dyDescent="0.35">
      <c r="A1787" s="1">
        <v>44151</v>
      </c>
      <c r="B1787">
        <v>0</v>
      </c>
      <c r="C1787">
        <v>11.224</v>
      </c>
      <c r="D1787" s="48">
        <f t="shared" si="49"/>
        <v>11.224</v>
      </c>
      <c r="E1787">
        <v>9.1940000000000008</v>
      </c>
      <c r="F1787">
        <v>4.6079999999999997</v>
      </c>
      <c r="G1787" s="48">
        <f t="shared" ref="G1787:G1831" si="50">SUM(D1787:F1787)</f>
        <v>25.026</v>
      </c>
    </row>
    <row r="1788" spans="1:7" x14ac:dyDescent="0.35">
      <c r="A1788" s="1">
        <v>44152</v>
      </c>
      <c r="B1788">
        <v>0</v>
      </c>
      <c r="C1788">
        <v>7.0229999999999997</v>
      </c>
      <c r="D1788" s="48">
        <f t="shared" si="49"/>
        <v>7.0229999999999997</v>
      </c>
      <c r="E1788">
        <v>8.2439999999999998</v>
      </c>
      <c r="F1788">
        <v>3.3319999999999999</v>
      </c>
      <c r="G1788" s="48">
        <f t="shared" si="50"/>
        <v>18.599</v>
      </c>
    </row>
    <row r="1789" spans="1:7" x14ac:dyDescent="0.35">
      <c r="A1789" s="1">
        <v>44153</v>
      </c>
      <c r="B1789">
        <v>0</v>
      </c>
      <c r="C1789">
        <v>11.188000000000001</v>
      </c>
      <c r="D1789" s="48">
        <f t="shared" si="49"/>
        <v>11.188000000000001</v>
      </c>
      <c r="E1789">
        <v>6.8150000000000004</v>
      </c>
      <c r="F1789">
        <v>3.34</v>
      </c>
      <c r="G1789" s="48">
        <f t="shared" si="50"/>
        <v>21.343</v>
      </c>
    </row>
    <row r="1790" spans="1:7" x14ac:dyDescent="0.35">
      <c r="A1790" s="1">
        <v>44154</v>
      </c>
      <c r="B1790">
        <v>2.2909999999999999</v>
      </c>
      <c r="C1790">
        <v>20.771000000000001</v>
      </c>
      <c r="D1790" s="48">
        <f t="shared" si="49"/>
        <v>23.062000000000001</v>
      </c>
      <c r="E1790">
        <v>8.2100000000000009</v>
      </c>
      <c r="F1790">
        <v>8.6920000000000002</v>
      </c>
      <c r="G1790" s="48">
        <f t="shared" si="50"/>
        <v>39.963999999999999</v>
      </c>
    </row>
    <row r="1791" spans="1:7" x14ac:dyDescent="0.35">
      <c r="A1791" s="1">
        <v>44155</v>
      </c>
      <c r="B1791">
        <v>1.65</v>
      </c>
      <c r="C1791">
        <v>28.667000000000002</v>
      </c>
      <c r="D1791" s="48">
        <f t="shared" si="49"/>
        <v>30.317</v>
      </c>
      <c r="E1791">
        <v>10.366</v>
      </c>
      <c r="F1791">
        <v>17.771000000000001</v>
      </c>
      <c r="G1791" s="48">
        <f t="shared" si="50"/>
        <v>58.454000000000001</v>
      </c>
    </row>
    <row r="1792" spans="1:7" x14ac:dyDescent="0.35">
      <c r="A1792" s="1">
        <v>44156</v>
      </c>
      <c r="B1792">
        <v>2.4E-2</v>
      </c>
      <c r="C1792">
        <v>14.122</v>
      </c>
      <c r="D1792" s="48">
        <f t="shared" si="49"/>
        <v>14.145999999999999</v>
      </c>
      <c r="E1792">
        <v>7.8460000000000001</v>
      </c>
      <c r="F1792">
        <v>17.196000000000002</v>
      </c>
      <c r="G1792" s="48">
        <f t="shared" si="50"/>
        <v>39.188000000000002</v>
      </c>
    </row>
    <row r="1793" spans="1:7" x14ac:dyDescent="0.35">
      <c r="A1793" s="1">
        <v>44157</v>
      </c>
      <c r="B1793">
        <v>0</v>
      </c>
      <c r="C1793">
        <v>14.715999999999999</v>
      </c>
      <c r="D1793" s="48">
        <f t="shared" si="49"/>
        <v>14.715999999999999</v>
      </c>
      <c r="E1793">
        <v>7.91</v>
      </c>
      <c r="F1793">
        <v>21.099</v>
      </c>
      <c r="G1793" s="48">
        <f t="shared" si="50"/>
        <v>43.724999999999994</v>
      </c>
    </row>
    <row r="1794" spans="1:7" x14ac:dyDescent="0.35">
      <c r="A1794" s="1">
        <v>44158</v>
      </c>
      <c r="B1794">
        <v>0</v>
      </c>
      <c r="C1794">
        <v>38.185000000000002</v>
      </c>
      <c r="D1794" s="48">
        <f t="shared" si="49"/>
        <v>38.185000000000002</v>
      </c>
      <c r="E1794">
        <v>7.7990000000000004</v>
      </c>
      <c r="F1794">
        <v>22.818999999999999</v>
      </c>
      <c r="G1794" s="48">
        <f t="shared" si="50"/>
        <v>68.802999999999997</v>
      </c>
    </row>
    <row r="1795" spans="1:7" x14ac:dyDescent="0.35">
      <c r="A1795" s="1">
        <v>44159</v>
      </c>
      <c r="B1795">
        <v>0</v>
      </c>
      <c r="C1795">
        <v>22.065000000000001</v>
      </c>
      <c r="D1795" s="48">
        <f t="shared" si="49"/>
        <v>22.065000000000001</v>
      </c>
      <c r="E1795">
        <v>7.7990000000000004</v>
      </c>
      <c r="F1795">
        <v>23.207999999999998</v>
      </c>
      <c r="G1795" s="48">
        <f t="shared" si="50"/>
        <v>53.072000000000003</v>
      </c>
    </row>
    <row r="1796" spans="1:7" x14ac:dyDescent="0.35">
      <c r="A1796" s="1">
        <v>44160</v>
      </c>
      <c r="B1796">
        <v>0</v>
      </c>
      <c r="C1796">
        <v>38.177999999999997</v>
      </c>
      <c r="D1796" s="48">
        <f t="shared" si="49"/>
        <v>38.177999999999997</v>
      </c>
      <c r="E1796">
        <v>8.2110000000000003</v>
      </c>
      <c r="F1796">
        <v>22.803999999999998</v>
      </c>
      <c r="G1796" s="48">
        <f t="shared" si="50"/>
        <v>69.192999999999998</v>
      </c>
    </row>
    <row r="1797" spans="1:7" x14ac:dyDescent="0.35">
      <c r="A1797" s="1">
        <v>44161</v>
      </c>
      <c r="B1797">
        <v>0</v>
      </c>
      <c r="C1797">
        <v>38.978999999999999</v>
      </c>
      <c r="D1797" s="48">
        <f t="shared" si="49"/>
        <v>38.978999999999999</v>
      </c>
      <c r="E1797">
        <v>8.2129999999999992</v>
      </c>
      <c r="F1797">
        <v>23.207000000000001</v>
      </c>
      <c r="G1797" s="48">
        <f t="shared" si="50"/>
        <v>70.399000000000001</v>
      </c>
    </row>
    <row r="1798" spans="1:7" x14ac:dyDescent="0.35">
      <c r="A1798" s="1">
        <v>44162</v>
      </c>
      <c r="B1798">
        <v>0</v>
      </c>
      <c r="C1798">
        <v>29.004000000000001</v>
      </c>
      <c r="D1798" s="48">
        <f t="shared" si="49"/>
        <v>29.004000000000001</v>
      </c>
      <c r="E1798">
        <v>8.2129999999999992</v>
      </c>
      <c r="F1798">
        <v>23.538</v>
      </c>
      <c r="G1798" s="48">
        <f t="shared" si="50"/>
        <v>60.754999999999995</v>
      </c>
    </row>
    <row r="1799" spans="1:7" x14ac:dyDescent="0.35">
      <c r="A1799" s="1">
        <v>44163</v>
      </c>
      <c r="B1799">
        <v>0.627</v>
      </c>
      <c r="C1799">
        <v>28.510999999999999</v>
      </c>
      <c r="D1799" s="48">
        <f t="shared" si="49"/>
        <v>29.137999999999998</v>
      </c>
      <c r="E1799">
        <v>8.2140000000000004</v>
      </c>
      <c r="F1799">
        <v>24.486999999999998</v>
      </c>
      <c r="G1799" s="48">
        <f t="shared" si="50"/>
        <v>61.838999999999999</v>
      </c>
    </row>
    <row r="1800" spans="1:7" x14ac:dyDescent="0.35">
      <c r="A1800" s="1">
        <v>44164</v>
      </c>
      <c r="B1800">
        <v>0</v>
      </c>
      <c r="C1800">
        <v>29.015999999999998</v>
      </c>
      <c r="D1800" s="48">
        <f t="shared" si="49"/>
        <v>29.015999999999998</v>
      </c>
      <c r="E1800">
        <v>8.2240000000000002</v>
      </c>
      <c r="F1800">
        <v>25.387</v>
      </c>
      <c r="G1800" s="48">
        <f t="shared" si="50"/>
        <v>62.626999999999995</v>
      </c>
    </row>
    <row r="1801" spans="1:7" x14ac:dyDescent="0.35">
      <c r="A1801" s="1">
        <v>44165</v>
      </c>
      <c r="B1801">
        <v>0</v>
      </c>
      <c r="C1801">
        <v>25.774999999999999</v>
      </c>
      <c r="D1801" s="48">
        <f t="shared" si="49"/>
        <v>25.774999999999999</v>
      </c>
      <c r="E1801">
        <v>8.3019999999999996</v>
      </c>
      <c r="F1801">
        <v>24.29</v>
      </c>
      <c r="G1801" s="48">
        <f t="shared" si="50"/>
        <v>58.366999999999997</v>
      </c>
    </row>
    <row r="1802" spans="1:7" x14ac:dyDescent="0.35">
      <c r="A1802" s="1">
        <v>44166</v>
      </c>
      <c r="B1802">
        <v>0</v>
      </c>
      <c r="C1802">
        <v>26.137</v>
      </c>
      <c r="D1802" s="48">
        <f t="shared" si="49"/>
        <v>26.137</v>
      </c>
      <c r="E1802">
        <v>22.155000000000001</v>
      </c>
      <c r="F1802">
        <v>21.827999999999999</v>
      </c>
      <c r="G1802" s="48">
        <f t="shared" si="50"/>
        <v>70.12</v>
      </c>
    </row>
    <row r="1803" spans="1:7" x14ac:dyDescent="0.35">
      <c r="A1803" s="1">
        <v>44167</v>
      </c>
      <c r="B1803">
        <v>0</v>
      </c>
      <c r="C1803">
        <v>33.704000000000001</v>
      </c>
      <c r="D1803" s="48">
        <f t="shared" si="49"/>
        <v>33.704000000000001</v>
      </c>
      <c r="E1803">
        <v>13.664999999999999</v>
      </c>
      <c r="F1803">
        <v>25.056000000000001</v>
      </c>
      <c r="G1803" s="48">
        <f t="shared" si="50"/>
        <v>72.424999999999997</v>
      </c>
    </row>
    <row r="1804" spans="1:7" x14ac:dyDescent="0.35">
      <c r="A1804" s="1">
        <v>44168</v>
      </c>
      <c r="B1804">
        <v>0</v>
      </c>
      <c r="C1804">
        <v>27.119</v>
      </c>
      <c r="D1804" s="48">
        <f t="shared" si="49"/>
        <v>27.119</v>
      </c>
      <c r="E1804">
        <v>20.675000000000001</v>
      </c>
      <c r="F1804">
        <v>25.766999999999999</v>
      </c>
      <c r="G1804" s="48">
        <f t="shared" si="50"/>
        <v>73.560999999999993</v>
      </c>
    </row>
    <row r="1805" spans="1:7" x14ac:dyDescent="0.35">
      <c r="A1805" s="1">
        <v>44169</v>
      </c>
      <c r="B1805">
        <v>0.06</v>
      </c>
      <c r="C1805">
        <v>25.277000000000001</v>
      </c>
      <c r="D1805" s="48">
        <f t="shared" si="49"/>
        <v>25.337</v>
      </c>
      <c r="E1805">
        <v>12.491</v>
      </c>
      <c r="F1805">
        <v>16</v>
      </c>
      <c r="G1805" s="48">
        <f t="shared" si="50"/>
        <v>53.828000000000003</v>
      </c>
    </row>
    <row r="1806" spans="1:7" x14ac:dyDescent="0.35">
      <c r="A1806" s="1">
        <v>44170</v>
      </c>
      <c r="B1806">
        <v>0</v>
      </c>
      <c r="C1806">
        <v>29.411999999999999</v>
      </c>
      <c r="D1806" s="48">
        <f t="shared" si="49"/>
        <v>29.411999999999999</v>
      </c>
      <c r="E1806">
        <v>17.885999999999999</v>
      </c>
      <c r="F1806">
        <v>15.321</v>
      </c>
      <c r="G1806" s="48">
        <f t="shared" si="50"/>
        <v>62.619</v>
      </c>
    </row>
    <row r="1807" spans="1:7" x14ac:dyDescent="0.35">
      <c r="A1807" s="1">
        <v>44171</v>
      </c>
      <c r="B1807">
        <v>0</v>
      </c>
      <c r="C1807">
        <v>30.111999999999998</v>
      </c>
      <c r="D1807" s="48">
        <f t="shared" si="49"/>
        <v>30.111999999999998</v>
      </c>
      <c r="E1807">
        <v>17.875</v>
      </c>
      <c r="F1807">
        <v>20.483000000000001</v>
      </c>
      <c r="G1807" s="48">
        <f t="shared" si="50"/>
        <v>68.47</v>
      </c>
    </row>
    <row r="1808" spans="1:7" x14ac:dyDescent="0.35">
      <c r="A1808" s="1">
        <v>44172</v>
      </c>
      <c r="B1808">
        <v>2.4089999999999998</v>
      </c>
      <c r="C1808">
        <v>34.929000000000002</v>
      </c>
      <c r="D1808" s="48">
        <f t="shared" si="49"/>
        <v>37.338000000000001</v>
      </c>
      <c r="E1808">
        <v>24.917000000000002</v>
      </c>
      <c r="F1808">
        <v>25.411999999999999</v>
      </c>
      <c r="G1808" s="48">
        <f t="shared" si="50"/>
        <v>87.667000000000002</v>
      </c>
    </row>
    <row r="1809" spans="1:7" x14ac:dyDescent="0.35">
      <c r="A1809" s="1">
        <v>44173</v>
      </c>
      <c r="B1809">
        <v>2.391</v>
      </c>
      <c r="C1809">
        <v>33.289000000000001</v>
      </c>
      <c r="D1809" s="48">
        <f t="shared" si="49"/>
        <v>35.68</v>
      </c>
      <c r="E1809">
        <v>29.004000000000001</v>
      </c>
      <c r="F1809">
        <v>24.581</v>
      </c>
      <c r="G1809" s="48">
        <f t="shared" si="50"/>
        <v>89.265000000000001</v>
      </c>
    </row>
    <row r="1810" spans="1:7" x14ac:dyDescent="0.35">
      <c r="A1810" s="1">
        <v>44174</v>
      </c>
      <c r="B1810">
        <v>8.3070000000000004</v>
      </c>
      <c r="C1810">
        <v>38.945999999999998</v>
      </c>
      <c r="D1810" s="48">
        <f t="shared" si="49"/>
        <v>47.253</v>
      </c>
      <c r="E1810">
        <v>24.609000000000002</v>
      </c>
      <c r="F1810">
        <v>24.024000000000001</v>
      </c>
      <c r="G1810" s="48">
        <f t="shared" si="50"/>
        <v>95.885999999999996</v>
      </c>
    </row>
    <row r="1811" spans="1:7" x14ac:dyDescent="0.35">
      <c r="A1811" s="1">
        <v>44175</v>
      </c>
      <c r="B1811">
        <v>8.0969999999999995</v>
      </c>
      <c r="C1811">
        <v>31.954999999999998</v>
      </c>
      <c r="D1811" s="48">
        <f t="shared" si="49"/>
        <v>40.052</v>
      </c>
      <c r="E1811">
        <v>24.603000000000002</v>
      </c>
      <c r="F1811">
        <v>19.943999999999999</v>
      </c>
      <c r="G1811" s="48">
        <f t="shared" si="50"/>
        <v>84.599000000000004</v>
      </c>
    </row>
    <row r="1812" spans="1:7" x14ac:dyDescent="0.35">
      <c r="A1812" s="1">
        <v>44176</v>
      </c>
      <c r="B1812">
        <v>7.8090000000000002</v>
      </c>
      <c r="C1812">
        <v>25.963999999999999</v>
      </c>
      <c r="D1812" s="48">
        <f t="shared" ref="D1812:D1875" si="51">B1812+C1812</f>
        <v>33.772999999999996</v>
      </c>
      <c r="E1812">
        <v>21.468</v>
      </c>
      <c r="F1812">
        <v>15.895</v>
      </c>
      <c r="G1812" s="48">
        <f t="shared" si="50"/>
        <v>71.135999999999996</v>
      </c>
    </row>
    <row r="1813" spans="1:7" x14ac:dyDescent="0.35">
      <c r="A1813" s="1">
        <v>44177</v>
      </c>
      <c r="B1813">
        <v>6.9119999999999999</v>
      </c>
      <c r="C1813">
        <v>17.366</v>
      </c>
      <c r="D1813" s="48">
        <f t="shared" si="51"/>
        <v>24.277999999999999</v>
      </c>
      <c r="E1813">
        <v>19.87</v>
      </c>
      <c r="F1813">
        <v>14.224</v>
      </c>
      <c r="G1813" s="48">
        <f t="shared" si="50"/>
        <v>58.372</v>
      </c>
    </row>
    <row r="1814" spans="1:7" x14ac:dyDescent="0.35">
      <c r="A1814" s="1">
        <v>44178</v>
      </c>
      <c r="B1814">
        <v>6.8959999999999999</v>
      </c>
      <c r="C1814">
        <v>17.084</v>
      </c>
      <c r="D1814" s="48">
        <f t="shared" si="51"/>
        <v>23.98</v>
      </c>
      <c r="E1814">
        <v>19.925999999999998</v>
      </c>
      <c r="F1814">
        <v>13.256</v>
      </c>
      <c r="G1814" s="48">
        <f t="shared" si="50"/>
        <v>57.161999999999999</v>
      </c>
    </row>
    <row r="1815" spans="1:7" x14ac:dyDescent="0.35">
      <c r="A1815" s="1">
        <v>44179</v>
      </c>
      <c r="B1815">
        <v>3.6819999999999999</v>
      </c>
      <c r="C1815">
        <v>14.327</v>
      </c>
      <c r="D1815" s="48">
        <f t="shared" si="51"/>
        <v>18.009</v>
      </c>
      <c r="E1815">
        <v>20.416</v>
      </c>
      <c r="F1815">
        <v>8.91</v>
      </c>
      <c r="G1815" s="48">
        <f t="shared" si="50"/>
        <v>47.334999999999994</v>
      </c>
    </row>
    <row r="1816" spans="1:7" x14ac:dyDescent="0.35">
      <c r="A1816" s="1">
        <v>44180</v>
      </c>
      <c r="B1816">
        <v>5.4450000000000003</v>
      </c>
      <c r="C1816">
        <v>21.042000000000002</v>
      </c>
      <c r="D1816" s="48">
        <f t="shared" si="51"/>
        <v>26.487000000000002</v>
      </c>
      <c r="E1816">
        <v>20.437999999999999</v>
      </c>
      <c r="F1816">
        <v>7.1130000000000004</v>
      </c>
      <c r="G1816" s="48">
        <f t="shared" si="50"/>
        <v>54.037999999999997</v>
      </c>
    </row>
    <row r="1817" spans="1:7" x14ac:dyDescent="0.35">
      <c r="A1817" s="1">
        <v>44181</v>
      </c>
      <c r="B1817">
        <v>5.5359999999999996</v>
      </c>
      <c r="C1817">
        <v>14.326000000000001</v>
      </c>
      <c r="D1817" s="48">
        <f t="shared" si="51"/>
        <v>19.862000000000002</v>
      </c>
      <c r="E1817">
        <v>19.709</v>
      </c>
      <c r="F1817">
        <v>4.1109999999999998</v>
      </c>
      <c r="G1817" s="48">
        <f t="shared" si="50"/>
        <v>43.681999999999995</v>
      </c>
    </row>
    <row r="1818" spans="1:7" x14ac:dyDescent="0.35">
      <c r="A1818" s="1">
        <v>44182</v>
      </c>
      <c r="B1818">
        <v>5.391</v>
      </c>
      <c r="C1818">
        <v>18.276</v>
      </c>
      <c r="D1818" s="48">
        <f t="shared" si="51"/>
        <v>23.667000000000002</v>
      </c>
      <c r="E1818">
        <v>8.2189999999999994</v>
      </c>
      <c r="F1818">
        <v>16.954000000000001</v>
      </c>
      <c r="G1818" s="48">
        <f t="shared" si="50"/>
        <v>48.84</v>
      </c>
    </row>
    <row r="1819" spans="1:7" x14ac:dyDescent="0.35">
      <c r="A1819" s="1">
        <v>44183</v>
      </c>
      <c r="B1819">
        <v>5.7169999999999996</v>
      </c>
      <c r="C1819">
        <v>8.5359999999999996</v>
      </c>
      <c r="D1819" s="48">
        <f t="shared" si="51"/>
        <v>14.253</v>
      </c>
      <c r="E1819">
        <v>8.4420000000000002</v>
      </c>
      <c r="F1819">
        <v>3.9279999999999999</v>
      </c>
      <c r="G1819" s="48">
        <f t="shared" si="50"/>
        <v>26.623000000000001</v>
      </c>
    </row>
    <row r="1820" spans="1:7" x14ac:dyDescent="0.35">
      <c r="A1820" s="1">
        <v>44184</v>
      </c>
      <c r="B1820">
        <v>5.298</v>
      </c>
      <c r="C1820">
        <v>6.8789999999999996</v>
      </c>
      <c r="D1820" s="48">
        <f t="shared" si="51"/>
        <v>12.177</v>
      </c>
      <c r="E1820">
        <v>7.7350000000000003</v>
      </c>
      <c r="F1820">
        <v>15.688000000000001</v>
      </c>
      <c r="G1820" s="48">
        <f t="shared" si="50"/>
        <v>35.6</v>
      </c>
    </row>
    <row r="1821" spans="1:7" x14ac:dyDescent="0.35">
      <c r="A1821" s="1">
        <v>44185</v>
      </c>
      <c r="B1821">
        <v>6.2119999999999997</v>
      </c>
      <c r="C1821">
        <v>13.65</v>
      </c>
      <c r="D1821" s="48">
        <f t="shared" si="51"/>
        <v>19.862000000000002</v>
      </c>
      <c r="E1821">
        <v>8.3970000000000002</v>
      </c>
      <c r="F1821">
        <v>17.879000000000001</v>
      </c>
      <c r="G1821" s="48">
        <f t="shared" si="50"/>
        <v>46.138000000000005</v>
      </c>
    </row>
    <row r="1822" spans="1:7" x14ac:dyDescent="0.35">
      <c r="A1822" s="1">
        <v>44186</v>
      </c>
      <c r="B1822">
        <v>8.2859999999999996</v>
      </c>
      <c r="C1822">
        <v>23.533999999999999</v>
      </c>
      <c r="D1822" s="48">
        <f t="shared" si="51"/>
        <v>31.82</v>
      </c>
      <c r="E1822">
        <v>7.7210000000000001</v>
      </c>
      <c r="F1822">
        <v>27.254999999999999</v>
      </c>
      <c r="G1822" s="48">
        <f t="shared" si="50"/>
        <v>66.795999999999992</v>
      </c>
    </row>
    <row r="1823" spans="1:7" x14ac:dyDescent="0.35">
      <c r="A1823" s="1">
        <v>44187</v>
      </c>
      <c r="B1823">
        <v>6.7069999999999999</v>
      </c>
      <c r="C1823">
        <v>16.61</v>
      </c>
      <c r="D1823" s="48">
        <f t="shared" si="51"/>
        <v>23.317</v>
      </c>
      <c r="E1823">
        <v>7.74</v>
      </c>
      <c r="F1823">
        <v>24.436</v>
      </c>
      <c r="G1823" s="48">
        <f t="shared" si="50"/>
        <v>55.493000000000002</v>
      </c>
    </row>
    <row r="1824" spans="1:7" x14ac:dyDescent="0.35">
      <c r="A1824" s="1">
        <v>44188</v>
      </c>
      <c r="B1824">
        <v>5.5720000000000001</v>
      </c>
      <c r="C1824">
        <v>12.412000000000001</v>
      </c>
      <c r="D1824" s="48">
        <f t="shared" si="51"/>
        <v>17.984000000000002</v>
      </c>
      <c r="E1824">
        <v>7.7309999999999999</v>
      </c>
      <c r="F1824">
        <v>22.96</v>
      </c>
      <c r="G1824" s="48">
        <f t="shared" si="50"/>
        <v>48.675000000000004</v>
      </c>
    </row>
    <row r="1825" spans="1:7" x14ac:dyDescent="0.35">
      <c r="A1825" s="1">
        <v>44189</v>
      </c>
      <c r="B1825">
        <v>6.8209999999999997</v>
      </c>
      <c r="C1825">
        <v>8.1999999999999993</v>
      </c>
      <c r="D1825" s="48">
        <f t="shared" si="51"/>
        <v>15.020999999999999</v>
      </c>
      <c r="E1825">
        <v>7.9180000000000001</v>
      </c>
      <c r="F1825">
        <v>27.145</v>
      </c>
      <c r="G1825" s="48">
        <f t="shared" si="50"/>
        <v>50.084000000000003</v>
      </c>
    </row>
    <row r="1826" spans="1:7" x14ac:dyDescent="0.35">
      <c r="A1826" s="1">
        <v>44190</v>
      </c>
      <c r="B1826">
        <v>8.0060000000000002</v>
      </c>
      <c r="C1826">
        <v>14.238</v>
      </c>
      <c r="D1826" s="48">
        <f t="shared" si="51"/>
        <v>22.244</v>
      </c>
      <c r="E1826">
        <v>7.9489999999999998</v>
      </c>
      <c r="F1826">
        <v>15.519</v>
      </c>
      <c r="G1826" s="48">
        <f t="shared" si="50"/>
        <v>45.711999999999996</v>
      </c>
    </row>
    <row r="1827" spans="1:7" x14ac:dyDescent="0.35">
      <c r="A1827" s="1">
        <v>44191</v>
      </c>
      <c r="B1827">
        <v>6.9260000000000002</v>
      </c>
      <c r="C1827">
        <v>9.1959999999999997</v>
      </c>
      <c r="D1827" s="48">
        <f t="shared" si="51"/>
        <v>16.122</v>
      </c>
      <c r="E1827">
        <v>7.7610000000000001</v>
      </c>
      <c r="F1827">
        <v>3.548</v>
      </c>
      <c r="G1827" s="48">
        <f t="shared" si="50"/>
        <v>27.430999999999997</v>
      </c>
    </row>
    <row r="1828" spans="1:7" x14ac:dyDescent="0.35">
      <c r="A1828" s="1">
        <v>44192</v>
      </c>
      <c r="B1828">
        <v>6.9130000000000003</v>
      </c>
      <c r="C1828">
        <v>13.348000000000001</v>
      </c>
      <c r="D1828" s="48">
        <f t="shared" si="51"/>
        <v>20.261000000000003</v>
      </c>
      <c r="E1828">
        <v>8.1180000000000003</v>
      </c>
      <c r="F1828">
        <v>5.4450000000000003</v>
      </c>
      <c r="G1828" s="48">
        <f t="shared" si="50"/>
        <v>33.824000000000005</v>
      </c>
    </row>
    <row r="1829" spans="1:7" x14ac:dyDescent="0.35">
      <c r="A1829" s="1">
        <v>44193</v>
      </c>
      <c r="B1829">
        <v>7.3769999999999998</v>
      </c>
      <c r="C1829">
        <v>19.873999999999999</v>
      </c>
      <c r="D1829" s="48">
        <f t="shared" si="51"/>
        <v>27.250999999999998</v>
      </c>
      <c r="E1829">
        <v>7.9459999999999997</v>
      </c>
      <c r="F1829">
        <v>20.401</v>
      </c>
      <c r="G1829" s="48">
        <f t="shared" si="50"/>
        <v>55.597999999999999</v>
      </c>
    </row>
    <row r="1830" spans="1:7" x14ac:dyDescent="0.35">
      <c r="A1830" s="1">
        <v>44194</v>
      </c>
      <c r="B1830">
        <v>7.3849999999999998</v>
      </c>
      <c r="C1830">
        <v>20.777000000000001</v>
      </c>
      <c r="D1830" s="48">
        <f t="shared" si="51"/>
        <v>28.161999999999999</v>
      </c>
      <c r="E1830">
        <v>8.1739999999999995</v>
      </c>
      <c r="F1830">
        <v>8.1720000000000006</v>
      </c>
      <c r="G1830" s="48">
        <f t="shared" si="50"/>
        <v>44.507999999999996</v>
      </c>
    </row>
    <row r="1831" spans="1:7" x14ac:dyDescent="0.35">
      <c r="A1831" s="1">
        <v>44195</v>
      </c>
      <c r="B1831">
        <v>7.3949999999999996</v>
      </c>
      <c r="C1831">
        <v>14.975</v>
      </c>
      <c r="D1831" s="48">
        <f t="shared" si="51"/>
        <v>22.369999999999997</v>
      </c>
      <c r="E1831">
        <v>8.6470000000000002</v>
      </c>
      <c r="F1831">
        <v>12.311</v>
      </c>
      <c r="G1831" s="48">
        <f t="shared" si="50"/>
        <v>43.327999999999996</v>
      </c>
    </row>
    <row r="1832" spans="1:7" x14ac:dyDescent="0.35">
      <c r="A1832" s="1">
        <v>44196</v>
      </c>
      <c r="B1832">
        <v>7.391</v>
      </c>
      <c r="C1832">
        <v>12.625999999999999</v>
      </c>
      <c r="D1832" s="48">
        <f t="shared" si="51"/>
        <v>20.016999999999999</v>
      </c>
      <c r="E1832">
        <v>8.0399999999999991</v>
      </c>
      <c r="F1832">
        <v>13.61</v>
      </c>
      <c r="G1832" s="48">
        <f>SUM(D1832:F1832)</f>
        <v>41.667000000000002</v>
      </c>
    </row>
    <row r="1833" spans="1:7" x14ac:dyDescent="0.35">
      <c r="A1833" s="1">
        <v>44197</v>
      </c>
      <c r="B1833">
        <v>7.9269999999999996</v>
      </c>
      <c r="C1833">
        <v>0</v>
      </c>
      <c r="D1833" s="48">
        <f t="shared" si="51"/>
        <v>7.9269999999999996</v>
      </c>
      <c r="E1833">
        <v>6.4669999999999996</v>
      </c>
      <c r="F1833">
        <v>5.4660000000000002</v>
      </c>
      <c r="G1833" s="48">
        <f t="shared" ref="G1833:G1891" si="52">SUM(D1833:F1833)</f>
        <v>19.86</v>
      </c>
    </row>
    <row r="1834" spans="1:7" x14ac:dyDescent="0.35">
      <c r="A1834" s="1">
        <v>44198</v>
      </c>
      <c r="B1834">
        <v>7.9169999999999998</v>
      </c>
      <c r="C1834">
        <v>0</v>
      </c>
      <c r="D1834" s="48">
        <f t="shared" si="51"/>
        <v>7.9169999999999998</v>
      </c>
      <c r="E1834">
        <v>6.4829999999999997</v>
      </c>
      <c r="F1834">
        <v>5.4640000000000004</v>
      </c>
      <c r="G1834" s="48">
        <f t="shared" si="52"/>
        <v>19.863999999999997</v>
      </c>
    </row>
    <row r="1835" spans="1:7" x14ac:dyDescent="0.35">
      <c r="A1835" s="1">
        <v>44199</v>
      </c>
      <c r="B1835">
        <v>7.923</v>
      </c>
      <c r="C1835">
        <v>0</v>
      </c>
      <c r="D1835" s="48">
        <f t="shared" si="51"/>
        <v>7.923</v>
      </c>
      <c r="E1835">
        <v>6.46</v>
      </c>
      <c r="F1835">
        <v>5.47</v>
      </c>
      <c r="G1835" s="48">
        <f t="shared" si="52"/>
        <v>19.852999999999998</v>
      </c>
    </row>
    <row r="1836" spans="1:7" x14ac:dyDescent="0.35">
      <c r="A1836" s="1">
        <v>44200</v>
      </c>
      <c r="B1836">
        <v>7.9390000000000001</v>
      </c>
      <c r="C1836">
        <v>5.8410000000000002</v>
      </c>
      <c r="D1836" s="48">
        <f t="shared" si="51"/>
        <v>13.780000000000001</v>
      </c>
      <c r="E1836">
        <v>6.4930000000000003</v>
      </c>
      <c r="F1836">
        <v>13.648999999999999</v>
      </c>
      <c r="G1836" s="48">
        <f t="shared" si="52"/>
        <v>33.922000000000004</v>
      </c>
    </row>
    <row r="1837" spans="1:7" x14ac:dyDescent="0.35">
      <c r="A1837" s="1">
        <v>44201</v>
      </c>
      <c r="B1837">
        <v>6.444</v>
      </c>
      <c r="C1837">
        <v>9.4169999999999998</v>
      </c>
      <c r="D1837" s="48">
        <f t="shared" si="51"/>
        <v>15.861000000000001</v>
      </c>
      <c r="E1837">
        <v>6.4729999999999999</v>
      </c>
      <c r="F1837">
        <v>10.356999999999999</v>
      </c>
      <c r="G1837" s="48">
        <f t="shared" si="52"/>
        <v>32.691000000000003</v>
      </c>
    </row>
    <row r="1838" spans="1:7" x14ac:dyDescent="0.35">
      <c r="A1838" s="1">
        <v>44202</v>
      </c>
      <c r="B1838">
        <v>7.3840000000000003</v>
      </c>
      <c r="C1838">
        <v>17.84</v>
      </c>
      <c r="D1838" s="48">
        <f t="shared" si="51"/>
        <v>25.224</v>
      </c>
      <c r="E1838">
        <v>6.468</v>
      </c>
      <c r="F1838">
        <v>13.632999999999999</v>
      </c>
      <c r="G1838" s="48">
        <f t="shared" si="52"/>
        <v>45.325000000000003</v>
      </c>
    </row>
    <row r="1839" spans="1:7" x14ac:dyDescent="0.35">
      <c r="A1839" s="1">
        <v>44203</v>
      </c>
      <c r="B1839">
        <v>6.4660000000000002</v>
      </c>
      <c r="C1839">
        <v>25.370999999999999</v>
      </c>
      <c r="D1839" s="48">
        <f t="shared" si="51"/>
        <v>31.837</v>
      </c>
      <c r="E1839">
        <v>6.4720000000000004</v>
      </c>
      <c r="F1839">
        <v>16.96</v>
      </c>
      <c r="G1839" s="48">
        <f t="shared" si="52"/>
        <v>55.268999999999998</v>
      </c>
    </row>
    <row r="1840" spans="1:7" x14ac:dyDescent="0.35">
      <c r="A1840" s="1">
        <v>44204</v>
      </c>
      <c r="B1840">
        <v>6.6950000000000003</v>
      </c>
      <c r="C1840">
        <v>20.146999999999998</v>
      </c>
      <c r="D1840" s="48">
        <f t="shared" si="51"/>
        <v>26.841999999999999</v>
      </c>
      <c r="E1840">
        <v>6.4720000000000004</v>
      </c>
      <c r="F1840">
        <v>23.196999999999999</v>
      </c>
      <c r="G1840" s="48">
        <f t="shared" si="52"/>
        <v>56.510999999999996</v>
      </c>
    </row>
    <row r="1841" spans="1:7" x14ac:dyDescent="0.35">
      <c r="A1841" s="1">
        <v>44205</v>
      </c>
      <c r="B1841">
        <v>6.4509999999999996</v>
      </c>
      <c r="C1841">
        <v>3.927</v>
      </c>
      <c r="D1841" s="48">
        <f t="shared" si="51"/>
        <v>10.378</v>
      </c>
      <c r="E1841">
        <v>6.4660000000000002</v>
      </c>
      <c r="F1841">
        <v>7.6929999999999996</v>
      </c>
      <c r="G1841" s="48">
        <f t="shared" si="52"/>
        <v>24.536999999999999</v>
      </c>
    </row>
    <row r="1842" spans="1:7" x14ac:dyDescent="0.35">
      <c r="A1842" s="1">
        <v>44206</v>
      </c>
      <c r="B1842">
        <v>6.6669999999999998</v>
      </c>
      <c r="C1842">
        <v>3.3109999999999999</v>
      </c>
      <c r="D1842" s="48">
        <f t="shared" si="51"/>
        <v>9.9779999999999998</v>
      </c>
      <c r="E1842">
        <v>6.4530000000000003</v>
      </c>
      <c r="F1842">
        <v>3.5459999999999998</v>
      </c>
      <c r="G1842" s="48">
        <f t="shared" si="52"/>
        <v>19.977</v>
      </c>
    </row>
    <row r="1843" spans="1:7" x14ac:dyDescent="0.35">
      <c r="A1843" s="1">
        <v>44207</v>
      </c>
      <c r="B1843">
        <v>6.8209999999999997</v>
      </c>
      <c r="C1843">
        <v>0</v>
      </c>
      <c r="D1843" s="48">
        <f t="shared" si="51"/>
        <v>6.8209999999999997</v>
      </c>
      <c r="E1843">
        <v>6.4630000000000001</v>
      </c>
      <c r="F1843">
        <v>3.556</v>
      </c>
      <c r="G1843" s="48">
        <f t="shared" si="52"/>
        <v>16.84</v>
      </c>
    </row>
    <row r="1844" spans="1:7" x14ac:dyDescent="0.35">
      <c r="A1844" s="1">
        <v>44208</v>
      </c>
      <c r="B1844">
        <v>2.6030000000000002</v>
      </c>
      <c r="C1844">
        <v>2.3149999999999999</v>
      </c>
      <c r="D1844" s="48">
        <f t="shared" si="51"/>
        <v>4.9180000000000001</v>
      </c>
      <c r="E1844">
        <v>6.4850000000000003</v>
      </c>
      <c r="F1844">
        <v>11.002000000000001</v>
      </c>
      <c r="G1844" s="48">
        <f t="shared" si="52"/>
        <v>22.405000000000001</v>
      </c>
    </row>
    <row r="1845" spans="1:7" x14ac:dyDescent="0.35">
      <c r="A1845" s="1">
        <v>44209</v>
      </c>
      <c r="B1845">
        <v>0.54</v>
      </c>
      <c r="C1845">
        <v>3.9609999999999999</v>
      </c>
      <c r="D1845" s="48">
        <f t="shared" si="51"/>
        <v>4.5009999999999994</v>
      </c>
      <c r="E1845">
        <v>6.4790000000000001</v>
      </c>
      <c r="F1845">
        <v>3.383</v>
      </c>
      <c r="G1845" s="48">
        <f t="shared" si="52"/>
        <v>14.363</v>
      </c>
    </row>
    <row r="1846" spans="1:7" x14ac:dyDescent="0.35">
      <c r="A1846" s="1">
        <v>44210</v>
      </c>
      <c r="B1846">
        <v>0.83099999999999996</v>
      </c>
      <c r="C1846">
        <v>6.9089999999999998</v>
      </c>
      <c r="D1846" s="48">
        <f t="shared" si="51"/>
        <v>7.74</v>
      </c>
      <c r="E1846">
        <v>6.5060000000000002</v>
      </c>
      <c r="F1846">
        <v>7.7679999999999998</v>
      </c>
      <c r="G1846" s="48">
        <f t="shared" si="52"/>
        <v>22.013999999999999</v>
      </c>
    </row>
    <row r="1847" spans="1:7" x14ac:dyDescent="0.35">
      <c r="A1847" s="1">
        <v>44211</v>
      </c>
      <c r="B1847">
        <v>0</v>
      </c>
      <c r="C1847">
        <v>4.1289999999999996</v>
      </c>
      <c r="D1847" s="48">
        <f t="shared" si="51"/>
        <v>4.1289999999999996</v>
      </c>
      <c r="E1847">
        <v>6.4870000000000001</v>
      </c>
      <c r="F1847">
        <v>3.3780000000000001</v>
      </c>
      <c r="G1847" s="48">
        <f t="shared" si="52"/>
        <v>13.994</v>
      </c>
    </row>
    <row r="1848" spans="1:7" x14ac:dyDescent="0.35">
      <c r="A1848" s="1">
        <v>44212</v>
      </c>
      <c r="B1848">
        <v>0</v>
      </c>
      <c r="C1848">
        <v>2.2549999999999999</v>
      </c>
      <c r="D1848" s="48">
        <f t="shared" si="51"/>
        <v>2.2549999999999999</v>
      </c>
      <c r="E1848">
        <v>6.4859999999999998</v>
      </c>
      <c r="F1848">
        <v>9.8339999999999996</v>
      </c>
      <c r="G1848" s="48">
        <f t="shared" si="52"/>
        <v>18.574999999999999</v>
      </c>
    </row>
    <row r="1849" spans="1:7" x14ac:dyDescent="0.35">
      <c r="A1849" s="1">
        <v>44213</v>
      </c>
      <c r="B1849">
        <v>0</v>
      </c>
      <c r="C1849">
        <v>2.1160000000000001</v>
      </c>
      <c r="D1849" s="48">
        <f t="shared" si="51"/>
        <v>2.1160000000000001</v>
      </c>
      <c r="E1849">
        <v>6.4569999999999999</v>
      </c>
      <c r="F1849">
        <v>9.8040000000000003</v>
      </c>
      <c r="G1849" s="48">
        <f t="shared" si="52"/>
        <v>18.377000000000002</v>
      </c>
    </row>
    <row r="1850" spans="1:7" x14ac:dyDescent="0.35">
      <c r="A1850" s="1">
        <v>44214</v>
      </c>
      <c r="B1850">
        <v>0</v>
      </c>
      <c r="C1850">
        <v>2.8260000000000001</v>
      </c>
      <c r="D1850" s="48">
        <f t="shared" si="51"/>
        <v>2.8260000000000001</v>
      </c>
      <c r="E1850">
        <v>6.4589999999999996</v>
      </c>
      <c r="F1850">
        <v>9.8160000000000007</v>
      </c>
      <c r="G1850" s="48">
        <f t="shared" si="52"/>
        <v>19.100999999999999</v>
      </c>
    </row>
    <row r="1851" spans="1:7" x14ac:dyDescent="0.35">
      <c r="A1851" s="1">
        <v>44215</v>
      </c>
      <c r="B1851">
        <v>0</v>
      </c>
      <c r="C1851">
        <v>0</v>
      </c>
      <c r="D1851" s="48">
        <f t="shared" si="51"/>
        <v>0</v>
      </c>
      <c r="E1851">
        <v>6.4530000000000003</v>
      </c>
      <c r="F1851">
        <v>9.7799999999999994</v>
      </c>
      <c r="G1851" s="48">
        <f t="shared" si="52"/>
        <v>16.233000000000001</v>
      </c>
    </row>
    <row r="1852" spans="1:7" x14ac:dyDescent="0.35">
      <c r="A1852" s="1">
        <v>44216</v>
      </c>
      <c r="B1852">
        <v>0</v>
      </c>
      <c r="C1852">
        <v>0</v>
      </c>
      <c r="D1852" s="48">
        <f t="shared" si="51"/>
        <v>0</v>
      </c>
      <c r="E1852">
        <v>6.4619999999999997</v>
      </c>
      <c r="F1852">
        <v>17.245999999999999</v>
      </c>
      <c r="G1852" s="48">
        <f t="shared" si="52"/>
        <v>23.707999999999998</v>
      </c>
    </row>
    <row r="1853" spans="1:7" x14ac:dyDescent="0.35">
      <c r="A1853" s="1">
        <v>44217</v>
      </c>
      <c r="B1853">
        <v>0</v>
      </c>
      <c r="C1853">
        <v>6.2329999999999997</v>
      </c>
      <c r="D1853" s="48">
        <f t="shared" si="51"/>
        <v>6.2329999999999997</v>
      </c>
      <c r="E1853">
        <v>6.4660000000000002</v>
      </c>
      <c r="F1853">
        <v>12.587</v>
      </c>
      <c r="G1853" s="48">
        <f t="shared" si="52"/>
        <v>25.286000000000001</v>
      </c>
    </row>
    <row r="1854" spans="1:7" x14ac:dyDescent="0.35">
      <c r="A1854" s="1">
        <v>44218</v>
      </c>
      <c r="B1854">
        <v>4.5999999999999999E-2</v>
      </c>
      <c r="C1854">
        <v>15.372</v>
      </c>
      <c r="D1854" s="48">
        <f t="shared" si="51"/>
        <v>15.417999999999999</v>
      </c>
      <c r="E1854">
        <v>6.52</v>
      </c>
      <c r="F1854">
        <v>12.237</v>
      </c>
      <c r="G1854" s="48">
        <f t="shared" si="52"/>
        <v>34.174999999999997</v>
      </c>
    </row>
    <row r="1855" spans="1:7" x14ac:dyDescent="0.35">
      <c r="A1855" s="1">
        <v>44219</v>
      </c>
      <c r="B1855">
        <v>4.3999999999999997E-2</v>
      </c>
      <c r="C1855">
        <v>16.404</v>
      </c>
      <c r="D1855" s="48">
        <f t="shared" si="51"/>
        <v>16.448</v>
      </c>
      <c r="E1855">
        <v>6.4950000000000001</v>
      </c>
      <c r="F1855">
        <v>17.093</v>
      </c>
      <c r="G1855" s="48">
        <f t="shared" si="52"/>
        <v>40.036000000000001</v>
      </c>
    </row>
    <row r="1856" spans="1:7" x14ac:dyDescent="0.35">
      <c r="A1856" s="1">
        <v>44220</v>
      </c>
      <c r="B1856">
        <v>0</v>
      </c>
      <c r="C1856">
        <v>17.446000000000002</v>
      </c>
      <c r="D1856" s="48">
        <f t="shared" si="51"/>
        <v>17.446000000000002</v>
      </c>
      <c r="E1856">
        <v>6.4859999999999998</v>
      </c>
      <c r="F1856">
        <v>17.088999999999999</v>
      </c>
      <c r="G1856" s="48">
        <f t="shared" si="52"/>
        <v>41.021000000000001</v>
      </c>
    </row>
    <row r="1857" spans="1:7" x14ac:dyDescent="0.35">
      <c r="A1857" s="1">
        <v>44221</v>
      </c>
      <c r="B1857">
        <v>5.54</v>
      </c>
      <c r="C1857">
        <v>21.193000000000001</v>
      </c>
      <c r="D1857" s="48">
        <f t="shared" si="51"/>
        <v>26.733000000000001</v>
      </c>
      <c r="E1857">
        <v>6.4710000000000001</v>
      </c>
      <c r="F1857">
        <v>15.435</v>
      </c>
      <c r="G1857" s="48">
        <f t="shared" si="52"/>
        <v>48.639000000000003</v>
      </c>
    </row>
    <row r="1858" spans="1:7" x14ac:dyDescent="0.35">
      <c r="A1858" s="1">
        <v>44222</v>
      </c>
      <c r="B1858">
        <v>4.6269999999999998</v>
      </c>
      <c r="C1858">
        <v>20.984000000000002</v>
      </c>
      <c r="D1858" s="48">
        <f t="shared" si="51"/>
        <v>25.611000000000001</v>
      </c>
      <c r="E1858">
        <v>6.83</v>
      </c>
      <c r="F1858">
        <v>16.989000000000001</v>
      </c>
      <c r="G1858" s="48">
        <f t="shared" si="52"/>
        <v>49.430000000000007</v>
      </c>
    </row>
    <row r="1859" spans="1:7" x14ac:dyDescent="0.35">
      <c r="A1859" s="1">
        <v>44223</v>
      </c>
      <c r="B1859">
        <v>2.202</v>
      </c>
      <c r="C1859">
        <v>15.842000000000001</v>
      </c>
      <c r="D1859" s="48">
        <f t="shared" si="51"/>
        <v>18.044</v>
      </c>
      <c r="E1859">
        <v>6.5110000000000001</v>
      </c>
      <c r="F1859">
        <v>3.387</v>
      </c>
      <c r="G1859" s="48">
        <f t="shared" si="52"/>
        <v>27.942</v>
      </c>
    </row>
    <row r="1860" spans="1:7" x14ac:dyDescent="0.35">
      <c r="A1860" s="1">
        <v>44224</v>
      </c>
      <c r="B1860">
        <v>0</v>
      </c>
      <c r="C1860">
        <v>11.648</v>
      </c>
      <c r="D1860" s="48">
        <f t="shared" si="51"/>
        <v>11.648</v>
      </c>
      <c r="E1860">
        <v>6.5140000000000002</v>
      </c>
      <c r="F1860">
        <v>9.1780000000000008</v>
      </c>
      <c r="G1860" s="48">
        <f t="shared" si="52"/>
        <v>27.34</v>
      </c>
    </row>
    <row r="1861" spans="1:7" x14ac:dyDescent="0.35">
      <c r="A1861" s="1">
        <v>44225</v>
      </c>
      <c r="B1861">
        <v>0</v>
      </c>
      <c r="C1861">
        <v>13.231999999999999</v>
      </c>
      <c r="D1861" s="48">
        <f t="shared" si="51"/>
        <v>13.231999999999999</v>
      </c>
      <c r="E1861">
        <v>6.5110000000000001</v>
      </c>
      <c r="F1861">
        <v>3.3719999999999999</v>
      </c>
      <c r="G1861" s="48">
        <f t="shared" si="52"/>
        <v>23.114999999999998</v>
      </c>
    </row>
    <row r="1862" spans="1:7" x14ac:dyDescent="0.35">
      <c r="A1862" s="1">
        <v>44226</v>
      </c>
      <c r="B1862">
        <v>0</v>
      </c>
      <c r="C1862">
        <v>16.923999999999999</v>
      </c>
      <c r="D1862" s="48">
        <f t="shared" si="51"/>
        <v>16.923999999999999</v>
      </c>
      <c r="E1862">
        <v>6.734</v>
      </c>
      <c r="F1862">
        <v>3.3690000000000002</v>
      </c>
      <c r="G1862" s="48">
        <f t="shared" si="52"/>
        <v>27.027000000000001</v>
      </c>
    </row>
    <row r="1863" spans="1:7" x14ac:dyDescent="0.35">
      <c r="A1863" s="1">
        <v>44227</v>
      </c>
      <c r="B1863">
        <v>0</v>
      </c>
      <c r="C1863">
        <v>19.43</v>
      </c>
      <c r="D1863" s="48">
        <f t="shared" si="51"/>
        <v>19.43</v>
      </c>
      <c r="E1863">
        <v>6.8380000000000001</v>
      </c>
      <c r="F1863">
        <v>16.904</v>
      </c>
      <c r="G1863" s="48">
        <f t="shared" si="52"/>
        <v>43.171999999999997</v>
      </c>
    </row>
    <row r="1864" spans="1:7" x14ac:dyDescent="0.35">
      <c r="A1864" s="1">
        <v>44228</v>
      </c>
      <c r="B1864">
        <v>6.4690000000000003</v>
      </c>
      <c r="C1864">
        <v>26.151</v>
      </c>
      <c r="D1864" s="48">
        <f t="shared" si="51"/>
        <v>32.619999999999997</v>
      </c>
      <c r="E1864">
        <v>17.692</v>
      </c>
      <c r="F1864">
        <v>15.768000000000001</v>
      </c>
      <c r="G1864" s="48">
        <f t="shared" si="52"/>
        <v>66.08</v>
      </c>
    </row>
    <row r="1865" spans="1:7" x14ac:dyDescent="0.35">
      <c r="A1865" s="1">
        <v>44229</v>
      </c>
      <c r="B1865">
        <v>6.4489999999999998</v>
      </c>
      <c r="C1865">
        <v>15.512</v>
      </c>
      <c r="D1865" s="48">
        <f t="shared" si="51"/>
        <v>21.960999999999999</v>
      </c>
      <c r="E1865">
        <v>17.681999999999999</v>
      </c>
      <c r="F1865">
        <v>9.0579999999999998</v>
      </c>
      <c r="G1865" s="48">
        <f t="shared" si="52"/>
        <v>48.701000000000001</v>
      </c>
    </row>
    <row r="1866" spans="1:7" x14ac:dyDescent="0.35">
      <c r="A1866" s="1">
        <v>44230</v>
      </c>
      <c r="B1866">
        <v>6.4859999999999998</v>
      </c>
      <c r="C1866">
        <v>17.713999999999999</v>
      </c>
      <c r="D1866" s="48">
        <f t="shared" si="51"/>
        <v>24.2</v>
      </c>
      <c r="E1866">
        <v>15.635999999999999</v>
      </c>
      <c r="F1866">
        <v>11.749000000000001</v>
      </c>
      <c r="G1866" s="48">
        <f t="shared" si="52"/>
        <v>51.585000000000001</v>
      </c>
    </row>
    <row r="1867" spans="1:7" x14ac:dyDescent="0.35">
      <c r="A1867" s="1">
        <v>44231</v>
      </c>
      <c r="B1867">
        <v>6.4589999999999996</v>
      </c>
      <c r="C1867">
        <v>24.093</v>
      </c>
      <c r="D1867" s="48">
        <f t="shared" si="51"/>
        <v>30.552</v>
      </c>
      <c r="E1867">
        <v>14.419</v>
      </c>
      <c r="F1867">
        <v>11.757</v>
      </c>
      <c r="G1867" s="48">
        <f t="shared" si="52"/>
        <v>56.728000000000002</v>
      </c>
    </row>
    <row r="1868" spans="1:7" x14ac:dyDescent="0.35">
      <c r="A1868" s="1">
        <v>44232</v>
      </c>
      <c r="B1868">
        <v>4.758</v>
      </c>
      <c r="C1868">
        <v>19.664999999999999</v>
      </c>
      <c r="D1868" s="48">
        <f t="shared" si="51"/>
        <v>24.422999999999998</v>
      </c>
      <c r="E1868">
        <v>7.58</v>
      </c>
      <c r="F1868">
        <v>6.5670000000000002</v>
      </c>
      <c r="G1868" s="48">
        <f t="shared" si="52"/>
        <v>38.57</v>
      </c>
    </row>
    <row r="1869" spans="1:7" x14ac:dyDescent="0.35">
      <c r="A1869" s="1">
        <v>44233</v>
      </c>
      <c r="B1869">
        <v>4.8019999999999996</v>
      </c>
      <c r="C1869">
        <v>26.893000000000001</v>
      </c>
      <c r="D1869" s="48">
        <f t="shared" si="51"/>
        <v>31.695</v>
      </c>
      <c r="E1869">
        <v>5.1040000000000001</v>
      </c>
      <c r="F1869">
        <v>12.757999999999999</v>
      </c>
      <c r="G1869" s="48">
        <f t="shared" si="52"/>
        <v>49.557000000000002</v>
      </c>
    </row>
    <row r="1870" spans="1:7" x14ac:dyDescent="0.35">
      <c r="A1870" s="1">
        <v>44234</v>
      </c>
      <c r="B1870">
        <v>5.0860000000000003</v>
      </c>
      <c r="C1870">
        <v>25.353000000000002</v>
      </c>
      <c r="D1870" s="48">
        <f t="shared" si="51"/>
        <v>30.439</v>
      </c>
      <c r="E1870">
        <v>5.9279999999999999</v>
      </c>
      <c r="F1870">
        <v>21.74</v>
      </c>
      <c r="G1870" s="48">
        <f t="shared" si="52"/>
        <v>58.106999999999999</v>
      </c>
    </row>
    <row r="1871" spans="1:7" x14ac:dyDescent="0.35">
      <c r="A1871" s="1">
        <v>44235</v>
      </c>
      <c r="B1871">
        <v>5.2610000000000001</v>
      </c>
      <c r="C1871">
        <v>40.518000000000001</v>
      </c>
      <c r="D1871" s="48">
        <f t="shared" si="51"/>
        <v>45.779000000000003</v>
      </c>
      <c r="E1871">
        <v>21.033999999999999</v>
      </c>
      <c r="F1871">
        <v>26.991</v>
      </c>
      <c r="G1871" s="48">
        <f t="shared" si="52"/>
        <v>93.804000000000002</v>
      </c>
    </row>
    <row r="1872" spans="1:7" x14ac:dyDescent="0.35">
      <c r="A1872" s="1">
        <v>44236</v>
      </c>
      <c r="B1872">
        <v>9.2240000000000002</v>
      </c>
      <c r="C1872">
        <v>38.880000000000003</v>
      </c>
      <c r="D1872" s="48">
        <f t="shared" si="51"/>
        <v>48.103999999999999</v>
      </c>
      <c r="E1872">
        <v>22.707000000000001</v>
      </c>
      <c r="F1872">
        <v>27.038</v>
      </c>
      <c r="G1872" s="48">
        <f t="shared" si="52"/>
        <v>97.849000000000004</v>
      </c>
    </row>
    <row r="1873" spans="1:7" x14ac:dyDescent="0.35">
      <c r="A1873" s="1">
        <v>44237</v>
      </c>
      <c r="B1873">
        <v>9.2110000000000003</v>
      </c>
      <c r="C1873">
        <v>41.332000000000001</v>
      </c>
      <c r="D1873" s="48">
        <f t="shared" si="51"/>
        <v>50.542999999999999</v>
      </c>
      <c r="E1873">
        <v>28.928000000000001</v>
      </c>
      <c r="F1873">
        <v>27.044</v>
      </c>
      <c r="G1873" s="48">
        <f t="shared" si="52"/>
        <v>106.515</v>
      </c>
    </row>
    <row r="1874" spans="1:7" x14ac:dyDescent="0.35">
      <c r="A1874" s="1">
        <v>44238</v>
      </c>
      <c r="B1874">
        <v>9.9559999999999995</v>
      </c>
      <c r="C1874">
        <v>42.856999999999999</v>
      </c>
      <c r="D1874" s="48">
        <f t="shared" si="51"/>
        <v>52.813000000000002</v>
      </c>
      <c r="E1874">
        <v>49.347999999999999</v>
      </c>
      <c r="F1874">
        <v>25.702999999999999</v>
      </c>
      <c r="G1874" s="48">
        <f t="shared" si="52"/>
        <v>127.864</v>
      </c>
    </row>
    <row r="1875" spans="1:7" x14ac:dyDescent="0.35">
      <c r="A1875" s="1">
        <v>44239</v>
      </c>
      <c r="B1875">
        <v>9.2100000000000009</v>
      </c>
      <c r="C1875">
        <v>38.39</v>
      </c>
      <c r="D1875" s="48">
        <f t="shared" si="51"/>
        <v>47.6</v>
      </c>
      <c r="E1875">
        <v>31.329000000000001</v>
      </c>
      <c r="F1875">
        <v>27.024999999999999</v>
      </c>
      <c r="G1875" s="48">
        <f t="shared" si="52"/>
        <v>105.95400000000001</v>
      </c>
    </row>
    <row r="1876" spans="1:7" x14ac:dyDescent="0.35">
      <c r="A1876" s="1">
        <v>44240</v>
      </c>
      <c r="B1876">
        <v>9.1999999999999993</v>
      </c>
      <c r="C1876">
        <v>33.606000000000002</v>
      </c>
      <c r="D1876" s="48">
        <f t="shared" ref="D1876:D1891" si="53">B1876+C1876</f>
        <v>42.805999999999997</v>
      </c>
      <c r="E1876">
        <v>13.619</v>
      </c>
      <c r="F1876">
        <v>23.251999999999999</v>
      </c>
      <c r="G1876" s="48">
        <f t="shared" si="52"/>
        <v>79.676999999999992</v>
      </c>
    </row>
    <row r="1877" spans="1:7" x14ac:dyDescent="0.35">
      <c r="A1877" s="1">
        <v>44241</v>
      </c>
      <c r="B1877">
        <v>9.1959999999999997</v>
      </c>
      <c r="C1877">
        <v>33.22</v>
      </c>
      <c r="D1877" s="48">
        <f t="shared" si="53"/>
        <v>42.415999999999997</v>
      </c>
      <c r="E1877">
        <v>13.593</v>
      </c>
      <c r="F1877">
        <v>16.584</v>
      </c>
      <c r="G1877" s="48">
        <f t="shared" si="52"/>
        <v>72.593000000000004</v>
      </c>
    </row>
    <row r="1878" spans="1:7" x14ac:dyDescent="0.35">
      <c r="A1878" s="1">
        <v>44242</v>
      </c>
      <c r="B1878">
        <v>8.9250000000000007</v>
      </c>
      <c r="C1878">
        <v>24.914000000000001</v>
      </c>
      <c r="D1878" s="48">
        <f t="shared" si="53"/>
        <v>33.838999999999999</v>
      </c>
      <c r="E1878">
        <v>25.378</v>
      </c>
      <c r="F1878">
        <v>13.706</v>
      </c>
      <c r="G1878" s="48">
        <f t="shared" si="52"/>
        <v>72.923000000000002</v>
      </c>
    </row>
    <row r="1879" spans="1:7" x14ac:dyDescent="0.35">
      <c r="A1879" s="1">
        <v>44243</v>
      </c>
      <c r="B1879">
        <v>9.2029999999999994</v>
      </c>
      <c r="C1879">
        <v>30.684000000000001</v>
      </c>
      <c r="D1879" s="48">
        <f t="shared" si="53"/>
        <v>39.887</v>
      </c>
      <c r="E1879">
        <v>25.22</v>
      </c>
      <c r="F1879">
        <v>17.765000000000001</v>
      </c>
      <c r="G1879" s="48">
        <f t="shared" si="52"/>
        <v>82.872</v>
      </c>
    </row>
    <row r="1880" spans="1:7" x14ac:dyDescent="0.35">
      <c r="A1880" s="1">
        <v>44244</v>
      </c>
      <c r="B1880">
        <v>9.2050000000000001</v>
      </c>
      <c r="C1880">
        <v>22.108000000000001</v>
      </c>
      <c r="D1880" s="48">
        <f t="shared" si="53"/>
        <v>31.313000000000002</v>
      </c>
      <c r="E1880">
        <v>25.253</v>
      </c>
      <c r="F1880">
        <v>13.670999999999999</v>
      </c>
      <c r="G1880" s="48">
        <f t="shared" si="52"/>
        <v>70.236999999999995</v>
      </c>
    </row>
    <row r="1881" spans="1:7" x14ac:dyDescent="0.35">
      <c r="A1881" s="1">
        <v>44245</v>
      </c>
      <c r="B1881">
        <v>8.827</v>
      </c>
      <c r="C1881">
        <v>15.824</v>
      </c>
      <c r="D1881" s="48">
        <f t="shared" si="53"/>
        <v>24.651</v>
      </c>
      <c r="E1881">
        <v>24.131</v>
      </c>
      <c r="F1881">
        <v>18.873000000000001</v>
      </c>
      <c r="G1881" s="48">
        <f t="shared" si="52"/>
        <v>67.655000000000001</v>
      </c>
    </row>
    <row r="1882" spans="1:7" x14ac:dyDescent="0.35">
      <c r="A1882" s="1">
        <v>44246</v>
      </c>
      <c r="B1882">
        <v>7.0780000000000003</v>
      </c>
      <c r="C1882">
        <v>16.391999999999999</v>
      </c>
      <c r="D1882" s="48">
        <f t="shared" si="53"/>
        <v>23.47</v>
      </c>
      <c r="E1882">
        <v>9.3930000000000007</v>
      </c>
      <c r="F1882">
        <v>22.04</v>
      </c>
      <c r="G1882" s="48">
        <f t="shared" si="52"/>
        <v>54.902999999999999</v>
      </c>
    </row>
    <row r="1883" spans="1:7" x14ac:dyDescent="0.35">
      <c r="A1883" s="1">
        <v>44247</v>
      </c>
      <c r="B1883">
        <v>4.883</v>
      </c>
      <c r="C1883">
        <v>0</v>
      </c>
      <c r="D1883" s="48">
        <f t="shared" si="53"/>
        <v>4.883</v>
      </c>
      <c r="E1883">
        <v>15.044</v>
      </c>
      <c r="F1883">
        <v>11.877000000000001</v>
      </c>
      <c r="G1883" s="48">
        <f t="shared" si="52"/>
        <v>31.804000000000002</v>
      </c>
    </row>
    <row r="1884" spans="1:7" x14ac:dyDescent="0.35">
      <c r="A1884" s="1">
        <v>44248</v>
      </c>
      <c r="B1884">
        <v>4.5659999999999998</v>
      </c>
      <c r="C1884">
        <v>0</v>
      </c>
      <c r="D1884" s="48">
        <f t="shared" si="53"/>
        <v>4.5659999999999998</v>
      </c>
      <c r="E1884">
        <v>14.3</v>
      </c>
      <c r="F1884">
        <v>12.25</v>
      </c>
      <c r="G1884" s="48">
        <f t="shared" si="52"/>
        <v>31.116</v>
      </c>
    </row>
    <row r="1885" spans="1:7" x14ac:dyDescent="0.35">
      <c r="A1885" s="1">
        <v>44249</v>
      </c>
      <c r="B1885">
        <v>7.9850000000000003</v>
      </c>
      <c r="C1885">
        <v>11.657999999999999</v>
      </c>
      <c r="D1885" s="48">
        <f t="shared" si="53"/>
        <v>19.643000000000001</v>
      </c>
      <c r="E1885">
        <v>13.686</v>
      </c>
      <c r="F1885">
        <v>13.252000000000001</v>
      </c>
      <c r="G1885" s="48">
        <f t="shared" si="52"/>
        <v>46.581000000000003</v>
      </c>
    </row>
    <row r="1886" spans="1:7" x14ac:dyDescent="0.35">
      <c r="A1886" s="1">
        <v>44250</v>
      </c>
      <c r="B1886">
        <v>6.1280000000000001</v>
      </c>
      <c r="C1886">
        <v>1.347</v>
      </c>
      <c r="D1886" s="48">
        <f t="shared" si="53"/>
        <v>7.4749999999999996</v>
      </c>
      <c r="E1886">
        <v>41.725999999999999</v>
      </c>
      <c r="F1886">
        <v>6.3120000000000003</v>
      </c>
      <c r="G1886" s="48">
        <f t="shared" si="52"/>
        <v>55.512999999999998</v>
      </c>
    </row>
    <row r="1887" spans="1:7" x14ac:dyDescent="0.35">
      <c r="A1887" s="1">
        <v>44251</v>
      </c>
      <c r="B1887">
        <v>4.8540000000000001</v>
      </c>
      <c r="C1887">
        <v>0</v>
      </c>
      <c r="D1887" s="48">
        <f t="shared" si="53"/>
        <v>4.8540000000000001</v>
      </c>
      <c r="E1887">
        <v>41.801000000000002</v>
      </c>
      <c r="F1887">
        <v>12.595000000000001</v>
      </c>
      <c r="G1887" s="48">
        <f>SUM(D1887:F1887)</f>
        <v>59.25</v>
      </c>
    </row>
    <row r="1888" spans="1:7" x14ac:dyDescent="0.35">
      <c r="A1888" s="1">
        <v>44252</v>
      </c>
      <c r="B1888">
        <v>0.72399999999999998</v>
      </c>
      <c r="C1888">
        <v>9.6319999999999997</v>
      </c>
      <c r="D1888" s="48">
        <f t="shared" si="53"/>
        <v>10.356</v>
      </c>
      <c r="E1888">
        <v>41.78</v>
      </c>
      <c r="F1888">
        <v>18.094000000000001</v>
      </c>
      <c r="G1888" s="48">
        <f t="shared" si="52"/>
        <v>70.23</v>
      </c>
    </row>
    <row r="1889" spans="1:7" x14ac:dyDescent="0.35">
      <c r="A1889" s="1">
        <v>44253</v>
      </c>
      <c r="B1889">
        <v>0</v>
      </c>
      <c r="C1889">
        <v>8.5579999999999998</v>
      </c>
      <c r="D1889" s="48">
        <f t="shared" si="53"/>
        <v>8.5579999999999998</v>
      </c>
      <c r="E1889">
        <v>41.789000000000001</v>
      </c>
      <c r="F1889">
        <v>26.306999999999999</v>
      </c>
      <c r="G1889" s="48">
        <f t="shared" si="52"/>
        <v>76.653999999999996</v>
      </c>
    </row>
    <row r="1890" spans="1:7" x14ac:dyDescent="0.35">
      <c r="A1890" s="1">
        <v>44254</v>
      </c>
      <c r="B1890">
        <v>0</v>
      </c>
      <c r="C1890">
        <v>6.806</v>
      </c>
      <c r="D1890" s="48">
        <f t="shared" si="53"/>
        <v>6.806</v>
      </c>
      <c r="E1890">
        <v>41.207000000000001</v>
      </c>
      <c r="F1890">
        <v>14.007999999999999</v>
      </c>
      <c r="G1890" s="48">
        <f t="shared" si="52"/>
        <v>62.021000000000001</v>
      </c>
    </row>
    <row r="1891" spans="1:7" x14ac:dyDescent="0.35">
      <c r="A1891" s="1">
        <v>44255</v>
      </c>
      <c r="B1891">
        <v>0</v>
      </c>
      <c r="C1891">
        <v>6.8760000000000003</v>
      </c>
      <c r="D1891" s="48">
        <f t="shared" si="53"/>
        <v>6.8760000000000003</v>
      </c>
      <c r="E1891">
        <v>41.03</v>
      </c>
      <c r="F1891">
        <v>13.993</v>
      </c>
      <c r="G1891" s="48">
        <f t="shared" si="52"/>
        <v>61.899000000000001</v>
      </c>
    </row>
  </sheetData>
  <mergeCells count="1">
    <mergeCell ref="L85:P85"/>
  </mergeCells>
  <conditionalFormatting sqref="A6:A418">
    <cfRule type="expression" dxfId="6" priority="6">
      <formula>WEEKDAY($A6,2)&gt;5</formula>
    </cfRule>
  </conditionalFormatting>
  <conditionalFormatting sqref="A419:A451">
    <cfRule type="expression" dxfId="5" priority="5">
      <formula>WEEKDAY($A419,2)&gt;5</formula>
    </cfRule>
  </conditionalFormatting>
  <conditionalFormatting sqref="A452:A463">
    <cfRule type="expression" dxfId="4" priority="4">
      <formula>WEEKDAY($A452,2)&gt;5</formula>
    </cfRule>
  </conditionalFormatting>
  <conditionalFormatting sqref="B6:C260">
    <cfRule type="cellIs" dxfId="3" priority="3" stopIfTrue="1" operator="greaterThanOrEqual">
      <formula>70</formula>
    </cfRule>
  </conditionalFormatting>
  <conditionalFormatting sqref="E6:E260">
    <cfRule type="cellIs" dxfId="2" priority="2" stopIfTrue="1" operator="greaterThanOrEqual">
      <formula>70</formula>
    </cfRule>
  </conditionalFormatting>
  <conditionalFormatting sqref="F6:F260">
    <cfRule type="cellIs" dxfId="1" priority="1" stopIfTrue="1" operator="greaterThanOrEqual">
      <formula>70</formula>
    </cfRule>
  </conditionalFormatting>
  <pageMargins left="0.7" right="0.7" top="0.75" bottom="0.75" header="0.3" footer="0.3"/>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E55042803E1F44A07032726BD463F2" ma:contentTypeVersion="12" ma:contentTypeDescription="Create a new document." ma:contentTypeScope="" ma:versionID="a1894b0c333246d6929c35174a939840">
  <xsd:schema xmlns:xsd="http://www.w3.org/2001/XMLSchema" xmlns:xs="http://www.w3.org/2001/XMLSchema" xmlns:p="http://schemas.microsoft.com/office/2006/metadata/properties" xmlns:ns2="631ab094-b658-40eb-b09a-e81eb4609a21" xmlns:ns3="39801251-e03a-4e20-805c-75b062d5d8c6" targetNamespace="http://schemas.microsoft.com/office/2006/metadata/properties" ma:root="true" ma:fieldsID="e26a33dfc90ffeb51ade1e1d3f40fd38" ns2:_="" ns3:_="">
    <xsd:import namespace="631ab094-b658-40eb-b09a-e81eb4609a21"/>
    <xsd:import namespace="39801251-e03a-4e20-805c-75b062d5d8c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ab094-b658-40eb-b09a-e81eb4609a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801251-e03a-4e20-805c-75b062d5d8c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847B81-C73B-4963-8B8F-8E163207CF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ab094-b658-40eb-b09a-e81eb4609a21"/>
    <ds:schemaRef ds:uri="39801251-e03a-4e20-805c-75b062d5d8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1C3C97-3FAB-4FD6-9493-6338D1873DC4}">
  <ds:schemaRefs>
    <ds:schemaRef ds:uri="http://purl.org/dc/terms/"/>
    <ds:schemaRef ds:uri="http://schemas.openxmlformats.org/package/2006/metadata/core-properties"/>
    <ds:schemaRef ds:uri="http://purl.org/dc/dcmitype/"/>
    <ds:schemaRef ds:uri="631ab094-b658-40eb-b09a-e81eb4609a21"/>
    <ds:schemaRef ds:uri="39801251-e03a-4e20-805c-75b062d5d8c6"/>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9FE595B7-ABAA-42C4-BB52-DA50755875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16</vt:i4>
      </vt:variant>
      <vt:variant>
        <vt:lpstr>Charts</vt:lpstr>
      </vt:variant>
      <vt:variant>
        <vt:i4>5</vt:i4>
      </vt:variant>
      <vt:variant>
        <vt:lpstr>Named Ranges</vt:lpstr>
      </vt:variant>
      <vt:variant>
        <vt:i4>1</vt:i4>
      </vt:variant>
    </vt:vector>
  </HeadingPairs>
  <TitlesOfParts>
    <vt:vector size="22" baseType="lpstr">
      <vt:lpstr>Table 1.1</vt:lpstr>
      <vt:lpstr>Table 1.2</vt:lpstr>
      <vt:lpstr>Table 1.3</vt:lpstr>
      <vt:lpstr>Figure 1.1</vt:lpstr>
      <vt:lpstr>Figure 1.1 data</vt:lpstr>
      <vt:lpstr>Figure 1.2 chart and data</vt:lpstr>
      <vt:lpstr>Figure 1.3 data</vt:lpstr>
      <vt:lpstr>Pop-up chart</vt:lpstr>
      <vt:lpstr>Figure 1.4 data</vt:lpstr>
      <vt:lpstr>Figure 1.5 data</vt:lpstr>
      <vt:lpstr>Figure 1.6 data</vt:lpstr>
      <vt:lpstr>Figure 1.7 data</vt:lpstr>
      <vt:lpstr>Figure 1.8, 1.9 chart and data</vt:lpstr>
      <vt:lpstr>Forecast daily demand</vt:lpstr>
      <vt:lpstr>Sheet1</vt:lpstr>
      <vt:lpstr>Data for Fig 3.11</vt:lpstr>
      <vt:lpstr>Figure 1.3 chart</vt:lpstr>
      <vt:lpstr>Figure 1.4 chart</vt:lpstr>
      <vt:lpstr>Figure 1.5 chart</vt:lpstr>
      <vt:lpstr>Figure 1.6</vt:lpstr>
      <vt:lpstr>Figure 1.7</vt:lpstr>
      <vt:lpstr>'Data for Fig 3.11'!_Ref505876400</vt:lpstr>
    </vt:vector>
  </TitlesOfParts>
  <Manager/>
  <Company>National Grid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National Grid</dc:creator>
  <cp:keywords/>
  <dc:description/>
  <cp:lastModifiedBy>Parkinson, Ben</cp:lastModifiedBy>
  <cp:revision/>
  <dcterms:created xsi:type="dcterms:W3CDTF">2018-03-05T13:35:45Z</dcterms:created>
  <dcterms:modified xsi:type="dcterms:W3CDTF">2021-03-31T13:23:10Z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0x0101004BE55042803E1F44A07032726BD463F2</vt:lpwstr>
  </property>
  <property fmtid="{D5CDD505-2E9C-101B-9397-08002B2CF9AE}" pid="3" name="Order">
    <vt:r8>1790000</vt:r8>
  </property>
</Properties>
</file>