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245" windowHeight="7515"/>
  </bookViews>
  <sheets>
    <sheet name="CMP 213 WACM2 Calculator" sheetId="1" r:id="rId1"/>
    <sheet name="2016-17" sheetId="9" r:id="rId2"/>
    <sheet name="2017-18" sheetId="3" r:id="rId3"/>
    <sheet name="2018-19" sheetId="4" r:id="rId4"/>
    <sheet name="2019-20" sheetId="5" r:id="rId5"/>
    <sheet name="2020-21" sheetId="6" r:id="rId6"/>
    <sheet name="ALF" sheetId="7" r:id="rId7"/>
  </sheets>
  <definedNames>
    <definedName name="_xlnm._FilterDatabase" localSheetId="6" hidden="1">ALF!$A$1:$C$12</definedName>
  </definedNames>
  <calcPr calcId="145621"/>
</workbook>
</file>

<file path=xl/calcChain.xml><?xml version="1.0" encoding="utf-8"?>
<calcChain xmlns="http://schemas.openxmlformats.org/spreadsheetml/2006/main">
  <c r="L10" i="1" l="1"/>
  <c r="L11" i="1" l="1"/>
  <c r="L20" i="1"/>
  <c r="D20" i="1"/>
  <c r="J20" i="1"/>
  <c r="H20" i="1"/>
  <c r="F20" i="1"/>
  <c r="G20" i="1" l="1"/>
  <c r="L8" i="1" l="1"/>
  <c r="L9" i="1"/>
  <c r="L7" i="1"/>
  <c r="H19" i="1"/>
  <c r="F18" i="1"/>
  <c r="F17" i="1"/>
  <c r="D18" i="1"/>
  <c r="D17" i="1"/>
  <c r="L19" i="1"/>
  <c r="F19" i="1"/>
  <c r="H18" i="1"/>
  <c r="L17" i="1"/>
  <c r="H17" i="1"/>
  <c r="D19" i="1"/>
  <c r="J19" i="1"/>
  <c r="J18" i="1"/>
  <c r="L18" i="1"/>
  <c r="J17" i="1"/>
  <c r="G17" i="1" l="1"/>
  <c r="G19" i="1"/>
  <c r="G18" i="1"/>
  <c r="I17" i="1"/>
  <c r="M17" i="1"/>
  <c r="K17" i="1"/>
  <c r="E17" i="1"/>
  <c r="M20" i="1"/>
  <c r="I20" i="1"/>
  <c r="K20" i="1"/>
  <c r="K19" i="1"/>
  <c r="M19" i="1"/>
  <c r="I19" i="1"/>
  <c r="I18" i="1"/>
  <c r="K18" i="1"/>
  <c r="M18" i="1"/>
  <c r="G21" i="1" l="1"/>
  <c r="G22" i="1"/>
  <c r="M21" i="1"/>
  <c r="I22" i="1"/>
  <c r="K22" i="1"/>
  <c r="K21" i="1"/>
  <c r="I21" i="1" l="1"/>
  <c r="M22" i="1"/>
  <c r="L13" i="1" l="1"/>
  <c r="E20" i="1"/>
  <c r="E19" i="1" l="1"/>
  <c r="E18" i="1"/>
  <c r="E22" i="1" l="1"/>
  <c r="E21" i="1"/>
</calcChain>
</file>

<file path=xl/sharedStrings.xml><?xml version="1.0" encoding="utf-8"?>
<sst xmlns="http://schemas.openxmlformats.org/spreadsheetml/2006/main" count="283" uniqueCount="85">
  <si>
    <t>TEC (MW)</t>
  </si>
  <si>
    <t xml:space="preserve">Generation Tariffs </t>
  </si>
  <si>
    <t>Zone</t>
  </si>
  <si>
    <t>Zone Name</t>
  </si>
  <si>
    <t>North Scotland</t>
  </si>
  <si>
    <t>East Aberdeenshire</t>
  </si>
  <si>
    <t>Western Highlands</t>
  </si>
  <si>
    <t>Skye and Lochalsh</t>
  </si>
  <si>
    <t>Eastern Grampian and Tayside</t>
  </si>
  <si>
    <t>Central Grampian</t>
  </si>
  <si>
    <t>Argyll</t>
  </si>
  <si>
    <t>The Trossachs</t>
  </si>
  <si>
    <t>Stirlingshire and Fife</t>
  </si>
  <si>
    <t>Lothian and Borders</t>
  </si>
  <si>
    <t>Solway and Cheviot</t>
  </si>
  <si>
    <t>North East England</t>
  </si>
  <si>
    <t>North Lancashire and The Lakes</t>
  </si>
  <si>
    <t>South Lancashire, Yorkshire and Humber</t>
  </si>
  <si>
    <t>North Midlands and North Wales</t>
  </si>
  <si>
    <t>South Lincolnshire and North Norfolk</t>
  </si>
  <si>
    <t>Mid Wales and The Midlands</t>
  </si>
  <si>
    <t>Anglesey and Snowdon</t>
  </si>
  <si>
    <t>Pembrokeshire</t>
  </si>
  <si>
    <t>South Wales &amp; Gloucester</t>
  </si>
  <si>
    <t>Cotswold</t>
  </si>
  <si>
    <t>Central London</t>
  </si>
  <si>
    <t>Essex and Kent</t>
  </si>
  <si>
    <t>Oxfordshire, Surrey and Sussex</t>
  </si>
  <si>
    <t>Somerset and Wessex</t>
  </si>
  <si>
    <t>West Devon and Cornwall</t>
  </si>
  <si>
    <t>Shared Year Round (£/kW)</t>
  </si>
  <si>
    <t>Not Shared Year Round (£/kW)</t>
  </si>
  <si>
    <t>Residual Tariff (£/kW)</t>
  </si>
  <si>
    <t>Annual Load Factor (%)</t>
  </si>
  <si>
    <t>Generation Charging Zone</t>
  </si>
  <si>
    <t>System Peak Tariff (£/kW)</t>
  </si>
  <si>
    <t>Conventional</t>
  </si>
  <si>
    <t>base tariff</t>
  </si>
  <si>
    <t>applicable tariff</t>
  </si>
  <si>
    <t>Indicative Tariff (£/kW)</t>
  </si>
  <si>
    <t>Intermittent</t>
  </si>
  <si>
    <t>Table 1 - 2016/17 Generation Tariffs</t>
  </si>
  <si>
    <t>System Peak Tariff</t>
  </si>
  <si>
    <t>Shared Year Round Tariff</t>
  </si>
  <si>
    <t>Not Shared Year Round Tariff</t>
  </si>
  <si>
    <t>Residual Tariff</t>
  </si>
  <si>
    <t>(£/kW)</t>
  </si>
  <si>
    <t>South West Scotland</t>
  </si>
  <si>
    <t>2016-17</t>
  </si>
  <si>
    <t>2017-18</t>
  </si>
  <si>
    <t>2018-19</t>
  </si>
  <si>
    <t>2019-20</t>
  </si>
  <si>
    <t>Technology</t>
  </si>
  <si>
    <t>Generic ALF</t>
  </si>
  <si>
    <t>Oil_and_OCGT</t>
  </si>
  <si>
    <t>Pumped_Storage</t>
  </si>
  <si>
    <t>Hydro</t>
  </si>
  <si>
    <t>Onshore_Wind</t>
  </si>
  <si>
    <t>Offshore_Wind</t>
  </si>
  <si>
    <t>Coal</t>
  </si>
  <si>
    <t>CCGT_and_CHP</t>
  </si>
  <si>
    <t>Nuclear</t>
  </si>
  <si>
    <t>Residual (£/kW)</t>
  </si>
  <si>
    <t>User Defined</t>
  </si>
  <si>
    <t>Intermittent/ Conventional</t>
  </si>
  <si>
    <t>Conventional/Intermittent</t>
  </si>
  <si>
    <t>Inputs</t>
  </si>
  <si>
    <t>Applied Values</t>
  </si>
  <si>
    <t xml:space="preserve">Indicative  Charge (£) </t>
  </si>
  <si>
    <t>Biomass</t>
  </si>
  <si>
    <t>Tidal</t>
  </si>
  <si>
    <t>Wave</t>
  </si>
  <si>
    <t>2020-21</t>
  </si>
  <si>
    <t>Conventional 80% Load Factor</t>
  </si>
  <si>
    <t>Intermittent 40% Load Factor</t>
  </si>
  <si>
    <t>Indicative 2016/17 CMP 213 Diversity 1 Tariff Calculator
2016/17 figures are based on January 2016 Publication, later years on the Feb 2016, 5 Year Forecast.</t>
  </si>
  <si>
    <t>Table 2 - 2017/18 Generation Tariffs</t>
  </si>
  <si>
    <t>Table 3 - 2018/19 Generation Tariffs with Western HVDC Link</t>
  </si>
  <si>
    <t>Table 4  - 2019/20 Generation Tariffs</t>
  </si>
  <si>
    <t>Table 5 - 2020/21 Generation Tariffs</t>
  </si>
  <si>
    <r>
      <t xml:space="preserve">NB: Generator technology types which are classified as </t>
    </r>
    <r>
      <rPr>
        <b/>
        <sz val="9"/>
        <color theme="1"/>
        <rFont val="Arial"/>
        <family val="2"/>
      </rPr>
      <t>intermittent</t>
    </r>
    <r>
      <rPr>
        <sz val="9"/>
        <color theme="1"/>
        <rFont val="Arial"/>
        <family val="2"/>
      </rPr>
      <t xml:space="preserve"> include: onshore wind, offshore wind, solar, tidal, wave</t>
    </r>
  </si>
  <si>
    <r>
      <t xml:space="preserve">Generator technology types which are classified as </t>
    </r>
    <r>
      <rPr>
        <b/>
        <sz val="9"/>
        <color theme="1"/>
        <rFont val="Arial"/>
        <family val="2"/>
      </rPr>
      <t>conventional</t>
    </r>
    <r>
      <rPr>
        <sz val="9"/>
        <color theme="1"/>
        <rFont val="Arial"/>
        <family val="2"/>
      </rPr>
      <t xml:space="preserve"> include: nuclear, OCGT, CCGT, coal-fired, oil-fired, hydro, pumped storage, CHP, Biomass</t>
    </r>
  </si>
  <si>
    <t>Enter Relevant Specific ALF Factor in Cell J11</t>
  </si>
  <si>
    <t>Specific</t>
  </si>
  <si>
    <t>Enter "Conventional" / "Intermittent"  in Cell J10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</si>
</sst>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_-[$€-2]* #,##0.00_-;\-[$€-2]* #,##0.00_-;_-[$€-2]* &quot;-&quot;??_-"/>
    <numFmt numFmtId="165" formatCode="0_)"/>
    <numFmt numFmtId="166" formatCode="0.000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haroni"/>
      <charset val="177"/>
    </font>
    <font>
      <b/>
      <sz val="11"/>
      <color theme="1"/>
      <name val="Aharoni"/>
      <charset val="177"/>
    </font>
    <font>
      <i/>
      <sz val="10"/>
      <color theme="1"/>
      <name val="Arial"/>
      <family val="2"/>
    </font>
    <font>
      <b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222"/>
        <bgColor indexed="64"/>
      </patternFill>
    </fill>
    <fill>
      <patternFill patternType="solid">
        <fgColor rgb="FF0082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8" fillId="0" borderId="0"/>
    <xf numFmtId="9" fontId="11" fillId="0" borderId="0" applyFont="0" applyFill="0" applyBorder="0" applyAlignment="0" applyProtection="0"/>
    <xf numFmtId="0" fontId="12" fillId="0" borderId="0"/>
  </cellStyleXfs>
  <cellXfs count="103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3" fillId="4" borderId="8" xfId="0" applyFont="1" applyFill="1" applyBorder="1"/>
    <xf numFmtId="0" fontId="3" fillId="4" borderId="0" xfId="0" applyFont="1" applyFill="1" applyBorder="1"/>
    <xf numFmtId="0" fontId="3" fillId="4" borderId="9" xfId="0" applyFont="1" applyFill="1" applyBorder="1"/>
    <xf numFmtId="0" fontId="3" fillId="4" borderId="5" xfId="0" applyFont="1" applyFill="1" applyBorder="1"/>
    <xf numFmtId="0" fontId="3" fillId="4" borderId="10" xfId="0" applyFont="1" applyFill="1" applyBorder="1"/>
    <xf numFmtId="0" fontId="3" fillId="4" borderId="6" xfId="0" applyFont="1" applyFill="1" applyBorder="1"/>
    <xf numFmtId="0" fontId="3" fillId="4" borderId="4" xfId="0" applyFont="1" applyFill="1" applyBorder="1"/>
    <xf numFmtId="0" fontId="3" fillId="4" borderId="3" xfId="0" applyFont="1" applyFill="1" applyBorder="1"/>
    <xf numFmtId="0" fontId="3" fillId="4" borderId="7" xfId="0" applyFont="1" applyFill="1" applyBorder="1"/>
    <xf numFmtId="0" fontId="2" fillId="5" borderId="1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9" fontId="6" fillId="0" borderId="0" xfId="0" applyNumberFormat="1" applyFont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1" xfId="1" applyFont="1" applyFill="1" applyBorder="1" applyProtection="1">
      <protection locked="0"/>
    </xf>
    <xf numFmtId="4" fontId="10" fillId="0" borderId="1" xfId="0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3" fillId="7" borderId="1" xfId="3" applyFont="1" applyFill="1" applyBorder="1" applyAlignment="1">
      <alignment horizontal="center" wrapText="1"/>
    </xf>
    <xf numFmtId="166" fontId="0" fillId="0" borderId="1" xfId="2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10" borderId="1" xfId="0" applyFont="1" applyFill="1" applyBorder="1" applyAlignment="1">
      <alignment horizontal="center" wrapText="1"/>
    </xf>
    <xf numFmtId="0" fontId="0" fillId="3" borderId="0" xfId="0" applyFill="1" applyBorder="1" applyAlignment="1"/>
    <xf numFmtId="44" fontId="4" fillId="3" borderId="0" xfId="0" applyNumberFormat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4" fillId="3" borderId="8" xfId="0" applyFont="1" applyFill="1" applyBorder="1" applyAlignment="1"/>
    <xf numFmtId="44" fontId="4" fillId="3" borderId="21" xfId="0" applyNumberFormat="1" applyFont="1" applyFill="1" applyBorder="1" applyAlignment="1">
      <alignment vertical="center"/>
    </xf>
    <xf numFmtId="0" fontId="4" fillId="3" borderId="5" xfId="0" applyFont="1" applyFill="1" applyBorder="1" applyAlignment="1"/>
    <xf numFmtId="0" fontId="0" fillId="3" borderId="10" xfId="0" applyFill="1" applyBorder="1" applyAlignment="1"/>
    <xf numFmtId="44" fontId="4" fillId="3" borderId="22" xfId="0" applyNumberFormat="1" applyFont="1" applyFill="1" applyBorder="1" applyAlignment="1">
      <alignment vertical="center"/>
    </xf>
    <xf numFmtId="44" fontId="4" fillId="3" borderId="10" xfId="0" applyNumberFormat="1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vertical="center" wrapText="1"/>
    </xf>
    <xf numFmtId="0" fontId="2" fillId="5" borderId="1" xfId="0" applyFont="1" applyFill="1" applyBorder="1"/>
    <xf numFmtId="0" fontId="3" fillId="5" borderId="0" xfId="0" applyFont="1" applyFill="1"/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3" fillId="5" borderId="0" xfId="0" applyFont="1" applyFill="1" applyBorder="1" applyAlignment="1"/>
    <xf numFmtId="0" fontId="2" fillId="5" borderId="18" xfId="0" applyFont="1" applyFill="1" applyBorder="1"/>
    <xf numFmtId="0" fontId="2" fillId="5" borderId="12" xfId="0" applyFont="1" applyFill="1" applyBorder="1"/>
    <xf numFmtId="0" fontId="3" fillId="5" borderId="12" xfId="0" applyFont="1" applyFill="1" applyBorder="1"/>
    <xf numFmtId="0" fontId="5" fillId="5" borderId="12" xfId="0" applyFont="1" applyFill="1" applyBorder="1"/>
    <xf numFmtId="2" fontId="5" fillId="5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4" fontId="5" fillId="8" borderId="11" xfId="0" applyNumberFormat="1" applyFont="1" applyFill="1" applyBorder="1" applyAlignment="1" applyProtection="1">
      <alignment horizontal="center"/>
      <protection locked="0"/>
    </xf>
    <xf numFmtId="166" fontId="0" fillId="0" borderId="1" xfId="2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4" fontId="0" fillId="0" borderId="0" xfId="0" applyNumberFormat="1"/>
    <xf numFmtId="166" fontId="0" fillId="0" borderId="0" xfId="0" applyNumberFormat="1"/>
    <xf numFmtId="0" fontId="2" fillId="5" borderId="15" xfId="0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/>
    </xf>
    <xf numFmtId="0" fontId="15" fillId="4" borderId="0" xfId="0" applyFont="1" applyFill="1" applyBorder="1" applyAlignment="1">
      <alignment horizontal="left" vertical="top" wrapText="1"/>
    </xf>
    <xf numFmtId="0" fontId="2" fillId="5" borderId="1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10" fontId="19" fillId="5" borderId="14" xfId="2" applyNumberFormat="1" applyFont="1" applyFill="1" applyBorder="1" applyAlignment="1">
      <alignment horizontal="center"/>
    </xf>
    <xf numFmtId="10" fontId="19" fillId="5" borderId="11" xfId="2" applyNumberFormat="1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9" borderId="14" xfId="0" applyFont="1" applyFill="1" applyBorder="1" applyAlignment="1" applyProtection="1">
      <alignment horizontal="center"/>
      <protection locked="0"/>
    </xf>
    <xf numFmtId="0" fontId="4" fillId="11" borderId="16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center"/>
      <protection locked="0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9" fontId="3" fillId="2" borderId="17" xfId="0" applyNumberFormat="1" applyFon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0" fontId="17" fillId="0" borderId="14" xfId="0" applyNumberFormat="1" applyFont="1" applyFill="1" applyBorder="1" applyAlignment="1" applyProtection="1">
      <alignment horizontal="center"/>
      <protection locked="0"/>
    </xf>
    <xf numFmtId="0" fontId="18" fillId="0" borderId="15" xfId="0" applyFont="1" applyFill="1" applyBorder="1" applyAlignment="1">
      <alignment horizontal="center"/>
    </xf>
    <xf numFmtId="10" fontId="0" fillId="2" borderId="29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</cellXfs>
  <cellStyles count="4">
    <cellStyle name="Normal" xfId="0" builtinId="0"/>
    <cellStyle name="Normal_Data" xfId="3"/>
    <cellStyle name="Normal_Template WILKS Tariff Model" xfId="1"/>
    <cellStyle name="Percent" xfId="2" builtinId="5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rgb="FFFF0000"/>
      </font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3" tint="0.59996337778862885"/>
        </patternFill>
      </fill>
    </dxf>
    <dxf>
      <font>
        <strike val="0"/>
        <color theme="0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3" tint="0.59996337778862885"/>
        </patternFill>
      </fill>
    </dxf>
    <dxf>
      <font>
        <strike val="0"/>
        <color theme="0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222"/>
      <color rgb="FF008265"/>
      <color rgb="FF9D8D8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zoomScale="89" zoomScaleNormal="89" workbookViewId="0">
      <selection activeCell="D7" sqref="D7:F7"/>
    </sheetView>
  </sheetViews>
  <sheetFormatPr defaultRowHeight="12.75" x14ac:dyDescent="0.2"/>
  <cols>
    <col min="1" max="1" width="4.7109375" style="3" customWidth="1"/>
    <col min="2" max="2" width="5.85546875" style="3" customWidth="1"/>
    <col min="3" max="3" width="28.42578125" style="3" bestFit="1" customWidth="1"/>
    <col min="4" max="4" width="15.42578125" style="3" bestFit="1" customWidth="1"/>
    <col min="5" max="13" width="16.140625" style="3" customWidth="1"/>
    <col min="14" max="14" width="5.42578125" style="3" customWidth="1"/>
    <col min="15" max="15" width="28.42578125" style="3" bestFit="1" customWidth="1"/>
    <col min="16" max="16" width="14.28515625" style="3" bestFit="1" customWidth="1"/>
    <col min="17" max="16384" width="9.140625" style="3"/>
  </cols>
  <sheetData>
    <row r="1" spans="2:14" ht="13.5" thickBot="1" x14ac:dyDescent="0.25"/>
    <row r="2" spans="2:14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0"/>
    </row>
    <row r="3" spans="2:14" ht="12.75" customHeight="1" x14ac:dyDescent="0.2">
      <c r="B3" s="4"/>
      <c r="C3" s="80" t="s">
        <v>75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6"/>
    </row>
    <row r="4" spans="2:14" ht="12.75" customHeight="1" x14ac:dyDescent="0.2">
      <c r="B4" s="4"/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6"/>
    </row>
    <row r="5" spans="2:14" ht="12.75" customHeight="1" x14ac:dyDescent="0.2">
      <c r="B5" s="4"/>
      <c r="C5" s="37"/>
      <c r="D5" s="41"/>
      <c r="E5" s="41"/>
      <c r="F5" s="41"/>
      <c r="G5" s="41"/>
      <c r="H5" s="41"/>
      <c r="I5" s="42"/>
      <c r="J5" s="42"/>
      <c r="K5" s="42"/>
      <c r="L5" s="42"/>
      <c r="M5" s="42"/>
      <c r="N5" s="6"/>
    </row>
    <row r="6" spans="2:14" ht="15" x14ac:dyDescent="0.25">
      <c r="B6" s="4"/>
      <c r="C6" s="38"/>
      <c r="D6" s="74" t="s">
        <v>66</v>
      </c>
      <c r="E6" s="75"/>
      <c r="F6" s="75"/>
      <c r="G6" s="57"/>
      <c r="H6" s="71" t="s">
        <v>63</v>
      </c>
      <c r="I6" s="71"/>
      <c r="J6" s="71"/>
      <c r="K6" s="72"/>
      <c r="L6" s="63" t="s">
        <v>67</v>
      </c>
      <c r="M6" s="64"/>
      <c r="N6" s="6"/>
    </row>
    <row r="7" spans="2:14" ht="15" x14ac:dyDescent="0.25">
      <c r="B7" s="4"/>
      <c r="C7" s="39" t="s">
        <v>34</v>
      </c>
      <c r="D7" s="76">
        <v>3</v>
      </c>
      <c r="E7" s="77"/>
      <c r="F7" s="78"/>
      <c r="G7" s="82"/>
      <c r="H7" s="83"/>
      <c r="I7" s="83"/>
      <c r="J7" s="83"/>
      <c r="K7" s="84"/>
      <c r="L7" s="65">
        <f>D7</f>
        <v>3</v>
      </c>
      <c r="M7" s="66"/>
      <c r="N7" s="6"/>
    </row>
    <row r="8" spans="2:14" ht="15" x14ac:dyDescent="0.25">
      <c r="B8" s="4"/>
      <c r="C8" s="39" t="s">
        <v>0</v>
      </c>
      <c r="D8" s="76">
        <v>100</v>
      </c>
      <c r="E8" s="77"/>
      <c r="F8" s="78"/>
      <c r="G8" s="85"/>
      <c r="H8" s="86"/>
      <c r="I8" s="86"/>
      <c r="J8" s="86"/>
      <c r="K8" s="87"/>
      <c r="L8" s="65">
        <f>D8</f>
        <v>100</v>
      </c>
      <c r="M8" s="66"/>
      <c r="N8" s="6"/>
    </row>
    <row r="9" spans="2:14" ht="15" customHeight="1" x14ac:dyDescent="0.25">
      <c r="B9" s="4"/>
      <c r="C9" s="39" t="s">
        <v>52</v>
      </c>
      <c r="D9" s="79" t="s">
        <v>58</v>
      </c>
      <c r="E9" s="77"/>
      <c r="F9" s="78"/>
      <c r="G9" s="88"/>
      <c r="H9" s="89"/>
      <c r="I9" s="89"/>
      <c r="J9" s="89"/>
      <c r="K9" s="90"/>
      <c r="L9" s="67" t="str">
        <f>D9</f>
        <v>Offshore_Wind</v>
      </c>
      <c r="M9" s="68"/>
      <c r="N9" s="6"/>
    </row>
    <row r="10" spans="2:14" ht="15" x14ac:dyDescent="0.25">
      <c r="B10" s="4"/>
      <c r="C10" s="39" t="s">
        <v>65</v>
      </c>
      <c r="D10" s="99"/>
      <c r="E10" s="100"/>
      <c r="F10" s="101"/>
      <c r="G10" s="95" t="s">
        <v>84</v>
      </c>
      <c r="H10" s="96"/>
      <c r="I10" s="96"/>
      <c r="J10" s="97"/>
      <c r="K10" s="98"/>
      <c r="L10" s="67" t="str">
        <f>IF($D$9="Other",$J$10,VLOOKUP($D$9,ALF!$A:$C,3,FALSE))</f>
        <v>Intermittent</v>
      </c>
      <c r="M10" s="68"/>
      <c r="N10" s="6"/>
    </row>
    <row r="11" spans="2:14" ht="13.5" customHeight="1" x14ac:dyDescent="0.25">
      <c r="B11" s="4"/>
      <c r="C11" s="39" t="s">
        <v>33</v>
      </c>
      <c r="D11" s="79" t="s">
        <v>83</v>
      </c>
      <c r="E11" s="77"/>
      <c r="F11" s="78"/>
      <c r="G11" s="95" t="s">
        <v>82</v>
      </c>
      <c r="H11" s="96"/>
      <c r="I11" s="96"/>
      <c r="J11" s="97">
        <v>0.56999999999999995</v>
      </c>
      <c r="K11" s="98"/>
      <c r="L11" s="69">
        <f>IF(OR($D$9="Other",$D$11="Specific"),$J$11,VLOOKUP($D$9,ALF!$A:$B,2,FALSE))</f>
        <v>0.56999999999999995</v>
      </c>
      <c r="M11" s="70"/>
      <c r="N11" s="6"/>
    </row>
    <row r="12" spans="2:14" ht="13.5" customHeight="1" x14ac:dyDescent="0.25">
      <c r="B12" s="4"/>
      <c r="C12" s="39"/>
      <c r="D12" s="67"/>
      <c r="E12" s="77"/>
      <c r="F12" s="78"/>
      <c r="G12" s="58" t="s">
        <v>48</v>
      </c>
      <c r="H12" s="59" t="s">
        <v>49</v>
      </c>
      <c r="I12" s="59" t="s">
        <v>50</v>
      </c>
      <c r="J12" s="59" t="s">
        <v>51</v>
      </c>
      <c r="K12" s="59" t="s">
        <v>72</v>
      </c>
      <c r="L12" s="65"/>
      <c r="M12" s="66"/>
      <c r="N12" s="6"/>
    </row>
    <row r="13" spans="2:14" ht="13.5" customHeight="1" x14ac:dyDescent="0.25">
      <c r="B13" s="4"/>
      <c r="C13" s="39" t="s">
        <v>62</v>
      </c>
      <c r="D13" s="92" t="s">
        <v>63</v>
      </c>
      <c r="E13" s="93"/>
      <c r="F13" s="94"/>
      <c r="G13" s="52">
        <v>1</v>
      </c>
      <c r="H13" s="52">
        <v>1</v>
      </c>
      <c r="I13" s="52">
        <v>1</v>
      </c>
      <c r="J13" s="52">
        <v>1</v>
      </c>
      <c r="K13" s="52">
        <v>1</v>
      </c>
      <c r="L13" s="65" t="str">
        <f>CONCATENATE(H13,",",I13,",",J13,",",K13)</f>
        <v>1,1,1,1</v>
      </c>
      <c r="M13" s="66"/>
      <c r="N13" s="6"/>
    </row>
    <row r="14" spans="2:14" ht="15.75" thickBot="1" x14ac:dyDescent="0.3">
      <c r="B14" s="4"/>
      <c r="C14" s="40"/>
      <c r="D14" s="44"/>
      <c r="E14" s="40"/>
      <c r="F14" s="40"/>
      <c r="G14" s="40"/>
      <c r="H14" s="40"/>
      <c r="I14" s="43"/>
      <c r="J14" s="43"/>
      <c r="K14" s="43"/>
      <c r="L14" s="43"/>
      <c r="M14" s="43"/>
      <c r="N14" s="6"/>
    </row>
    <row r="15" spans="2:14" ht="15" customHeight="1" x14ac:dyDescent="0.2">
      <c r="B15" s="4"/>
      <c r="C15" s="45"/>
      <c r="D15" s="73" t="s">
        <v>48</v>
      </c>
      <c r="E15" s="73"/>
      <c r="F15" s="73" t="s">
        <v>49</v>
      </c>
      <c r="G15" s="73"/>
      <c r="H15" s="73" t="s">
        <v>50</v>
      </c>
      <c r="I15" s="73"/>
      <c r="J15" s="73" t="s">
        <v>51</v>
      </c>
      <c r="K15" s="73"/>
      <c r="L15" s="73" t="s">
        <v>72</v>
      </c>
      <c r="M15" s="91"/>
      <c r="N15" s="6"/>
    </row>
    <row r="16" spans="2:14" x14ac:dyDescent="0.2">
      <c r="B16" s="4"/>
      <c r="C16" s="46"/>
      <c r="D16" s="22" t="s">
        <v>37</v>
      </c>
      <c r="E16" s="30" t="s">
        <v>38</v>
      </c>
      <c r="F16" s="22" t="s">
        <v>37</v>
      </c>
      <c r="G16" s="30" t="s">
        <v>38</v>
      </c>
      <c r="H16" s="22" t="s">
        <v>37</v>
      </c>
      <c r="I16" s="30" t="s">
        <v>38</v>
      </c>
      <c r="J16" s="22" t="s">
        <v>37</v>
      </c>
      <c r="K16" s="30" t="s">
        <v>38</v>
      </c>
      <c r="L16" s="22" t="s">
        <v>37</v>
      </c>
      <c r="M16" s="13" t="s">
        <v>38</v>
      </c>
      <c r="N16" s="6"/>
    </row>
    <row r="17" spans="2:14" x14ac:dyDescent="0.2">
      <c r="B17" s="4"/>
      <c r="C17" s="47" t="s">
        <v>35</v>
      </c>
      <c r="D17" s="49">
        <f ca="1">VLOOKUP($L$7,INDIRECT("'"&amp;D$15&amp;"'!$B:$I"),3,FALSE)</f>
        <v>-2.0668200119947264</v>
      </c>
      <c r="E17" s="50">
        <f>IF($L$10="Intermittent",0,D17)</f>
        <v>0</v>
      </c>
      <c r="F17" s="49">
        <f ca="1">VLOOKUP($L$7,INDIRECT("'"&amp;F$15&amp;"'!$B:$I"),3,FALSE)</f>
        <v>-1.6779023142117964</v>
      </c>
      <c r="G17" s="50">
        <f>IF($L$10="Intermittent",0,F17)</f>
        <v>0</v>
      </c>
      <c r="H17" s="49">
        <f ca="1">VLOOKUP($L$7,INDIRECT("'"&amp;H$15&amp;"'!$B:$I"),3,FALSE)</f>
        <v>-0.39902694919030679</v>
      </c>
      <c r="I17" s="50">
        <f>IF($L$10="Intermittent",0,H17)</f>
        <v>0</v>
      </c>
      <c r="J17" s="49">
        <f ca="1">VLOOKUP($L$7,INDIRECT("'"&amp;J$15&amp;"'!$B:$I"),3,FALSE)</f>
        <v>2.0619489466382217</v>
      </c>
      <c r="K17" s="50">
        <f>IF($L$10="Intermittent",0,J17)</f>
        <v>0</v>
      </c>
      <c r="L17" s="49">
        <f ca="1">VLOOKUP($L$7,INDIRECT("'"&amp;L$15&amp;"'!$B:$I"),3,FALSE)</f>
        <v>2.2220350962316902</v>
      </c>
      <c r="M17" s="50">
        <f>IF($L$10="Intermittent",0,L17)</f>
        <v>0</v>
      </c>
      <c r="N17" s="6"/>
    </row>
    <row r="18" spans="2:14" x14ac:dyDescent="0.2">
      <c r="B18" s="4"/>
      <c r="C18" s="47" t="s">
        <v>30</v>
      </c>
      <c r="D18" s="49">
        <f ca="1">VLOOKUP($L$7,INDIRECT("'"&amp;D$15&amp;"'!$B:$I"),4,FALSE)</f>
        <v>8.3041641944397249</v>
      </c>
      <c r="E18" s="50">
        <f ca="1">D18*$L$11</f>
        <v>4.7333735908306425</v>
      </c>
      <c r="F18" s="49">
        <f ca="1">VLOOKUP($L$7,INDIRECT("'"&amp;F$15&amp;"'!$B:$I"),4,FALSE)</f>
        <v>11.712977385407727</v>
      </c>
      <c r="G18" s="50">
        <f ca="1">F18*$L$11</f>
        <v>6.6763971096824042</v>
      </c>
      <c r="H18" s="49">
        <f ca="1">VLOOKUP($L$7,INDIRECT("'"&amp;H$15&amp;"'!$B:$I"),4,FALSE)</f>
        <v>11.847545469457328</v>
      </c>
      <c r="I18" s="50">
        <f ca="1">H18*$L$11</f>
        <v>6.7531009175906762</v>
      </c>
      <c r="J18" s="49">
        <f ca="1">VLOOKUP($L$7,INDIRECT("'"&amp;J$15&amp;"'!$B:$I"),4,FALSE)</f>
        <v>10.23212625795313</v>
      </c>
      <c r="K18" s="50">
        <f ca="1">J18*$L$11</f>
        <v>5.8323119670332835</v>
      </c>
      <c r="L18" s="49">
        <f ca="1">VLOOKUP($L$7,INDIRECT("'"&amp;L$15&amp;"'!$B:$I"),4,FALSE)</f>
        <v>12.433047524269655</v>
      </c>
      <c r="M18" s="51">
        <f ca="1">L18*$L$11</f>
        <v>7.0868370888337031</v>
      </c>
      <c r="N18" s="6"/>
    </row>
    <row r="19" spans="2:14" x14ac:dyDescent="0.2">
      <c r="B19" s="4"/>
      <c r="C19" s="47" t="s">
        <v>31</v>
      </c>
      <c r="D19" s="49">
        <f ca="1">VLOOKUP($L$7,INDIRECT("'"&amp;D$15&amp;"'!B:I"),5,FALSE)</f>
        <v>7.4903111404248808</v>
      </c>
      <c r="E19" s="50">
        <f ca="1">D19</f>
        <v>7.4903111404248808</v>
      </c>
      <c r="F19" s="49">
        <f ca="1">VLOOKUP($L$7,INDIRECT("'"&amp;F$15&amp;"'!B:I"),5,FALSE)</f>
        <v>15.814455571812674</v>
      </c>
      <c r="G19" s="50">
        <f ca="1">F19</f>
        <v>15.814455571812674</v>
      </c>
      <c r="H19" s="49">
        <f ca="1">VLOOKUP($L$7,INDIRECT("'"&amp;H$15&amp;"'!B:I"),5,FALSE)</f>
        <v>18.613221751668892</v>
      </c>
      <c r="I19" s="50">
        <f ca="1">H19</f>
        <v>18.613221751668892</v>
      </c>
      <c r="J19" s="49">
        <f ca="1">VLOOKUP($L$7,INDIRECT("'"&amp;J$15&amp;"'!B:I"),5,FALSE)</f>
        <v>21.529167054086813</v>
      </c>
      <c r="K19" s="50">
        <f ca="1">J19</f>
        <v>21.529167054086813</v>
      </c>
      <c r="L19" s="49">
        <f ca="1">VLOOKUP($L$7,INDIRECT("'"&amp;L$15&amp;"'!B:I"),5,FALSE)</f>
        <v>23.380592870617068</v>
      </c>
      <c r="M19" s="51">
        <f ca="1">L19</f>
        <v>23.380592870617068</v>
      </c>
      <c r="N19" s="6"/>
    </row>
    <row r="20" spans="2:14" x14ac:dyDescent="0.2">
      <c r="B20" s="4"/>
      <c r="C20" s="48" t="s">
        <v>32</v>
      </c>
      <c r="D20" s="49">
        <f ca="1">IF($D$13="National Grid",VLOOKUP($D$7,INDIRECT("'"&amp;D15&amp;"'!B6:I32"),6,FALSE),HLOOKUP(D$15,$G$12:$K$13,2,FALSE))</f>
        <v>1</v>
      </c>
      <c r="E20" s="50">
        <f ca="1">D20</f>
        <v>1</v>
      </c>
      <c r="F20" s="49">
        <f ca="1">IF($D$13="National Grid",VLOOKUP($D$7,INDIRECT("'"&amp;F15&amp;"'!B6:I32"),6,FALSE),HLOOKUP(F$15,$G$12:$K$13,2,FALSE))</f>
        <v>1</v>
      </c>
      <c r="G20" s="50">
        <f ca="1">F20</f>
        <v>1</v>
      </c>
      <c r="H20" s="49">
        <f ca="1">IF($D$13="National Grid",VLOOKUP($D$7,INDIRECT("'"&amp;H15&amp;"'!B:I"),6,FALSE),HLOOKUP(H$15,$G$12:$K$13,2,FALSE))</f>
        <v>1</v>
      </c>
      <c r="I20" s="50">
        <f ca="1">H20</f>
        <v>1</v>
      </c>
      <c r="J20" s="49">
        <f ca="1">IF($D$13="National Grid",VLOOKUP($D$7,INDIRECT("'"&amp;J15&amp;"'!B:I"),6,FALSE),HLOOKUP(J$15,$G$12:$K$13,2,FALSE))</f>
        <v>1</v>
      </c>
      <c r="K20" s="50">
        <f ca="1">J20</f>
        <v>1</v>
      </c>
      <c r="L20" s="49">
        <f ca="1">IF($D$13="National Grid",VLOOKUP($D$7,INDIRECT("'"&amp;L15&amp;"'!B:I"),6,FALSE),HLOOKUP(L$15,$G$12:$K$13,2,FALSE))</f>
        <v>1</v>
      </c>
      <c r="M20" s="51">
        <f ca="1">L20</f>
        <v>1</v>
      </c>
      <c r="N20" s="6"/>
    </row>
    <row r="21" spans="2:14" ht="15" x14ac:dyDescent="0.25">
      <c r="B21" s="4"/>
      <c r="C21" s="31" t="s">
        <v>39</v>
      </c>
      <c r="D21" s="27"/>
      <c r="E21" s="29">
        <f ca="1">SUM(E17:E20)</f>
        <v>13.223684731255524</v>
      </c>
      <c r="F21" s="27"/>
      <c r="G21" s="29">
        <f ca="1">SUM(G17:G20)</f>
        <v>23.490852681495078</v>
      </c>
      <c r="H21" s="28"/>
      <c r="I21" s="29">
        <f ca="1">SUM(I17:I20)</f>
        <v>26.366322669259567</v>
      </c>
      <c r="J21" s="28"/>
      <c r="K21" s="29">
        <f ca="1">SUM(K17:K20)</f>
        <v>28.361479021120097</v>
      </c>
      <c r="L21" s="28"/>
      <c r="M21" s="32">
        <f ca="1">SUM(M17:M20)</f>
        <v>31.467429959450772</v>
      </c>
      <c r="N21" s="6"/>
    </row>
    <row r="22" spans="2:14" ht="15.75" thickBot="1" x14ac:dyDescent="0.3">
      <c r="B22" s="4"/>
      <c r="C22" s="33" t="s">
        <v>68</v>
      </c>
      <c r="D22" s="34"/>
      <c r="E22" s="35">
        <f ca="1">$L$8*SUM(E17:E20)*1000</f>
        <v>1322368.4731255523</v>
      </c>
      <c r="F22" s="34"/>
      <c r="G22" s="35">
        <f ca="1">$L$8*SUM(G17:G20)*1000</f>
        <v>2349085.2681495077</v>
      </c>
      <c r="H22" s="36"/>
      <c r="I22" s="35">
        <f ca="1">$L$8*SUM(I17:I20)*1000</f>
        <v>2636632.2669259566</v>
      </c>
      <c r="J22" s="36"/>
      <c r="K22" s="35">
        <f ca="1">$L$8*SUM(K17:K20)*1000</f>
        <v>2836147.9021120099</v>
      </c>
      <c r="L22" s="36"/>
      <c r="M22" s="35">
        <f ca="1">$L$8*SUM(M17:M20)*1000</f>
        <v>3146742.9959450774</v>
      </c>
      <c r="N22" s="6"/>
    </row>
    <row r="23" spans="2:14" x14ac:dyDescent="0.2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2:14" x14ac:dyDescent="0.2">
      <c r="B24" s="4"/>
      <c r="C24" s="62" t="s">
        <v>80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"/>
    </row>
    <row r="25" spans="2:14" x14ac:dyDescent="0.2">
      <c r="B25" s="4"/>
      <c r="C25" s="62" t="s">
        <v>81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"/>
    </row>
    <row r="26" spans="2:14" ht="13.5" thickBot="1" x14ac:dyDescent="0.25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</sheetData>
  <dataConsolidate/>
  <mergeCells count="30">
    <mergeCell ref="C3:M4"/>
    <mergeCell ref="G7:K9"/>
    <mergeCell ref="H15:I15"/>
    <mergeCell ref="J15:K15"/>
    <mergeCell ref="L15:M15"/>
    <mergeCell ref="F15:G15"/>
    <mergeCell ref="D11:F11"/>
    <mergeCell ref="D12:F12"/>
    <mergeCell ref="D13:F13"/>
    <mergeCell ref="G11:I11"/>
    <mergeCell ref="J11:K11"/>
    <mergeCell ref="D10:F10"/>
    <mergeCell ref="G10:I10"/>
    <mergeCell ref="J10:K10"/>
    <mergeCell ref="C24:M24"/>
    <mergeCell ref="C25:M25"/>
    <mergeCell ref="L6:M6"/>
    <mergeCell ref="L7:M7"/>
    <mergeCell ref="L8:M8"/>
    <mergeCell ref="L9:M9"/>
    <mergeCell ref="L10:M10"/>
    <mergeCell ref="L11:M11"/>
    <mergeCell ref="L12:M12"/>
    <mergeCell ref="L13:M13"/>
    <mergeCell ref="H6:K6"/>
    <mergeCell ref="D15:E15"/>
    <mergeCell ref="D6:F6"/>
    <mergeCell ref="D7:F7"/>
    <mergeCell ref="D8:F8"/>
    <mergeCell ref="D9:F9"/>
  </mergeCells>
  <conditionalFormatting sqref="G11">
    <cfRule type="expression" dxfId="21" priority="10">
      <formula>$D$11="Specific"</formula>
    </cfRule>
  </conditionalFormatting>
  <conditionalFormatting sqref="G11:K11">
    <cfRule type="expression" dxfId="20" priority="11">
      <formula>$D$11="Generic"</formula>
    </cfRule>
  </conditionalFormatting>
  <conditionalFormatting sqref="J11:K11">
    <cfRule type="expression" dxfId="19" priority="9">
      <formula>$D$11="specific"</formula>
    </cfRule>
  </conditionalFormatting>
  <conditionalFormatting sqref="L11:M11">
    <cfRule type="expression" dxfId="18" priority="8">
      <formula>$L$11=0</formula>
    </cfRule>
  </conditionalFormatting>
  <conditionalFormatting sqref="G10">
    <cfRule type="expression" dxfId="17" priority="3">
      <formula>$D$9="Other"</formula>
    </cfRule>
  </conditionalFormatting>
  <conditionalFormatting sqref="G10:K10">
    <cfRule type="expression" dxfId="16" priority="4">
      <formula>$D$9&lt;&gt;"Other"</formula>
    </cfRule>
  </conditionalFormatting>
  <conditionalFormatting sqref="J10:K10">
    <cfRule type="expression" dxfId="15" priority="2">
      <formula>$D$9="Other"</formula>
    </cfRule>
  </conditionalFormatting>
  <conditionalFormatting sqref="L10:M10">
    <cfRule type="expression" dxfId="14" priority="1">
      <formula>$L$10=0</formula>
    </cfRule>
  </conditionalFormatting>
  <dataValidations count="4">
    <dataValidation type="list" allowBlank="1" showInputMessage="1" showErrorMessage="1" promptTitle="Generator Charging Zone" prompt="Please select generator charging zone (1 to 27)" sqref="D7">
      <formula1>"1,2,3,4,5,6,7,8,9,10,11,12,13,14,15,16,17,18,19,20,21,22,23,24,25,26,27"</formula1>
    </dataValidation>
    <dataValidation type="list" allowBlank="1" showInputMessage="1" showErrorMessage="1" promptTitle="Residual" prompt="Select National Grid to use the published residual tariff.  Select User Defined and complete the User Defined field to use your own." sqref="D13">
      <formula1>"National Grid, User Defined"</formula1>
    </dataValidation>
    <dataValidation type="list" allowBlank="1" showInputMessage="1" showErrorMessage="1" promptTitle="Annual Load Factor" prompt="Select Generic to use the generic load factor for your Technology.  If you have a specific load factor then select Specific and complete the User Defined field.  If you have selected 'Other' for Technology you must complete the User Defined field." sqref="D11:D12">
      <formula1>"Generic, Specific"</formula1>
    </dataValidation>
    <dataValidation type="decimal" operator="greaterThan" allowBlank="1" showInputMessage="1" showErrorMessage="1" promptTitle="Transmission Entry Capacity" prompt="Enter the Transmisison Entry Capacity of the generator in MW" sqref="D8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ALF!$A$2:$A$12</xm:f>
          </x14:formula1>
          <xm:sqref>D9:F9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2"/>
  <sheetViews>
    <sheetView workbookViewId="0">
      <selection activeCell="H4" sqref="H4:I4"/>
    </sheetView>
  </sheetViews>
  <sheetFormatPr defaultRowHeight="15" x14ac:dyDescent="0.25"/>
  <cols>
    <col min="1" max="2" width="9.140625" style="1"/>
    <col min="3" max="3" width="30.140625" style="1" bestFit="1" customWidth="1"/>
    <col min="4" max="4" width="7" style="1" bestFit="1" customWidth="1"/>
    <col min="5" max="5" width="6.5703125" style="1" bestFit="1" customWidth="1"/>
    <col min="6" max="6" width="10" style="1" bestFit="1" customWidth="1"/>
    <col min="7" max="7" width="7.7109375" style="1" bestFit="1" customWidth="1"/>
    <col min="8" max="8" width="11.28515625" style="1" bestFit="1" customWidth="1"/>
    <col min="9" max="9" width="10.42578125" style="1" bestFit="1" customWidth="1"/>
    <col min="10" max="16384" width="9.140625" style="1"/>
  </cols>
  <sheetData>
    <row r="2" spans="2:21" x14ac:dyDescent="0.25">
      <c r="B2" s="2" t="s">
        <v>41</v>
      </c>
    </row>
    <row r="3" spans="2:21" x14ac:dyDescent="0.25">
      <c r="D3" s="15"/>
      <c r="H3" s="16"/>
      <c r="I3" s="16"/>
    </row>
    <row r="4" spans="2:21" ht="45" x14ac:dyDescent="0.25">
      <c r="B4" s="102" t="s">
        <v>1</v>
      </c>
      <c r="C4" s="102"/>
      <c r="D4" s="17" t="s">
        <v>42</v>
      </c>
      <c r="E4" s="17" t="s">
        <v>43</v>
      </c>
      <c r="F4" s="17" t="s">
        <v>44</v>
      </c>
      <c r="G4" s="17" t="s">
        <v>45</v>
      </c>
      <c r="H4" s="60" t="s">
        <v>73</v>
      </c>
      <c r="I4" s="60" t="s">
        <v>74</v>
      </c>
    </row>
    <row r="5" spans="2:21" x14ac:dyDescent="0.25">
      <c r="B5" s="54" t="s">
        <v>2</v>
      </c>
      <c r="C5" s="54" t="s">
        <v>3</v>
      </c>
      <c r="D5" s="17" t="s">
        <v>46</v>
      </c>
      <c r="E5" s="17" t="s">
        <v>46</v>
      </c>
      <c r="F5" s="17" t="s">
        <v>46</v>
      </c>
      <c r="G5" s="17" t="s">
        <v>46</v>
      </c>
      <c r="H5" s="54" t="s">
        <v>46</v>
      </c>
      <c r="I5" s="54" t="s">
        <v>46</v>
      </c>
    </row>
    <row r="6" spans="2:21" x14ac:dyDescent="0.25">
      <c r="B6" s="19">
        <v>1</v>
      </c>
      <c r="C6" s="20" t="s">
        <v>4</v>
      </c>
      <c r="D6" s="21">
        <v>-1.98638424478522</v>
      </c>
      <c r="E6" s="21">
        <v>10.510176314691707</v>
      </c>
      <c r="F6" s="21">
        <v>7.768441997100366</v>
      </c>
      <c r="G6" s="21">
        <v>0.50577712160112831</v>
      </c>
      <c r="H6" s="21">
        <v>13.644958294200467</v>
      </c>
      <c r="I6" s="21">
        <v>11.427272013109006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2:21" x14ac:dyDescent="0.25">
      <c r="B7" s="19">
        <v>2</v>
      </c>
      <c r="C7" s="20" t="s">
        <v>5</v>
      </c>
      <c r="D7" s="21">
        <v>-0.95227206707225343</v>
      </c>
      <c r="E7" s="21">
        <v>4.1619352578906623</v>
      </c>
      <c r="F7" s="21">
        <v>7.768441997100366</v>
      </c>
      <c r="G7" s="21">
        <v>0.50577712160112831</v>
      </c>
      <c r="H7" s="21">
        <v>10.235301732152703</v>
      </c>
      <c r="I7" s="21">
        <v>9.5227996960686916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2:21" x14ac:dyDescent="0.25">
      <c r="B8" s="19">
        <v>3</v>
      </c>
      <c r="C8" s="20" t="s">
        <v>6</v>
      </c>
      <c r="D8" s="21">
        <v>-2.0668200119947264</v>
      </c>
      <c r="E8" s="21">
        <v>8.3041641944397249</v>
      </c>
      <c r="F8" s="21">
        <v>7.4903111404248808</v>
      </c>
      <c r="G8" s="21">
        <v>0.50577712160112831</v>
      </c>
      <c r="H8" s="21">
        <v>11.742183186139089</v>
      </c>
      <c r="I8" s="21">
        <v>10.487337520357926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2:21" x14ac:dyDescent="0.25">
      <c r="B9" s="19">
        <v>4</v>
      </c>
      <c r="C9" s="20" t="s">
        <v>7</v>
      </c>
      <c r="D9" s="21">
        <v>-6.0744625677423842</v>
      </c>
      <c r="E9" s="21">
        <v>8.3041641944397249</v>
      </c>
      <c r="F9" s="21">
        <v>8.9604672459189629</v>
      </c>
      <c r="G9" s="21">
        <v>0.50577712160112831</v>
      </c>
      <c r="H9" s="21">
        <v>9.2046967358855127</v>
      </c>
      <c r="I9" s="21">
        <v>11.957493625852008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2:21" x14ac:dyDescent="0.25">
      <c r="B10" s="19">
        <v>5</v>
      </c>
      <c r="C10" s="20" t="s">
        <v>8</v>
      </c>
      <c r="D10" s="21">
        <v>-2.1135335743993808</v>
      </c>
      <c r="E10" s="21">
        <v>7.4742775210172026</v>
      </c>
      <c r="F10" s="21">
        <v>7.2023345369853118</v>
      </c>
      <c r="G10" s="21">
        <v>0.50577712160112831</v>
      </c>
      <c r="H10" s="21">
        <v>10.8265723488991</v>
      </c>
      <c r="I10" s="21">
        <v>9.9503949148916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2:21" x14ac:dyDescent="0.25">
      <c r="B11" s="19">
        <v>6</v>
      </c>
      <c r="C11" s="20" t="s">
        <v>9</v>
      </c>
      <c r="D11" s="21">
        <v>0.62614473926385161</v>
      </c>
      <c r="E11" s="21">
        <v>7.7317645695660335</v>
      </c>
      <c r="F11" s="21">
        <v>7.3514213772882897</v>
      </c>
      <c r="G11" s="21">
        <v>0.50577712160112831</v>
      </c>
      <c r="H11" s="21">
        <v>13.895578436849492</v>
      </c>
      <c r="I11" s="21">
        <v>10.176727869759228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2:21" x14ac:dyDescent="0.25">
      <c r="B12" s="19">
        <v>7</v>
      </c>
      <c r="C12" s="20" t="s">
        <v>10</v>
      </c>
      <c r="D12" s="21">
        <v>-0.46645684247533042</v>
      </c>
      <c r="E12" s="21">
        <v>5.3360835718389792</v>
      </c>
      <c r="F12" s="21">
        <v>15.889738653574593</v>
      </c>
      <c r="G12" s="21">
        <v>0.50577712160112831</v>
      </c>
      <c r="H12" s="21">
        <v>19.664317432987676</v>
      </c>
      <c r="I12" s="21">
        <v>17.996340846727414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2:21" x14ac:dyDescent="0.25">
      <c r="B13" s="19">
        <v>8</v>
      </c>
      <c r="C13" s="20" t="s">
        <v>11</v>
      </c>
      <c r="D13" s="21">
        <v>0.10701431622133352</v>
      </c>
      <c r="E13" s="21">
        <v>5.3360835718389792</v>
      </c>
      <c r="F13" s="21">
        <v>5.8556437223431503</v>
      </c>
      <c r="G13" s="21">
        <v>0.50577712160112831</v>
      </c>
      <c r="H13" s="21">
        <v>10.203693660452897</v>
      </c>
      <c r="I13" s="21">
        <v>7.9622459154959726</v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2:21" x14ac:dyDescent="0.25">
      <c r="B14" s="19">
        <v>9</v>
      </c>
      <c r="C14" s="20" t="s">
        <v>12</v>
      </c>
      <c r="D14" s="21">
        <v>-2.1250119118737927</v>
      </c>
      <c r="E14" s="21">
        <v>2.7723363578047473</v>
      </c>
      <c r="F14" s="21">
        <v>5.0831349620301429</v>
      </c>
      <c r="G14" s="21">
        <v>0.50577712160112831</v>
      </c>
      <c r="H14" s="21">
        <v>5.4045356222208012</v>
      </c>
      <c r="I14" s="21">
        <v>6.4206129909726952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2:21" x14ac:dyDescent="0.25">
      <c r="B15" s="19">
        <v>10</v>
      </c>
      <c r="C15" s="20" t="s">
        <v>47</v>
      </c>
      <c r="D15" s="21">
        <v>-0.297439329243886</v>
      </c>
      <c r="E15" s="21">
        <v>4.218982021737876</v>
      </c>
      <c r="F15" s="21">
        <v>5.4086359770724943</v>
      </c>
      <c r="G15" s="21">
        <v>0.50577712160112831</v>
      </c>
      <c r="H15" s="21">
        <v>8.5702611846462489</v>
      </c>
      <c r="I15" s="21">
        <v>7.1801077051949855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2:21" x14ac:dyDescent="0.25">
      <c r="B16" s="19">
        <v>11</v>
      </c>
      <c r="C16" s="20" t="s">
        <v>13</v>
      </c>
      <c r="D16" s="21">
        <v>0.68784537165881554</v>
      </c>
      <c r="E16" s="21">
        <v>4.218982021737876</v>
      </c>
      <c r="F16" s="21">
        <v>3.2351622743365502</v>
      </c>
      <c r="G16" s="21">
        <v>0.50577712160112831</v>
      </c>
      <c r="H16" s="21">
        <v>7.3820721828130074</v>
      </c>
      <c r="I16" s="21">
        <v>5.0066340024590419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2:21" x14ac:dyDescent="0.25">
      <c r="B17" s="19">
        <v>12</v>
      </c>
      <c r="C17" s="20" t="s">
        <v>14</v>
      </c>
      <c r="D17" s="21">
        <v>-0.73582858919620364</v>
      </c>
      <c r="E17" s="21">
        <v>2.7415243298058862</v>
      </c>
      <c r="F17" s="21">
        <v>2.9711823348033675</v>
      </c>
      <c r="G17" s="21">
        <v>0.50577712160112831</v>
      </c>
      <c r="H17" s="21">
        <v>4.6601978980724121</v>
      </c>
      <c r="I17" s="21">
        <v>4.2994167553462619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x14ac:dyDescent="0.25">
      <c r="B18" s="19">
        <v>13</v>
      </c>
      <c r="C18" s="20" t="s">
        <v>15</v>
      </c>
      <c r="D18" s="21">
        <v>0.90608029693970171</v>
      </c>
      <c r="E18" s="21">
        <v>2.1017747108968612</v>
      </c>
      <c r="F18" s="21">
        <v>-0.11238246416368677</v>
      </c>
      <c r="G18" s="21">
        <v>0.50577712160112831</v>
      </c>
      <c r="H18" s="21">
        <v>2.7707172520049461</v>
      </c>
      <c r="I18" s="21">
        <v>1.0239270707064998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x14ac:dyDescent="0.25">
      <c r="B19" s="19">
        <v>14</v>
      </c>
      <c r="C19" s="20" t="s">
        <v>16</v>
      </c>
      <c r="D19" s="21">
        <v>1.0999942678795576</v>
      </c>
      <c r="E19" s="21">
        <v>2.1017747108968612</v>
      </c>
      <c r="F19" s="21">
        <v>1.8486254038182595</v>
      </c>
      <c r="G19" s="21">
        <v>0.50577712160112831</v>
      </c>
      <c r="H19" s="21">
        <v>4.9256390909267482</v>
      </c>
      <c r="I19" s="21">
        <v>2.9849349386884461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2:21" x14ac:dyDescent="0.25">
      <c r="B20" s="19">
        <v>15</v>
      </c>
      <c r="C20" s="20" t="s">
        <v>17</v>
      </c>
      <c r="D20" s="21">
        <v>4.009302406046146</v>
      </c>
      <c r="E20" s="21">
        <v>1.4390132883719544</v>
      </c>
      <c r="F20" s="21">
        <v>9.6468243381573837E-2</v>
      </c>
      <c r="G20" s="21">
        <v>0.50577712160112831</v>
      </c>
      <c r="H20" s="21">
        <v>5.6188570728892167</v>
      </c>
      <c r="I20" s="21">
        <v>1.0339493514942886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2:21" x14ac:dyDescent="0.25">
      <c r="B21" s="19">
        <v>16</v>
      </c>
      <c r="C21" s="20" t="s">
        <v>18</v>
      </c>
      <c r="D21" s="21">
        <v>3.8767231808522826</v>
      </c>
      <c r="E21" s="21">
        <v>0.46419545965385517</v>
      </c>
      <c r="F21" s="21">
        <v>0</v>
      </c>
      <c r="G21" s="21">
        <v>0.50577712160112831</v>
      </c>
      <c r="H21" s="21">
        <v>4.7074371242111095</v>
      </c>
      <c r="I21" s="21">
        <v>0.64503575949728487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2:21" x14ac:dyDescent="0.25">
      <c r="B22" s="19">
        <v>17</v>
      </c>
      <c r="C22" s="20" t="s">
        <v>19</v>
      </c>
      <c r="D22" s="21">
        <v>2.2426990559580839</v>
      </c>
      <c r="E22" s="21">
        <v>0.5989398966559405</v>
      </c>
      <c r="F22" s="21">
        <v>0</v>
      </c>
      <c r="G22" s="21">
        <v>0.50577712160112831</v>
      </c>
      <c r="H22" s="21">
        <v>3.1677341052183707</v>
      </c>
      <c r="I22" s="21">
        <v>0.68545909059791044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2:21" x14ac:dyDescent="0.25">
      <c r="B23" s="19">
        <v>18</v>
      </c>
      <c r="C23" s="20" t="s">
        <v>20</v>
      </c>
      <c r="D23" s="21">
        <v>1.6088984429623334</v>
      </c>
      <c r="E23" s="21">
        <v>0.33003891335459445</v>
      </c>
      <c r="F23" s="21">
        <v>0</v>
      </c>
      <c r="G23" s="21">
        <v>0.50577712160112831</v>
      </c>
      <c r="H23" s="21">
        <v>2.3457028039116778</v>
      </c>
      <c r="I23" s="21">
        <v>0.60478879560750665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2:21" x14ac:dyDescent="0.25">
      <c r="B24" s="19">
        <v>19</v>
      </c>
      <c r="C24" s="20" t="s">
        <v>21</v>
      </c>
      <c r="D24" s="21">
        <v>4.9642999644449732</v>
      </c>
      <c r="E24" s="21">
        <v>1.0256517872500515</v>
      </c>
      <c r="F24" s="21">
        <v>0</v>
      </c>
      <c r="G24" s="21">
        <v>0.50577712160112831</v>
      </c>
      <c r="H24" s="21">
        <v>6.188033337121138</v>
      </c>
      <c r="I24" s="21">
        <v>0.81347265777614375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2:21" x14ac:dyDescent="0.25">
      <c r="B25" s="19">
        <v>20</v>
      </c>
      <c r="C25" s="20" t="s">
        <v>22</v>
      </c>
      <c r="D25" s="21">
        <v>9.114936637138765</v>
      </c>
      <c r="E25" s="21">
        <v>-2.6782505624808626</v>
      </c>
      <c r="F25" s="21">
        <v>0</v>
      </c>
      <c r="G25" s="21">
        <v>0.50577712160112831</v>
      </c>
      <c r="H25" s="21">
        <v>7.7459383650032896</v>
      </c>
      <c r="I25" s="21">
        <v>-0.29769804714313042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2:21" x14ac:dyDescent="0.25">
      <c r="B26" s="19">
        <v>21</v>
      </c>
      <c r="C26" s="20" t="s">
        <v>23</v>
      </c>
      <c r="D26" s="21">
        <v>6.2454240764436371</v>
      </c>
      <c r="E26" s="21">
        <v>-2.6485107571255893</v>
      </c>
      <c r="F26" s="21">
        <v>0</v>
      </c>
      <c r="G26" s="21">
        <v>0.50577712160112831</v>
      </c>
      <c r="H26" s="21">
        <v>4.897243668056853</v>
      </c>
      <c r="I26" s="21">
        <v>-0.28877610553654842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x14ac:dyDescent="0.25">
      <c r="B27" s="19">
        <v>22</v>
      </c>
      <c r="C27" s="20" t="s">
        <v>24</v>
      </c>
      <c r="D27" s="21">
        <v>3.1913853209092649</v>
      </c>
      <c r="E27" s="21">
        <v>3.1120608618122554</v>
      </c>
      <c r="F27" s="21">
        <v>-5.7452021570560001</v>
      </c>
      <c r="G27" s="21">
        <v>0.50577712160112831</v>
      </c>
      <c r="H27" s="21">
        <v>0.13040288872297168</v>
      </c>
      <c r="I27" s="21">
        <v>-4.3058067769111954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x14ac:dyDescent="0.25">
      <c r="B28" s="19">
        <v>23</v>
      </c>
      <c r="C28" s="20" t="s">
        <v>25</v>
      </c>
      <c r="D28" s="21">
        <v>-2.7621967236252729</v>
      </c>
      <c r="E28" s="21">
        <v>3.1120608618122554</v>
      </c>
      <c r="F28" s="21">
        <v>-6.3201281230703099</v>
      </c>
      <c r="G28" s="21">
        <v>0.50577712160112831</v>
      </c>
      <c r="H28" s="21">
        <v>-6.3981051218258758</v>
      </c>
      <c r="I28" s="21">
        <v>-4.8807327429255052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2:21" x14ac:dyDescent="0.25">
      <c r="B29" s="19">
        <v>24</v>
      </c>
      <c r="C29" s="20" t="s">
        <v>26</v>
      </c>
      <c r="D29" s="21">
        <v>-3.4975050670649774</v>
      </c>
      <c r="E29" s="21">
        <v>3.1120608618122554</v>
      </c>
      <c r="F29" s="21">
        <v>0</v>
      </c>
      <c r="G29" s="21">
        <v>0.50577712160112831</v>
      </c>
      <c r="H29" s="21">
        <v>-0.81328534219527049</v>
      </c>
      <c r="I29" s="21">
        <v>1.4393953801448047</v>
      </c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2:21" x14ac:dyDescent="0.25">
      <c r="B30" s="19">
        <v>25</v>
      </c>
      <c r="C30" s="20" t="s">
        <v>27</v>
      </c>
      <c r="D30" s="21">
        <v>-0.98936448465383697</v>
      </c>
      <c r="E30" s="21">
        <v>-1.5166767998266002</v>
      </c>
      <c r="F30" s="21">
        <v>0</v>
      </c>
      <c r="G30" s="21">
        <v>0.50577712160112831</v>
      </c>
      <c r="H30" s="21">
        <v>-1.5452611229313287</v>
      </c>
      <c r="I30" s="21">
        <v>5.0774081653148284E-2</v>
      </c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x14ac:dyDescent="0.25">
      <c r="B31" s="19">
        <v>26</v>
      </c>
      <c r="C31" s="20" t="s">
        <v>28</v>
      </c>
      <c r="D31" s="21">
        <v>-1.0100216777364577</v>
      </c>
      <c r="E31" s="21">
        <v>-2.647561858380532</v>
      </c>
      <c r="F31" s="21">
        <v>0</v>
      </c>
      <c r="G31" s="21">
        <v>0.50577712160112831</v>
      </c>
      <c r="H31" s="21">
        <v>-2.3575378570017014</v>
      </c>
      <c r="I31" s="21">
        <v>-0.28849143591303128</v>
      </c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x14ac:dyDescent="0.25">
      <c r="B32" s="19">
        <v>27</v>
      </c>
      <c r="C32" s="20" t="s">
        <v>29</v>
      </c>
      <c r="D32" s="21">
        <v>0.25454485419859929</v>
      </c>
      <c r="E32" s="21">
        <v>-3.9485465345923676</v>
      </c>
      <c r="F32" s="21">
        <v>0</v>
      </c>
      <c r="G32" s="21">
        <v>0.50577712160112831</v>
      </c>
      <c r="H32" s="21">
        <v>-2.0036605984149292</v>
      </c>
      <c r="I32" s="21">
        <v>-0.67878683877658197</v>
      </c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</sheetData>
  <mergeCells count="1">
    <mergeCell ref="B4:C4"/>
  </mergeCells>
  <conditionalFormatting sqref="D6:I32">
    <cfRule type="cellIs" dxfId="13" priority="3" operator="equal">
      <formula>0</formula>
    </cfRule>
  </conditionalFormatting>
  <conditionalFormatting sqref="U6:U32">
    <cfRule type="cellIs" dxfId="12" priority="1" operator="equal">
      <formula>0</formula>
    </cfRule>
  </conditionalFormatting>
  <conditionalFormatting sqref="M6:T32">
    <cfRule type="cellIs" dxfId="11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4"/>
  <sheetViews>
    <sheetView workbookViewId="0">
      <selection activeCell="H4" sqref="H4:I4"/>
    </sheetView>
  </sheetViews>
  <sheetFormatPr defaultRowHeight="15" x14ac:dyDescent="0.25"/>
  <cols>
    <col min="3" max="3" width="30.140625" bestFit="1" customWidth="1"/>
    <col min="4" max="4" width="7" bestFit="1" customWidth="1"/>
    <col min="5" max="5" width="6.5703125" bestFit="1" customWidth="1"/>
    <col min="6" max="6" width="10" bestFit="1" customWidth="1"/>
    <col min="7" max="7" width="7.7109375" bestFit="1" customWidth="1"/>
    <col min="8" max="8" width="11.28515625" bestFit="1" customWidth="1"/>
    <col min="9" max="9" width="10.42578125" bestFit="1" customWidth="1"/>
  </cols>
  <sheetData>
    <row r="2" spans="2:21" x14ac:dyDescent="0.25">
      <c r="B2" s="2" t="s">
        <v>76</v>
      </c>
      <c r="C2" s="1"/>
      <c r="D2" s="1"/>
      <c r="E2" s="1"/>
      <c r="F2" s="1"/>
      <c r="G2" s="1"/>
      <c r="H2" s="1"/>
      <c r="I2" s="1"/>
    </row>
    <row r="3" spans="2:21" x14ac:dyDescent="0.25">
      <c r="B3" s="1"/>
      <c r="C3" s="1"/>
      <c r="D3" s="15"/>
      <c r="E3" s="1"/>
      <c r="F3" s="1"/>
      <c r="G3" s="1"/>
      <c r="H3" s="16"/>
      <c r="I3" s="16"/>
      <c r="K3" s="1"/>
      <c r="L3" s="1"/>
      <c r="M3" s="1"/>
      <c r="N3" s="1"/>
      <c r="O3" s="1"/>
      <c r="P3" s="1"/>
      <c r="Q3" s="1"/>
      <c r="R3" s="1"/>
    </row>
    <row r="4" spans="2:21" ht="45" x14ac:dyDescent="0.25">
      <c r="B4" s="102" t="s">
        <v>1</v>
      </c>
      <c r="C4" s="102"/>
      <c r="D4" s="17" t="s">
        <v>42</v>
      </c>
      <c r="E4" s="17" t="s">
        <v>43</v>
      </c>
      <c r="F4" s="17" t="s">
        <v>44</v>
      </c>
      <c r="G4" s="17" t="s">
        <v>45</v>
      </c>
      <c r="H4" s="60" t="s">
        <v>73</v>
      </c>
      <c r="I4" s="60" t="s">
        <v>74</v>
      </c>
      <c r="K4" s="1"/>
      <c r="L4" s="1"/>
      <c r="M4" s="1"/>
      <c r="N4" s="1"/>
      <c r="O4" s="1"/>
      <c r="P4" s="1"/>
      <c r="Q4" s="1"/>
      <c r="R4" s="1"/>
    </row>
    <row r="5" spans="2:21" x14ac:dyDescent="0.25">
      <c r="B5" s="18" t="s">
        <v>2</v>
      </c>
      <c r="C5" s="18" t="s">
        <v>3</v>
      </c>
      <c r="D5" s="17" t="s">
        <v>46</v>
      </c>
      <c r="E5" s="17" t="s">
        <v>46</v>
      </c>
      <c r="F5" s="17" t="s">
        <v>46</v>
      </c>
      <c r="G5" s="17" t="s">
        <v>46</v>
      </c>
      <c r="H5" s="18" t="s">
        <v>46</v>
      </c>
      <c r="I5" s="18" t="s">
        <v>46</v>
      </c>
      <c r="K5" s="1"/>
      <c r="L5" s="1"/>
      <c r="M5" s="1"/>
      <c r="N5" s="1"/>
      <c r="O5" s="1"/>
      <c r="P5" s="1"/>
      <c r="Q5" s="1"/>
      <c r="R5" s="1"/>
    </row>
    <row r="6" spans="2:21" x14ac:dyDescent="0.25">
      <c r="B6" s="19">
        <v>1</v>
      </c>
      <c r="C6" s="20" t="s">
        <v>4</v>
      </c>
      <c r="D6" s="21">
        <v>-1.5453599409735093</v>
      </c>
      <c r="E6" s="21">
        <v>13.765732224027248</v>
      </c>
      <c r="F6" s="21">
        <v>16.073278631893476</v>
      </c>
      <c r="G6" s="21">
        <v>-0.92007661117652628</v>
      </c>
      <c r="H6" s="21">
        <v>24.62042785896524</v>
      </c>
      <c r="I6" s="21">
        <v>20.659494910327851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2:21" x14ac:dyDescent="0.25">
      <c r="B7" s="19">
        <v>2</v>
      </c>
      <c r="C7" s="20" t="s">
        <v>5</v>
      </c>
      <c r="D7" s="21">
        <v>-0.38635815072610169</v>
      </c>
      <c r="E7" s="21">
        <v>7.0216364251449237</v>
      </c>
      <c r="F7" s="21">
        <v>16.073278631893473</v>
      </c>
      <c r="G7" s="21">
        <v>-0.92007661117652628</v>
      </c>
      <c r="H7" s="21">
        <v>20.384153010106786</v>
      </c>
      <c r="I7" s="21">
        <v>17.961856590774914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2:21" x14ac:dyDescent="0.25">
      <c r="B8" s="19">
        <v>3</v>
      </c>
      <c r="C8" s="20" t="s">
        <v>6</v>
      </c>
      <c r="D8" s="21">
        <v>-1.6779023142117964</v>
      </c>
      <c r="E8" s="21">
        <v>11.712977385407727</v>
      </c>
      <c r="F8" s="21">
        <v>15.814455571812674</v>
      </c>
      <c r="G8" s="21">
        <v>-0.92007661117652628</v>
      </c>
      <c r="H8" s="21">
        <v>22.586858554750535</v>
      </c>
      <c r="I8" s="21">
        <v>19.57956991479924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2:21" x14ac:dyDescent="0.25">
      <c r="B9" s="19">
        <v>4</v>
      </c>
      <c r="C9" s="20" t="s">
        <v>7</v>
      </c>
      <c r="D9" s="21">
        <v>-5.6937118228490835</v>
      </c>
      <c r="E9" s="21">
        <v>11.712977385407727</v>
      </c>
      <c r="F9" s="21">
        <v>17.218916587405896</v>
      </c>
      <c r="G9" s="21">
        <v>-0.92007661117652628</v>
      </c>
      <c r="H9" s="21">
        <v>19.975510061706469</v>
      </c>
      <c r="I9" s="21">
        <v>20.984030930392461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2:21" x14ac:dyDescent="0.25">
      <c r="B10" s="19">
        <v>5</v>
      </c>
      <c r="C10" s="20" t="s">
        <v>8</v>
      </c>
      <c r="D10" s="21">
        <v>-1.9200720939888529</v>
      </c>
      <c r="E10" s="21">
        <v>10.792263607822859</v>
      </c>
      <c r="F10" s="21">
        <v>15.352244102411102</v>
      </c>
      <c r="G10" s="21">
        <v>-0.92007661117652628</v>
      </c>
      <c r="H10" s="21">
        <v>21.145906283504011</v>
      </c>
      <c r="I10" s="21">
        <v>18.749072934363721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2:21" x14ac:dyDescent="0.25">
      <c r="B11" s="19">
        <v>6</v>
      </c>
      <c r="C11" s="20" t="s">
        <v>9</v>
      </c>
      <c r="D11" s="21">
        <v>-0.10312449000832136</v>
      </c>
      <c r="E11" s="21">
        <v>11.557216772097878</v>
      </c>
      <c r="F11" s="21">
        <v>15.955256681809102</v>
      </c>
      <c r="G11" s="21">
        <v>-0.92007661117652628</v>
      </c>
      <c r="H11" s="21">
        <v>24.177828998302559</v>
      </c>
      <c r="I11" s="21">
        <v>19.658066779471728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2:21" x14ac:dyDescent="0.25">
      <c r="B12" s="19">
        <v>7</v>
      </c>
      <c r="C12" s="20" t="s">
        <v>10</v>
      </c>
      <c r="D12" s="21">
        <v>-1.3849894705391665</v>
      </c>
      <c r="E12" s="21">
        <v>9.3064799271841512</v>
      </c>
      <c r="F12" s="21">
        <v>24.504363106943838</v>
      </c>
      <c r="G12" s="21">
        <v>-0.92007661117652628</v>
      </c>
      <c r="H12" s="21">
        <v>29.644480966975465</v>
      </c>
      <c r="I12" s="21">
        <v>27.306878466640974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2:21" x14ac:dyDescent="0.25">
      <c r="B13" s="19">
        <v>8</v>
      </c>
      <c r="C13" s="20" t="s">
        <v>11</v>
      </c>
      <c r="D13" s="21">
        <v>-0.76208040953476086</v>
      </c>
      <c r="E13" s="21">
        <v>9.3064799271841512</v>
      </c>
      <c r="F13" s="21">
        <v>14.078913834355026</v>
      </c>
      <c r="G13" s="21">
        <v>-0.92007661117652628</v>
      </c>
      <c r="H13" s="21">
        <v>19.841940755391061</v>
      </c>
      <c r="I13" s="21">
        <v>16.88142919405216</v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2:21" x14ac:dyDescent="0.25">
      <c r="B14" s="19">
        <v>9</v>
      </c>
      <c r="C14" s="20" t="s">
        <v>12</v>
      </c>
      <c r="D14" s="21">
        <v>-1.4366526829948272</v>
      </c>
      <c r="E14" s="21">
        <v>5.0591843374876584</v>
      </c>
      <c r="F14" s="21">
        <v>12.253284613383817</v>
      </c>
      <c r="G14" s="21">
        <v>-0.92007661117652628</v>
      </c>
      <c r="H14" s="21">
        <v>13.943902789202591</v>
      </c>
      <c r="I14" s="21">
        <v>13.356881737202354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2:21" x14ac:dyDescent="0.25">
      <c r="B15" s="19">
        <v>10</v>
      </c>
      <c r="C15" s="20" t="s">
        <v>47</v>
      </c>
      <c r="D15" s="21">
        <v>-0.32598679612688458</v>
      </c>
      <c r="E15" s="21">
        <v>8.1196934851864135</v>
      </c>
      <c r="F15" s="21">
        <v>13.328130568104594</v>
      </c>
      <c r="G15" s="21">
        <v>-0.92007661117652628</v>
      </c>
      <c r="H15" s="21">
        <v>18.577821948950316</v>
      </c>
      <c r="I15" s="21">
        <v>15.655931351002636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2:21" x14ac:dyDescent="0.25">
      <c r="B16" s="19">
        <v>11</v>
      </c>
      <c r="C16" s="20" t="s">
        <v>13</v>
      </c>
      <c r="D16" s="21">
        <v>1.6443527789182231</v>
      </c>
      <c r="E16" s="21">
        <v>8.1196934851864135</v>
      </c>
      <c r="F16" s="21">
        <v>8.0137156511623342</v>
      </c>
      <c r="G16" s="21">
        <v>-0.92007661117652628</v>
      </c>
      <c r="H16" s="21">
        <v>15.233746607053163</v>
      </c>
      <c r="I16" s="21">
        <v>10.341516434060374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2:21" x14ac:dyDescent="0.25">
      <c r="B17" s="19">
        <v>12</v>
      </c>
      <c r="C17" s="20" t="s">
        <v>14</v>
      </c>
      <c r="D17" s="21">
        <v>0.24609488716191516</v>
      </c>
      <c r="E17" s="21">
        <v>4.6684656445721435</v>
      </c>
      <c r="F17" s="21">
        <v>7.3917337184813938</v>
      </c>
      <c r="G17" s="21">
        <v>-0.92007661117652628</v>
      </c>
      <c r="H17" s="21">
        <v>10.452524510124498</v>
      </c>
      <c r="I17" s="21">
        <v>8.3390433651337261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x14ac:dyDescent="0.25">
      <c r="B18" s="19">
        <v>13</v>
      </c>
      <c r="C18" s="20" t="s">
        <v>15</v>
      </c>
      <c r="D18" s="21">
        <v>2.6056545459265923</v>
      </c>
      <c r="E18" s="21">
        <v>2.8813735040473709</v>
      </c>
      <c r="F18" s="21">
        <v>4.1394555574966478</v>
      </c>
      <c r="G18" s="21">
        <v>-0.92007661117652628</v>
      </c>
      <c r="H18" s="21">
        <v>8.1301322954846107</v>
      </c>
      <c r="I18" s="21">
        <v>4.37192834793907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x14ac:dyDescent="0.25">
      <c r="B19" s="19">
        <v>14</v>
      </c>
      <c r="C19" s="20" t="s">
        <v>16</v>
      </c>
      <c r="D19" s="21">
        <v>1.2036852456429925</v>
      </c>
      <c r="E19" s="21">
        <v>2.8813735040473709</v>
      </c>
      <c r="F19" s="21">
        <v>2.447314640780649</v>
      </c>
      <c r="G19" s="21">
        <v>-0.92007661117652628</v>
      </c>
      <c r="H19" s="21">
        <v>5.0360220784850114</v>
      </c>
      <c r="I19" s="21">
        <v>2.6797874312230712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2:21" x14ac:dyDescent="0.25">
      <c r="B20" s="19">
        <v>15</v>
      </c>
      <c r="C20" s="20" t="s">
        <v>17</v>
      </c>
      <c r="D20" s="21">
        <v>3.822926802836466</v>
      </c>
      <c r="E20" s="21">
        <v>1.0943779354281966</v>
      </c>
      <c r="F20" s="21">
        <v>0.17545864053488752</v>
      </c>
      <c r="G20" s="21">
        <v>-0.92007661117652628</v>
      </c>
      <c r="H20" s="21">
        <v>3.9538111805373841</v>
      </c>
      <c r="I20" s="21">
        <v>-0.30686679647036008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2:21" x14ac:dyDescent="0.25">
      <c r="B21" s="19">
        <v>16</v>
      </c>
      <c r="C21" s="20" t="s">
        <v>18</v>
      </c>
      <c r="D21" s="21">
        <v>3.5361417421304928</v>
      </c>
      <c r="E21" s="21">
        <v>-0.72051274758513773</v>
      </c>
      <c r="F21" s="21">
        <v>0</v>
      </c>
      <c r="G21" s="21">
        <v>-0.92007661117652628</v>
      </c>
      <c r="H21" s="21">
        <v>2.0396549328858562</v>
      </c>
      <c r="I21" s="21">
        <v>-1.2082817102105814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2:21" x14ac:dyDescent="0.25">
      <c r="B22" s="19">
        <v>17</v>
      </c>
      <c r="C22" s="20" t="s">
        <v>19</v>
      </c>
      <c r="D22" s="21">
        <v>0.96626325858087359</v>
      </c>
      <c r="E22" s="21">
        <v>0.65473201001440162</v>
      </c>
      <c r="F22" s="21">
        <v>0</v>
      </c>
      <c r="G22" s="21">
        <v>-0.92007661117652628</v>
      </c>
      <c r="H22" s="21">
        <v>0.56997225541586871</v>
      </c>
      <c r="I22" s="21">
        <v>-0.65818380717076563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2:21" x14ac:dyDescent="0.25">
      <c r="B23" s="19">
        <v>18</v>
      </c>
      <c r="C23" s="20" t="s">
        <v>20</v>
      </c>
      <c r="D23" s="21">
        <v>1.2044092304783949</v>
      </c>
      <c r="E23" s="21">
        <v>-0.18643422346308103</v>
      </c>
      <c r="F23" s="21">
        <v>0</v>
      </c>
      <c r="G23" s="21">
        <v>-0.92007661117652628</v>
      </c>
      <c r="H23" s="21">
        <v>0.13518524053140368</v>
      </c>
      <c r="I23" s="21">
        <v>-0.99465030056175874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2:21" x14ac:dyDescent="0.25">
      <c r="B24" s="19">
        <v>19</v>
      </c>
      <c r="C24" s="20" t="s">
        <v>21</v>
      </c>
      <c r="D24" s="21">
        <v>5.2062823233037747</v>
      </c>
      <c r="E24" s="21">
        <v>-1.5915568513753562</v>
      </c>
      <c r="F24" s="21">
        <v>0</v>
      </c>
      <c r="G24" s="21">
        <v>-0.92007661117652628</v>
      </c>
      <c r="H24" s="21">
        <v>3.0129602310269634</v>
      </c>
      <c r="I24" s="21">
        <v>-1.5566993517266687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2:21" x14ac:dyDescent="0.25">
      <c r="B25" s="19">
        <v>20</v>
      </c>
      <c r="C25" s="20" t="s">
        <v>22</v>
      </c>
      <c r="D25" s="21">
        <v>9.0155879284172489</v>
      </c>
      <c r="E25" s="21">
        <v>-4.7262358296758071</v>
      </c>
      <c r="F25" s="21">
        <v>0</v>
      </c>
      <c r="G25" s="21">
        <v>-0.92007661117652628</v>
      </c>
      <c r="H25" s="21">
        <v>4.3145226535000774</v>
      </c>
      <c r="I25" s="21">
        <v>-2.8105709430468493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2:21" x14ac:dyDescent="0.25">
      <c r="B26" s="19">
        <v>21</v>
      </c>
      <c r="C26" s="20" t="s">
        <v>23</v>
      </c>
      <c r="D26" s="21">
        <v>6.2802922474799283</v>
      </c>
      <c r="E26" s="21">
        <v>-4.6660733890708403</v>
      </c>
      <c r="F26" s="21">
        <v>0</v>
      </c>
      <c r="G26" s="21">
        <v>-0.92007661117652628</v>
      </c>
      <c r="H26" s="21">
        <v>1.6273569250467297</v>
      </c>
      <c r="I26" s="21">
        <v>-2.7865059668048624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x14ac:dyDescent="0.25">
      <c r="B27" s="19">
        <v>22</v>
      </c>
      <c r="C27" s="20" t="s">
        <v>24</v>
      </c>
      <c r="D27" s="21">
        <v>3.3330439192166055</v>
      </c>
      <c r="E27" s="21">
        <v>1.4297677517418761</v>
      </c>
      <c r="F27" s="21">
        <v>-6.0750744362401781</v>
      </c>
      <c r="G27" s="21">
        <v>-0.92007661117652628</v>
      </c>
      <c r="H27" s="21">
        <v>-2.5182929268065974</v>
      </c>
      <c r="I27" s="21">
        <v>-6.4232439467199534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x14ac:dyDescent="0.25">
      <c r="B28" s="19">
        <v>23</v>
      </c>
      <c r="C28" s="20" t="s">
        <v>25</v>
      </c>
      <c r="D28" s="21">
        <v>-2.709160184058379</v>
      </c>
      <c r="E28" s="21">
        <v>1.4297677517418761</v>
      </c>
      <c r="F28" s="21">
        <v>-6.3079183170680251</v>
      </c>
      <c r="G28" s="21">
        <v>-0.92007661117652628</v>
      </c>
      <c r="H28" s="21">
        <v>-8.7933409109094303</v>
      </c>
      <c r="I28" s="21">
        <v>-6.6560878275478004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2:21" x14ac:dyDescent="0.25">
      <c r="B29" s="19">
        <v>24</v>
      </c>
      <c r="C29" s="20" t="s">
        <v>26</v>
      </c>
      <c r="D29" s="21">
        <v>-3.3529827724909871</v>
      </c>
      <c r="E29" s="21">
        <v>1.4297677517418761</v>
      </c>
      <c r="F29" s="21">
        <v>0</v>
      </c>
      <c r="G29" s="21">
        <v>-0.92007661117652628</v>
      </c>
      <c r="H29" s="21">
        <v>-3.1292451822740124</v>
      </c>
      <c r="I29" s="21">
        <v>-0.34816951047977585</v>
      </c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2:21" x14ac:dyDescent="0.25">
      <c r="B30" s="19">
        <v>25</v>
      </c>
      <c r="C30" s="20" t="s">
        <v>27</v>
      </c>
      <c r="D30" s="21">
        <v>-0.92336368164027272</v>
      </c>
      <c r="E30" s="21">
        <v>-3.2685964577490303</v>
      </c>
      <c r="F30" s="21">
        <v>0</v>
      </c>
      <c r="G30" s="21">
        <v>-0.92007661117652628</v>
      </c>
      <c r="H30" s="21">
        <v>-4.4583174590160235</v>
      </c>
      <c r="I30" s="21">
        <v>-2.2275151942761386</v>
      </c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x14ac:dyDescent="0.25">
      <c r="B31" s="19">
        <v>26</v>
      </c>
      <c r="C31" s="20" t="s">
        <v>28</v>
      </c>
      <c r="D31" s="21">
        <v>-0.94028942703397977</v>
      </c>
      <c r="E31" s="21">
        <v>-4.5362836525452135</v>
      </c>
      <c r="F31" s="21">
        <v>0</v>
      </c>
      <c r="G31" s="21">
        <v>-0.92007661117652628</v>
      </c>
      <c r="H31" s="21">
        <v>-5.4893929602466773</v>
      </c>
      <c r="I31" s="21">
        <v>-2.7345900721946119</v>
      </c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x14ac:dyDescent="0.25">
      <c r="B32" s="19">
        <v>27</v>
      </c>
      <c r="C32" s="20" t="s">
        <v>29</v>
      </c>
      <c r="D32" s="21">
        <v>0.48868541310236946</v>
      </c>
      <c r="E32" s="21">
        <v>-5.9053426273794294</v>
      </c>
      <c r="F32" s="21">
        <v>0</v>
      </c>
      <c r="G32" s="21">
        <v>-0.92007661117652628</v>
      </c>
      <c r="H32" s="21">
        <v>-5.1556652999777004</v>
      </c>
      <c r="I32" s="21">
        <v>-3.282213662128298</v>
      </c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11:18" x14ac:dyDescent="0.25">
      <c r="K33" s="1"/>
      <c r="L33" s="1"/>
      <c r="M33" s="1"/>
      <c r="N33" s="1"/>
      <c r="O33" s="1"/>
      <c r="P33" s="1"/>
      <c r="Q33" s="1"/>
      <c r="R33" s="1"/>
    </row>
    <row r="34" spans="11:18" x14ac:dyDescent="0.25">
      <c r="K34" s="1"/>
      <c r="L34" s="1"/>
      <c r="M34" s="1"/>
      <c r="N34" s="1"/>
      <c r="O34" s="1"/>
      <c r="P34" s="1"/>
      <c r="Q34" s="1"/>
      <c r="R34" s="1"/>
    </row>
    <row r="35" spans="11:18" x14ac:dyDescent="0.25">
      <c r="K35" s="1"/>
      <c r="L35" s="1"/>
      <c r="M35" s="1"/>
      <c r="N35" s="1"/>
      <c r="O35" s="1"/>
      <c r="P35" s="1"/>
      <c r="Q35" s="1"/>
      <c r="R35" s="1"/>
    </row>
    <row r="36" spans="11:18" x14ac:dyDescent="0.25">
      <c r="K36" s="1"/>
      <c r="L36" s="1"/>
      <c r="M36" s="1"/>
      <c r="N36" s="1"/>
      <c r="O36" s="1"/>
      <c r="P36" s="1"/>
      <c r="Q36" s="1"/>
      <c r="R36" s="1"/>
    </row>
    <row r="37" spans="11:18" x14ac:dyDescent="0.25">
      <c r="K37" s="1"/>
      <c r="L37" s="1"/>
      <c r="M37" s="1"/>
      <c r="N37" s="1"/>
      <c r="O37" s="1"/>
      <c r="P37" s="1"/>
      <c r="Q37" s="1"/>
      <c r="R37" s="1"/>
    </row>
    <row r="38" spans="11:18" x14ac:dyDescent="0.25">
      <c r="K38" s="1"/>
      <c r="L38" s="1"/>
      <c r="M38" s="1"/>
      <c r="N38" s="1"/>
      <c r="O38" s="1"/>
      <c r="P38" s="1"/>
      <c r="Q38" s="1"/>
      <c r="R38" s="1"/>
    </row>
    <row r="39" spans="11:18" x14ac:dyDescent="0.25">
      <c r="K39" s="1"/>
      <c r="L39" s="1"/>
      <c r="M39" s="1"/>
      <c r="N39" s="1"/>
      <c r="O39" s="1"/>
      <c r="P39" s="1"/>
      <c r="Q39" s="1"/>
      <c r="R39" s="1"/>
    </row>
    <row r="40" spans="11:18" x14ac:dyDescent="0.25">
      <c r="K40" s="1"/>
      <c r="L40" s="1"/>
      <c r="M40" s="1"/>
      <c r="N40" s="1"/>
      <c r="O40" s="1"/>
      <c r="P40" s="1"/>
      <c r="Q40" s="1"/>
      <c r="R40" s="1"/>
    </row>
    <row r="41" spans="11:18" x14ac:dyDescent="0.25">
      <c r="K41" s="1"/>
      <c r="L41" s="1"/>
      <c r="M41" s="1"/>
      <c r="N41" s="1"/>
      <c r="O41" s="1"/>
      <c r="P41" s="1"/>
      <c r="Q41" s="1"/>
      <c r="R41" s="1"/>
    </row>
    <row r="42" spans="11:18" x14ac:dyDescent="0.25">
      <c r="K42" s="1"/>
      <c r="L42" s="1"/>
      <c r="M42" s="1"/>
      <c r="N42" s="1"/>
      <c r="O42" s="1"/>
      <c r="P42" s="1"/>
      <c r="Q42" s="1"/>
      <c r="R42" s="1"/>
    </row>
    <row r="43" spans="11:18" x14ac:dyDescent="0.25">
      <c r="K43" s="1"/>
      <c r="L43" s="1"/>
      <c r="M43" s="1"/>
      <c r="N43" s="1"/>
      <c r="O43" s="1"/>
      <c r="P43" s="1"/>
      <c r="Q43" s="1"/>
      <c r="R43" s="1"/>
    </row>
    <row r="44" spans="11:18" x14ac:dyDescent="0.25">
      <c r="K44" s="1"/>
      <c r="L44" s="1"/>
      <c r="M44" s="1"/>
      <c r="N44" s="1"/>
      <c r="O44" s="1"/>
      <c r="P44" s="1"/>
      <c r="Q44" s="1"/>
      <c r="R44" s="1"/>
    </row>
  </sheetData>
  <mergeCells count="1">
    <mergeCell ref="B4:C4"/>
  </mergeCells>
  <conditionalFormatting sqref="D6:I32">
    <cfRule type="cellIs" dxfId="10" priority="3" operator="equal">
      <formula>0</formula>
    </cfRule>
  </conditionalFormatting>
  <conditionalFormatting sqref="U6:U32">
    <cfRule type="cellIs" dxfId="9" priority="1" operator="equal">
      <formula>0</formula>
    </cfRule>
  </conditionalFormatting>
  <conditionalFormatting sqref="M6:T32">
    <cfRule type="cellIs" dxfId="8" priority="2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2"/>
  <sheetViews>
    <sheetView topLeftCell="A16" workbookViewId="0">
      <selection activeCell="J4" sqref="J4"/>
    </sheetView>
  </sheetViews>
  <sheetFormatPr defaultRowHeight="15" x14ac:dyDescent="0.25"/>
  <cols>
    <col min="3" max="3" width="30.140625" bestFit="1" customWidth="1"/>
    <col min="4" max="4" width="7" bestFit="1" customWidth="1"/>
    <col min="5" max="6" width="6.5703125" bestFit="1" customWidth="1"/>
    <col min="7" max="7" width="7.7109375" bestFit="1" customWidth="1"/>
    <col min="8" max="8" width="11.85546875" customWidth="1"/>
    <col min="9" max="9" width="12.28515625" customWidth="1"/>
  </cols>
  <sheetData>
    <row r="2" spans="2:21" x14ac:dyDescent="0.25">
      <c r="B2" s="2" t="s">
        <v>77</v>
      </c>
      <c r="C2" s="1"/>
      <c r="D2" s="1"/>
      <c r="E2" s="1"/>
      <c r="F2" s="1"/>
      <c r="G2" s="1"/>
      <c r="H2" s="1"/>
      <c r="I2" s="1"/>
    </row>
    <row r="3" spans="2:21" x14ac:dyDescent="0.25">
      <c r="B3" s="1"/>
      <c r="C3" s="1"/>
      <c r="D3" s="15"/>
      <c r="E3" s="1"/>
      <c r="F3" s="1"/>
      <c r="G3" s="1"/>
      <c r="H3" s="16"/>
      <c r="I3" s="16"/>
    </row>
    <row r="4" spans="2:21" ht="56.25" x14ac:dyDescent="0.25">
      <c r="B4" s="102" t="s">
        <v>1</v>
      </c>
      <c r="C4" s="102"/>
      <c r="D4" s="17" t="s">
        <v>42</v>
      </c>
      <c r="E4" s="17" t="s">
        <v>43</v>
      </c>
      <c r="F4" s="17" t="s">
        <v>44</v>
      </c>
      <c r="G4" s="17" t="s">
        <v>45</v>
      </c>
      <c r="H4" s="60" t="s">
        <v>73</v>
      </c>
      <c r="I4" s="60" t="s">
        <v>74</v>
      </c>
    </row>
    <row r="5" spans="2:21" x14ac:dyDescent="0.25">
      <c r="B5" s="18" t="s">
        <v>2</v>
      </c>
      <c r="C5" s="18" t="s">
        <v>3</v>
      </c>
      <c r="D5" s="17" t="s">
        <v>46</v>
      </c>
      <c r="E5" s="17" t="s">
        <v>46</v>
      </c>
      <c r="F5" s="17" t="s">
        <v>46</v>
      </c>
      <c r="G5" s="17" t="s">
        <v>46</v>
      </c>
      <c r="H5" s="18" t="s">
        <v>46</v>
      </c>
      <c r="I5" s="18" t="s">
        <v>46</v>
      </c>
    </row>
    <row r="6" spans="2:21" x14ac:dyDescent="0.25">
      <c r="B6" s="19">
        <v>1</v>
      </c>
      <c r="C6" s="20" t="s">
        <v>4</v>
      </c>
      <c r="D6" s="21">
        <v>0.3324802209637906</v>
      </c>
      <c r="E6" s="21">
        <v>13.482674550591431</v>
      </c>
      <c r="F6" s="21">
        <v>19.296390361260155</v>
      </c>
      <c r="G6" s="21">
        <v>-3.3808287529256731</v>
      </c>
      <c r="H6" s="21">
        <v>27.034181469771418</v>
      </c>
      <c r="I6" s="21">
        <v>21.308631428571054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2:21" x14ac:dyDescent="0.25">
      <c r="B7" s="19">
        <v>2</v>
      </c>
      <c r="C7" s="20" t="s">
        <v>5</v>
      </c>
      <c r="D7" s="21">
        <v>0.65699039220432642</v>
      </c>
      <c r="E7" s="21">
        <v>4.7814145443860445</v>
      </c>
      <c r="F7" s="21">
        <v>19.296390361260155</v>
      </c>
      <c r="G7" s="21">
        <v>-3.3808287529256731</v>
      </c>
      <c r="H7" s="21">
        <v>20.397683636047645</v>
      </c>
      <c r="I7" s="21">
        <v>17.828127426088898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2:21" x14ac:dyDescent="0.25">
      <c r="B8" s="19">
        <v>3</v>
      </c>
      <c r="C8" s="20" t="s">
        <v>6</v>
      </c>
      <c r="D8" s="21">
        <v>-0.39902694919030679</v>
      </c>
      <c r="E8" s="21">
        <v>11.847545469457328</v>
      </c>
      <c r="F8" s="21">
        <v>18.613221751668892</v>
      </c>
      <c r="G8" s="21">
        <v>-3.3808287529256731</v>
      </c>
      <c r="H8" s="21">
        <v>24.311402425118775</v>
      </c>
      <c r="I8" s="21">
        <v>19.971411186526151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2:21" x14ac:dyDescent="0.25">
      <c r="B9" s="19">
        <v>4</v>
      </c>
      <c r="C9" s="20" t="s">
        <v>7</v>
      </c>
      <c r="D9" s="21">
        <v>-4.5292194520964379</v>
      </c>
      <c r="E9" s="21">
        <v>11.847545469457328</v>
      </c>
      <c r="F9" s="21">
        <v>19.838547752920917</v>
      </c>
      <c r="G9" s="21">
        <v>-3.3808287529256731</v>
      </c>
      <c r="H9" s="21">
        <v>21.406535923464666</v>
      </c>
      <c r="I9" s="21">
        <v>21.196737187778176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2:21" x14ac:dyDescent="0.25">
      <c r="B10" s="19">
        <v>5</v>
      </c>
      <c r="C10" s="20" t="s">
        <v>8</v>
      </c>
      <c r="D10" s="21">
        <v>-0.19256523143524859</v>
      </c>
      <c r="E10" s="21">
        <v>10.217196751929857</v>
      </c>
      <c r="F10" s="21">
        <v>17.319144102479441</v>
      </c>
      <c r="G10" s="21">
        <v>-3.3808287529256731</v>
      </c>
      <c r="H10" s="21">
        <v>21.919507519662407</v>
      </c>
      <c r="I10" s="21">
        <v>18.025194050325712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2:21" x14ac:dyDescent="0.25">
      <c r="B11" s="19">
        <v>6</v>
      </c>
      <c r="C11" s="20" t="s">
        <v>9</v>
      </c>
      <c r="D11" s="21">
        <v>1.6257898927258696</v>
      </c>
      <c r="E11" s="21">
        <v>10.914903206570783</v>
      </c>
      <c r="F11" s="21">
        <v>18.11056250121371</v>
      </c>
      <c r="G11" s="21">
        <v>-3.3808287529256731</v>
      </c>
      <c r="H11" s="21">
        <v>25.087446206270535</v>
      </c>
      <c r="I11" s="21">
        <v>19.09569503091635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2:21" x14ac:dyDescent="0.25">
      <c r="B12" s="19">
        <v>7</v>
      </c>
      <c r="C12" s="20" t="s">
        <v>10</v>
      </c>
      <c r="D12" s="21">
        <v>0.46641100294712412</v>
      </c>
      <c r="E12" s="21">
        <v>8.9996351972843254</v>
      </c>
      <c r="F12" s="21">
        <v>26.770260822970439</v>
      </c>
      <c r="G12" s="21">
        <v>-3.3808287529256731</v>
      </c>
      <c r="H12" s="21">
        <v>31.055551230819354</v>
      </c>
      <c r="I12" s="21">
        <v>26.989286148958495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2:21" x14ac:dyDescent="0.25">
      <c r="B13" s="19">
        <v>8</v>
      </c>
      <c r="C13" s="20" t="s">
        <v>11</v>
      </c>
      <c r="D13" s="21">
        <v>0.82407626161423964</v>
      </c>
      <c r="E13" s="21">
        <v>8.9996351972843254</v>
      </c>
      <c r="F13" s="21">
        <v>15.8511755526016</v>
      </c>
      <c r="G13" s="21">
        <v>-3.3808287529256731</v>
      </c>
      <c r="H13" s="21">
        <v>20.494131219117627</v>
      </c>
      <c r="I13" s="21">
        <v>16.070200878589656</v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2:21" x14ac:dyDescent="0.25">
      <c r="B14" s="19">
        <v>9</v>
      </c>
      <c r="C14" s="20" t="s">
        <v>12</v>
      </c>
      <c r="D14" s="21">
        <v>-0.25388742804428271</v>
      </c>
      <c r="E14" s="21">
        <v>5.0067286061751899</v>
      </c>
      <c r="F14" s="21">
        <v>13.286538654231485</v>
      </c>
      <c r="G14" s="21">
        <v>-3.3808287529256731</v>
      </c>
      <c r="H14" s="21">
        <v>13.657205358201683</v>
      </c>
      <c r="I14" s="21">
        <v>11.908401343775889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2:21" x14ac:dyDescent="0.25">
      <c r="B15" s="19">
        <v>10</v>
      </c>
      <c r="C15" s="20" t="s">
        <v>47</v>
      </c>
      <c r="D15" s="21">
        <v>1.3883305103360701</v>
      </c>
      <c r="E15" s="21">
        <v>8.1529958338825033</v>
      </c>
      <c r="F15" s="21">
        <v>14.996310159117005</v>
      </c>
      <c r="G15" s="21">
        <v>-3.3808287529256731</v>
      </c>
      <c r="H15" s="21">
        <v>19.526208583633405</v>
      </c>
      <c r="I15" s="21">
        <v>14.876679739744333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2:21" x14ac:dyDescent="0.25">
      <c r="B16" s="19">
        <v>11</v>
      </c>
      <c r="C16" s="20" t="s">
        <v>13</v>
      </c>
      <c r="D16" s="21">
        <v>2.3295836806884767</v>
      </c>
      <c r="E16" s="21">
        <v>8.1529958338825033</v>
      </c>
      <c r="F16" s="21">
        <v>8.8406836846261942</v>
      </c>
      <c r="G16" s="21">
        <v>-3.3808287529256731</v>
      </c>
      <c r="H16" s="21">
        <v>14.311835279495</v>
      </c>
      <c r="I16" s="21">
        <v>8.7210532652535235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2:21" x14ac:dyDescent="0.25">
      <c r="B17" s="19">
        <v>12</v>
      </c>
      <c r="C17" s="20" t="s">
        <v>14</v>
      </c>
      <c r="D17" s="21">
        <v>0.94990200216593379</v>
      </c>
      <c r="E17" s="21">
        <v>4.7854997445195524</v>
      </c>
      <c r="F17" s="21">
        <v>8.0656118773872656</v>
      </c>
      <c r="G17" s="21">
        <v>-3.3808287529256731</v>
      </c>
      <c r="H17" s="21">
        <v>9.4630849222431692</v>
      </c>
      <c r="I17" s="21">
        <v>6.5989830222694135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x14ac:dyDescent="0.25">
      <c r="B18" s="19">
        <v>13</v>
      </c>
      <c r="C18" s="20" t="s">
        <v>15</v>
      </c>
      <c r="D18" s="21">
        <v>2.7883094970615043</v>
      </c>
      <c r="E18" s="21">
        <v>3.0105305915862268</v>
      </c>
      <c r="F18" s="21">
        <v>4.2353967146040654</v>
      </c>
      <c r="G18" s="21">
        <v>-3.3808287529256731</v>
      </c>
      <c r="H18" s="21">
        <v>6.0513019320088794</v>
      </c>
      <c r="I18" s="21">
        <v>2.0587801983128831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x14ac:dyDescent="0.25">
      <c r="B19" s="19">
        <v>14</v>
      </c>
      <c r="C19" s="20" t="s">
        <v>16</v>
      </c>
      <c r="D19" s="21">
        <v>1.4991774861162366</v>
      </c>
      <c r="E19" s="21">
        <v>3.0105305915862268</v>
      </c>
      <c r="F19" s="21">
        <v>3.1119219903764832</v>
      </c>
      <c r="G19" s="21">
        <v>-3.3808287529256731</v>
      </c>
      <c r="H19" s="21">
        <v>3.6386951968360286</v>
      </c>
      <c r="I19" s="21">
        <v>0.9353054740853004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2:21" x14ac:dyDescent="0.25">
      <c r="B20" s="19">
        <v>15</v>
      </c>
      <c r="C20" s="20" t="s">
        <v>17</v>
      </c>
      <c r="D20" s="21">
        <v>3.6205883712186724</v>
      </c>
      <c r="E20" s="21">
        <v>1.17950184459261</v>
      </c>
      <c r="F20" s="21">
        <v>0.21400336109638896</v>
      </c>
      <c r="G20" s="21">
        <v>-3.3808287529256731</v>
      </c>
      <c r="H20" s="21">
        <v>1.3973644550634763</v>
      </c>
      <c r="I20" s="21">
        <v>-2.69502465399224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2:21" x14ac:dyDescent="0.25">
      <c r="B21" s="19">
        <v>16</v>
      </c>
      <c r="C21" s="20" t="s">
        <v>18</v>
      </c>
      <c r="D21" s="21">
        <v>3.0598709080191355</v>
      </c>
      <c r="E21" s="21">
        <v>-0.2884182250521784</v>
      </c>
      <c r="F21" s="21">
        <v>0</v>
      </c>
      <c r="G21" s="21">
        <v>-3.3808287529256731</v>
      </c>
      <c r="H21" s="21">
        <v>-0.55169242494828019</v>
      </c>
      <c r="I21" s="21">
        <v>-3.4961960429465444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2:21" x14ac:dyDescent="0.25">
      <c r="B22" s="19">
        <v>17</v>
      </c>
      <c r="C22" s="20" t="s">
        <v>19</v>
      </c>
      <c r="D22" s="21">
        <v>0.70905328887297037</v>
      </c>
      <c r="E22" s="21">
        <v>0.63262466754540958</v>
      </c>
      <c r="F22" s="21">
        <v>0</v>
      </c>
      <c r="G22" s="21">
        <v>-3.3808287529256731</v>
      </c>
      <c r="H22" s="21">
        <v>-2.1656757300163751</v>
      </c>
      <c r="I22" s="21">
        <v>-3.1277788859075093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2:21" x14ac:dyDescent="0.25">
      <c r="B23" s="19">
        <v>18</v>
      </c>
      <c r="C23" s="20" t="s">
        <v>20</v>
      </c>
      <c r="D23" s="21">
        <v>1.02408259693701</v>
      </c>
      <c r="E23" s="21">
        <v>-0.10873526235398584</v>
      </c>
      <c r="F23" s="21">
        <v>0</v>
      </c>
      <c r="G23" s="21">
        <v>-3.3808287529256731</v>
      </c>
      <c r="H23" s="21">
        <v>-2.443734365871852</v>
      </c>
      <c r="I23" s="21">
        <v>-3.4243228578672675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2:21" x14ac:dyDescent="0.25">
      <c r="B24" s="19">
        <v>19</v>
      </c>
      <c r="C24" s="20" t="s">
        <v>21</v>
      </c>
      <c r="D24" s="21">
        <v>4.0506221894222829</v>
      </c>
      <c r="E24" s="21">
        <v>-0.12866811733121222</v>
      </c>
      <c r="F24" s="21">
        <v>-2.0081662506943307E-16</v>
      </c>
      <c r="G24" s="21">
        <v>-3.3808287529256731</v>
      </c>
      <c r="H24" s="21">
        <v>0.56685894263164016</v>
      </c>
      <c r="I24" s="21">
        <v>-3.4322959998581584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2:21" x14ac:dyDescent="0.25">
      <c r="B25" s="19">
        <v>20</v>
      </c>
      <c r="C25" s="20" t="s">
        <v>22</v>
      </c>
      <c r="D25" s="21">
        <v>9.008623907060155</v>
      </c>
      <c r="E25" s="21">
        <v>-4.9900066458578358</v>
      </c>
      <c r="F25" s="21">
        <v>0</v>
      </c>
      <c r="G25" s="21">
        <v>-3.3808287529256731</v>
      </c>
      <c r="H25" s="21">
        <v>1.6357898374482129</v>
      </c>
      <c r="I25" s="21">
        <v>-5.3768314112688076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2:21" x14ac:dyDescent="0.25">
      <c r="B26" s="19">
        <v>21</v>
      </c>
      <c r="C26" s="20" t="s">
        <v>23</v>
      </c>
      <c r="D26" s="21">
        <v>6.1540638047444798</v>
      </c>
      <c r="E26" s="21">
        <v>-4.9757490977635559</v>
      </c>
      <c r="F26" s="21">
        <v>0</v>
      </c>
      <c r="G26" s="21">
        <v>-3.3808287529256731</v>
      </c>
      <c r="H26" s="21">
        <v>-1.2073642263920381</v>
      </c>
      <c r="I26" s="21">
        <v>-5.3711283920310953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x14ac:dyDescent="0.25">
      <c r="B27" s="19">
        <v>22</v>
      </c>
      <c r="C27" s="20" t="s">
        <v>24</v>
      </c>
      <c r="D27" s="21">
        <v>3.0921054505983774</v>
      </c>
      <c r="E27" s="21">
        <v>1.4255719085156344</v>
      </c>
      <c r="F27" s="21">
        <v>-6.4171883918937738</v>
      </c>
      <c r="G27" s="21">
        <v>-3.3808287529256731</v>
      </c>
      <c r="H27" s="21">
        <v>-5.5654541674085616</v>
      </c>
      <c r="I27" s="21">
        <v>-9.2277883814131929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x14ac:dyDescent="0.25">
      <c r="B28" s="19">
        <v>23</v>
      </c>
      <c r="C28" s="20" t="s">
        <v>25</v>
      </c>
      <c r="D28" s="21">
        <v>-5.2573898108876058</v>
      </c>
      <c r="E28" s="21">
        <v>1.4255719085156344</v>
      </c>
      <c r="F28" s="21">
        <v>-6.7984195833291743</v>
      </c>
      <c r="G28" s="21">
        <v>-3.3808287529256731</v>
      </c>
      <c r="H28" s="21">
        <v>-14.296180620329945</v>
      </c>
      <c r="I28" s="21">
        <v>-9.6090195728485934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2:21" x14ac:dyDescent="0.25">
      <c r="B29" s="19">
        <v>24</v>
      </c>
      <c r="C29" s="20" t="s">
        <v>26</v>
      </c>
      <c r="D29" s="21">
        <v>-3.572599891394769</v>
      </c>
      <c r="E29" s="21">
        <v>1.4255719085156344</v>
      </c>
      <c r="F29" s="21">
        <v>0</v>
      </c>
      <c r="G29" s="21">
        <v>-3.3808287529256731</v>
      </c>
      <c r="H29" s="21">
        <v>-5.8129711175079342</v>
      </c>
      <c r="I29" s="21">
        <v>-2.8105999895194191</v>
      </c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2:21" x14ac:dyDescent="0.25">
      <c r="B30" s="19">
        <v>25</v>
      </c>
      <c r="C30" s="20" t="s">
        <v>27</v>
      </c>
      <c r="D30" s="21">
        <v>-1.1027980705691147</v>
      </c>
      <c r="E30" s="21">
        <v>-3.437192727722358</v>
      </c>
      <c r="F30" s="21">
        <v>0</v>
      </c>
      <c r="G30" s="21">
        <v>-3.3808287529256731</v>
      </c>
      <c r="H30" s="21">
        <v>-7.2333810056726744</v>
      </c>
      <c r="I30" s="21">
        <v>-4.7557058440146163</v>
      </c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x14ac:dyDescent="0.25">
      <c r="B31" s="19">
        <v>26</v>
      </c>
      <c r="C31" s="20" t="s">
        <v>28</v>
      </c>
      <c r="D31" s="21">
        <v>-1.217102895918512</v>
      </c>
      <c r="E31" s="21">
        <v>-4.8639269589638428</v>
      </c>
      <c r="F31" s="21">
        <v>0</v>
      </c>
      <c r="G31" s="21">
        <v>-3.3808287529256731</v>
      </c>
      <c r="H31" s="21">
        <v>-8.4890732160152602</v>
      </c>
      <c r="I31" s="21">
        <v>-5.32639953651121</v>
      </c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x14ac:dyDescent="0.25">
      <c r="B32" s="19">
        <v>27</v>
      </c>
      <c r="C32" s="20" t="s">
        <v>29</v>
      </c>
      <c r="D32" s="21">
        <v>0.21526605017023154</v>
      </c>
      <c r="E32" s="21">
        <v>-6.2801761165714423</v>
      </c>
      <c r="F32" s="21">
        <v>0</v>
      </c>
      <c r="G32" s="21">
        <v>-3.3808287529256731</v>
      </c>
      <c r="H32" s="21">
        <v>-8.1897035960125955</v>
      </c>
      <c r="I32" s="21">
        <v>-5.8928991995542503</v>
      </c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</sheetData>
  <mergeCells count="1">
    <mergeCell ref="B4:C4"/>
  </mergeCells>
  <conditionalFormatting sqref="D6:I32">
    <cfRule type="cellIs" dxfId="7" priority="3" operator="equal">
      <formula>0</formula>
    </cfRule>
  </conditionalFormatting>
  <conditionalFormatting sqref="U6:U32">
    <cfRule type="cellIs" dxfId="6" priority="1" operator="equal">
      <formula>0</formula>
    </cfRule>
  </conditionalFormatting>
  <conditionalFormatting sqref="P6:T32">
    <cfRule type="cellIs" dxfId="5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2"/>
  <sheetViews>
    <sheetView workbookViewId="0">
      <selection activeCell="C8" sqref="C8"/>
    </sheetView>
  </sheetViews>
  <sheetFormatPr defaultRowHeight="15" x14ac:dyDescent="0.25"/>
  <cols>
    <col min="3" max="3" width="30.140625" bestFit="1" customWidth="1"/>
    <col min="4" max="4" width="7" bestFit="1" customWidth="1"/>
    <col min="5" max="6" width="6.5703125" bestFit="1" customWidth="1"/>
    <col min="7" max="7" width="7.7109375" bestFit="1" customWidth="1"/>
    <col min="8" max="9" width="11.28515625" customWidth="1"/>
  </cols>
  <sheetData>
    <row r="2" spans="2:21" x14ac:dyDescent="0.25">
      <c r="B2" s="2" t="s">
        <v>78</v>
      </c>
      <c r="C2" s="1"/>
      <c r="D2" s="1"/>
      <c r="E2" s="1"/>
      <c r="F2" s="1"/>
      <c r="G2" s="1"/>
      <c r="H2" s="1"/>
      <c r="I2" s="1"/>
    </row>
    <row r="3" spans="2:21" x14ac:dyDescent="0.25">
      <c r="B3" s="1"/>
      <c r="C3" s="1"/>
      <c r="D3" s="15"/>
      <c r="E3" s="1"/>
      <c r="F3" s="1"/>
      <c r="G3" s="1"/>
      <c r="H3" s="16"/>
      <c r="I3" s="16"/>
    </row>
    <row r="4" spans="2:21" ht="56.25" x14ac:dyDescent="0.25">
      <c r="B4" s="102" t="s">
        <v>1</v>
      </c>
      <c r="C4" s="102"/>
      <c r="D4" s="17" t="s">
        <v>42</v>
      </c>
      <c r="E4" s="17" t="s">
        <v>43</v>
      </c>
      <c r="F4" s="17" t="s">
        <v>44</v>
      </c>
      <c r="G4" s="17" t="s">
        <v>45</v>
      </c>
      <c r="H4" s="60" t="s">
        <v>73</v>
      </c>
      <c r="I4" s="60" t="s">
        <v>74</v>
      </c>
    </row>
    <row r="5" spans="2:21" x14ac:dyDescent="0.25">
      <c r="B5" s="18" t="s">
        <v>2</v>
      </c>
      <c r="C5" s="18" t="s">
        <v>3</v>
      </c>
      <c r="D5" s="17" t="s">
        <v>46</v>
      </c>
      <c r="E5" s="17" t="s">
        <v>46</v>
      </c>
      <c r="F5" s="17" t="s">
        <v>46</v>
      </c>
      <c r="G5" s="17" t="s">
        <v>46</v>
      </c>
      <c r="H5" s="18" t="s">
        <v>46</v>
      </c>
      <c r="I5" s="18" t="s">
        <v>46</v>
      </c>
    </row>
    <row r="6" spans="2:21" x14ac:dyDescent="0.25">
      <c r="B6" s="19">
        <v>1</v>
      </c>
      <c r="C6" s="20" t="s">
        <v>4</v>
      </c>
      <c r="D6" s="21">
        <v>2.3773361426151607</v>
      </c>
      <c r="E6" s="21">
        <v>11.085594340327729</v>
      </c>
      <c r="F6" s="21">
        <v>22.295745989475087</v>
      </c>
      <c r="G6" s="21">
        <v>-5.3705100971634314</v>
      </c>
      <c r="H6" s="21">
        <v>28.171047507189002</v>
      </c>
      <c r="I6" s="21">
        <v>21.359473628442746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2:21" x14ac:dyDescent="0.25">
      <c r="B7" s="19">
        <v>2</v>
      </c>
      <c r="C7" s="20" t="s">
        <v>5</v>
      </c>
      <c r="D7" s="21">
        <v>2.7831826399562196</v>
      </c>
      <c r="E7" s="21">
        <v>3.9265416029314415</v>
      </c>
      <c r="F7" s="21">
        <v>22.295745989475087</v>
      </c>
      <c r="G7" s="21">
        <v>-5.3705100971634314</v>
      </c>
      <c r="H7" s="21">
        <v>22.849651814613026</v>
      </c>
      <c r="I7" s="21">
        <v>18.495852533484232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2:21" x14ac:dyDescent="0.25">
      <c r="B8" s="19">
        <v>3</v>
      </c>
      <c r="C8" s="20" t="s">
        <v>6</v>
      </c>
      <c r="D8" s="21">
        <v>2.0619489466382217</v>
      </c>
      <c r="E8" s="21">
        <v>10.23212625795313</v>
      </c>
      <c r="F8" s="21">
        <v>21.529167054086813</v>
      </c>
      <c r="G8" s="21">
        <v>-5.3705100971634314</v>
      </c>
      <c r="H8" s="21">
        <v>26.406306909924105</v>
      </c>
      <c r="I8" s="21">
        <v>20.251507460104634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2:21" x14ac:dyDescent="0.25">
      <c r="B9" s="19">
        <v>4</v>
      </c>
      <c r="C9" s="20" t="s">
        <v>7</v>
      </c>
      <c r="D9" s="21">
        <v>-2.1897299367871459</v>
      </c>
      <c r="E9" s="21">
        <v>10.23212625795313</v>
      </c>
      <c r="F9" s="21">
        <v>22.774260602082556</v>
      </c>
      <c r="G9" s="21">
        <v>-5.3705100971634314</v>
      </c>
      <c r="H9" s="21">
        <v>23.399721574494485</v>
      </c>
      <c r="I9" s="21">
        <v>21.496601008100377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2:21" x14ac:dyDescent="0.25">
      <c r="B10" s="19">
        <v>5</v>
      </c>
      <c r="C10" s="20" t="s">
        <v>8</v>
      </c>
      <c r="D10" s="21">
        <v>4.0348579884368068</v>
      </c>
      <c r="E10" s="21">
        <v>9.993746784363303</v>
      </c>
      <c r="F10" s="21">
        <v>21.22544095594391</v>
      </c>
      <c r="G10" s="21">
        <v>-5.3705100971634314</v>
      </c>
      <c r="H10" s="21">
        <v>27.884786274707928</v>
      </c>
      <c r="I10" s="21">
        <v>19.8524295725258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2:21" x14ac:dyDescent="0.25">
      <c r="B11" s="19">
        <v>6</v>
      </c>
      <c r="C11" s="20" t="s">
        <v>9</v>
      </c>
      <c r="D11" s="21">
        <v>3.5768643260591895</v>
      </c>
      <c r="E11" s="21">
        <v>9.0285332312919007</v>
      </c>
      <c r="F11" s="21">
        <v>19.614637423518175</v>
      </c>
      <c r="G11" s="21">
        <v>-5.3705100971634314</v>
      </c>
      <c r="H11" s="21">
        <v>25.043818237447454</v>
      </c>
      <c r="I11" s="21">
        <v>17.855540618871505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2:21" x14ac:dyDescent="0.25">
      <c r="B12" s="19">
        <v>7</v>
      </c>
      <c r="C12" s="20" t="s">
        <v>10</v>
      </c>
      <c r="D12" s="21">
        <v>2.5993695414907232</v>
      </c>
      <c r="E12" s="21">
        <v>7.6575293674826792</v>
      </c>
      <c r="F12" s="21">
        <v>28.007432609005384</v>
      </c>
      <c r="G12" s="21">
        <v>-5.3705100971634314</v>
      </c>
      <c r="H12" s="21">
        <v>31.362315547318815</v>
      </c>
      <c r="I12" s="21">
        <v>25.699934258835025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2:21" x14ac:dyDescent="0.25">
      <c r="B13" s="19">
        <v>8</v>
      </c>
      <c r="C13" s="20" t="s">
        <v>11</v>
      </c>
      <c r="D13" s="21">
        <v>2.8221155685640467</v>
      </c>
      <c r="E13" s="21">
        <v>7.6575293674826792</v>
      </c>
      <c r="F13" s="21">
        <v>17.264443014406925</v>
      </c>
      <c r="G13" s="21">
        <v>-5.3705100971634314</v>
      </c>
      <c r="H13" s="21">
        <v>20.842071979793683</v>
      </c>
      <c r="I13" s="21">
        <v>14.956944664236566</v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2:21" x14ac:dyDescent="0.25">
      <c r="B14" s="19">
        <v>9</v>
      </c>
      <c r="C14" s="20" t="s">
        <v>12</v>
      </c>
      <c r="D14" s="21">
        <v>1.8533325327880188</v>
      </c>
      <c r="E14" s="21">
        <v>7.1005385639078042</v>
      </c>
      <c r="F14" s="21">
        <v>16.723868781884786</v>
      </c>
      <c r="G14" s="21">
        <v>-5.3705100971634314</v>
      </c>
      <c r="H14" s="21">
        <v>18.887122068635616</v>
      </c>
      <c r="I14" s="21">
        <v>14.193574110284477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2:21" x14ac:dyDescent="0.25">
      <c r="B15" s="19">
        <v>10</v>
      </c>
      <c r="C15" s="20" t="s">
        <v>47</v>
      </c>
      <c r="D15" s="21">
        <v>2.4202381252629666</v>
      </c>
      <c r="E15" s="21">
        <v>6.6879193910377781</v>
      </c>
      <c r="F15" s="21">
        <v>16.201085201991475</v>
      </c>
      <c r="G15" s="21">
        <v>-5.3705100971634314</v>
      </c>
      <c r="H15" s="21">
        <v>18.601148742921232</v>
      </c>
      <c r="I15" s="21">
        <v>13.505742861243153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2:21" x14ac:dyDescent="0.25">
      <c r="B16" s="19">
        <v>11</v>
      </c>
      <c r="C16" s="20" t="s">
        <v>13</v>
      </c>
      <c r="D16" s="21">
        <v>3.4597234046494099</v>
      </c>
      <c r="E16" s="21">
        <v>6.6879193910377781</v>
      </c>
      <c r="F16" s="21">
        <v>10.461208025376472</v>
      </c>
      <c r="G16" s="21">
        <v>-5.3705100971634314</v>
      </c>
      <c r="H16" s="21">
        <v>13.900756845692673</v>
      </c>
      <c r="I16" s="21">
        <v>7.7658656846281522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2:21" x14ac:dyDescent="0.25">
      <c r="B17" s="19">
        <v>12</v>
      </c>
      <c r="C17" s="20" t="s">
        <v>14</v>
      </c>
      <c r="D17" s="21">
        <v>1.7118646345357362</v>
      </c>
      <c r="E17" s="21">
        <v>3.9945539058691102</v>
      </c>
      <c r="F17" s="21">
        <v>9.1271131321423749</v>
      </c>
      <c r="G17" s="21">
        <v>-5.3705100971634314</v>
      </c>
      <c r="H17" s="21">
        <v>8.664110794209968</v>
      </c>
      <c r="I17" s="21">
        <v>5.3544245973265872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x14ac:dyDescent="0.25">
      <c r="B18" s="19">
        <v>13</v>
      </c>
      <c r="C18" s="20" t="s">
        <v>15</v>
      </c>
      <c r="D18" s="21">
        <v>3.3697012880828283</v>
      </c>
      <c r="E18" s="21">
        <v>2.3792944749638982</v>
      </c>
      <c r="F18" s="21">
        <v>4.7235405115169389</v>
      </c>
      <c r="G18" s="21">
        <v>-5.3705100971634314</v>
      </c>
      <c r="H18" s="21">
        <v>4.6261672824074553</v>
      </c>
      <c r="I18" s="21">
        <v>0.30474820433906658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x14ac:dyDescent="0.25">
      <c r="B19" s="19">
        <v>14</v>
      </c>
      <c r="C19" s="20" t="s">
        <v>16</v>
      </c>
      <c r="D19" s="21">
        <v>1.7579460945894398</v>
      </c>
      <c r="E19" s="21">
        <v>2.3792944749638982</v>
      </c>
      <c r="F19" s="21">
        <v>3.3727433976972776</v>
      </c>
      <c r="G19" s="21">
        <v>-5.3705100971634314</v>
      </c>
      <c r="H19" s="21">
        <v>1.6636149750944051</v>
      </c>
      <c r="I19" s="21">
        <v>-1.0460489094805947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2:21" x14ac:dyDescent="0.25">
      <c r="B20" s="19">
        <v>15</v>
      </c>
      <c r="C20" s="20" t="s">
        <v>17</v>
      </c>
      <c r="D20" s="21">
        <v>4.1360002589444465</v>
      </c>
      <c r="E20" s="21">
        <v>0.63019081625405104</v>
      </c>
      <c r="F20" s="21">
        <v>0.25503278521518008</v>
      </c>
      <c r="G20" s="21">
        <v>-5.3705100971634314</v>
      </c>
      <c r="H20" s="21">
        <v>-0.47532440000056386</v>
      </c>
      <c r="I20" s="21">
        <v>-4.8634009854466314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2:21" x14ac:dyDescent="0.25">
      <c r="B21" s="19">
        <v>16</v>
      </c>
      <c r="C21" s="20" t="s">
        <v>18</v>
      </c>
      <c r="D21" s="21">
        <v>3.2135370615319947</v>
      </c>
      <c r="E21" s="21">
        <v>-0.44628979866446072</v>
      </c>
      <c r="F21" s="21">
        <v>0</v>
      </c>
      <c r="G21" s="21">
        <v>-5.3705100971634314</v>
      </c>
      <c r="H21" s="21">
        <v>-2.5140048745630055</v>
      </c>
      <c r="I21" s="21">
        <v>-5.5490260166292158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2:21" x14ac:dyDescent="0.25">
      <c r="B22" s="19">
        <v>17</v>
      </c>
      <c r="C22" s="20" t="s">
        <v>19</v>
      </c>
      <c r="D22" s="21">
        <v>1.739535948883846</v>
      </c>
      <c r="E22" s="21">
        <v>-0.10272562069375897</v>
      </c>
      <c r="F22" s="21">
        <v>0</v>
      </c>
      <c r="G22" s="21">
        <v>-5.3705100971634314</v>
      </c>
      <c r="H22" s="21">
        <v>-3.7131546448345927</v>
      </c>
      <c r="I22" s="21">
        <v>-5.4116003454409354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2:21" x14ac:dyDescent="0.25">
      <c r="B23" s="19">
        <v>18</v>
      </c>
      <c r="C23" s="20" t="s">
        <v>20</v>
      </c>
      <c r="D23" s="21">
        <v>0.92928814527233183</v>
      </c>
      <c r="E23" s="21">
        <v>0.19356402588789459</v>
      </c>
      <c r="F23" s="21">
        <v>0</v>
      </c>
      <c r="G23" s="21">
        <v>-5.3705100971634314</v>
      </c>
      <c r="H23" s="21">
        <v>-4.2863707311807842</v>
      </c>
      <c r="I23" s="21">
        <v>-5.2930844868082731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2:21" x14ac:dyDescent="0.25">
      <c r="B24" s="19">
        <v>19</v>
      </c>
      <c r="C24" s="20" t="s">
        <v>21</v>
      </c>
      <c r="D24" s="21">
        <v>3.9469845297561514</v>
      </c>
      <c r="E24" s="21">
        <v>1.5052915962127555E-2</v>
      </c>
      <c r="F24" s="21">
        <v>-3.3611682893726163E-16</v>
      </c>
      <c r="G24" s="21">
        <v>-5.3705100971634314</v>
      </c>
      <c r="H24" s="21">
        <v>-1.4114832346375783</v>
      </c>
      <c r="I24" s="21">
        <v>-5.364488930778581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2:21" x14ac:dyDescent="0.25">
      <c r="B25" s="19">
        <v>20</v>
      </c>
      <c r="C25" s="20" t="s">
        <v>22</v>
      </c>
      <c r="D25" s="21">
        <v>8.5811307610104386</v>
      </c>
      <c r="E25" s="21">
        <v>-5.387084743964853</v>
      </c>
      <c r="F25" s="21">
        <v>0</v>
      </c>
      <c r="G25" s="21">
        <v>-5.3705100971634314</v>
      </c>
      <c r="H25" s="21">
        <v>-1.0990471313248751</v>
      </c>
      <c r="I25" s="21">
        <v>-7.5253439947493721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2:21" x14ac:dyDescent="0.25">
      <c r="B26" s="19">
        <v>21</v>
      </c>
      <c r="C26" s="20" t="s">
        <v>23</v>
      </c>
      <c r="D26" s="21">
        <v>5.534836691741952</v>
      </c>
      <c r="E26" s="21">
        <v>-5.4564649835582166</v>
      </c>
      <c r="F26" s="21">
        <v>0</v>
      </c>
      <c r="G26" s="21">
        <v>-5.3705100971634314</v>
      </c>
      <c r="H26" s="21">
        <v>-4.2008453922680529</v>
      </c>
      <c r="I26" s="21">
        <v>-7.5530960905867186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x14ac:dyDescent="0.25">
      <c r="B27" s="19">
        <v>22</v>
      </c>
      <c r="C27" s="20" t="s">
        <v>24</v>
      </c>
      <c r="D27" s="21">
        <v>2.3416676493897888</v>
      </c>
      <c r="E27" s="21">
        <v>1.9663457565165754</v>
      </c>
      <c r="F27" s="21">
        <v>-7.5174370503619192</v>
      </c>
      <c r="G27" s="21">
        <v>-5.3705100971634314</v>
      </c>
      <c r="H27" s="21">
        <v>-8.973202892922302</v>
      </c>
      <c r="I27" s="21">
        <v>-12.101408844918719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x14ac:dyDescent="0.25">
      <c r="B28" s="19">
        <v>23</v>
      </c>
      <c r="C28" s="20" t="s">
        <v>25</v>
      </c>
      <c r="D28" s="21">
        <v>-5.4748172452392998</v>
      </c>
      <c r="E28" s="21">
        <v>1.9663457565165754</v>
      </c>
      <c r="F28" s="21">
        <v>-7.1817086211678349</v>
      </c>
      <c r="G28" s="21">
        <v>-5.3705100971634314</v>
      </c>
      <c r="H28" s="21">
        <v>-16.453959358357306</v>
      </c>
      <c r="I28" s="21">
        <v>-11.765680415724635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2:21" x14ac:dyDescent="0.25">
      <c r="B29" s="19">
        <v>24</v>
      </c>
      <c r="C29" s="20" t="s">
        <v>26</v>
      </c>
      <c r="D29" s="21">
        <v>-3.7284412186021192</v>
      </c>
      <c r="E29" s="21">
        <v>1.9663457565165754</v>
      </c>
      <c r="F29" s="21">
        <v>0</v>
      </c>
      <c r="G29" s="21">
        <v>-5.3705100971634314</v>
      </c>
      <c r="H29" s="21">
        <v>-7.5258747105522907</v>
      </c>
      <c r="I29" s="21">
        <v>-4.5839717945568008</v>
      </c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2:21" x14ac:dyDescent="0.25">
      <c r="B30" s="19">
        <v>25</v>
      </c>
      <c r="C30" s="20" t="s">
        <v>27</v>
      </c>
      <c r="D30" s="21">
        <v>-1.121896969424504</v>
      </c>
      <c r="E30" s="21">
        <v>-3.0905216898961463</v>
      </c>
      <c r="F30" s="21">
        <v>0</v>
      </c>
      <c r="G30" s="21">
        <v>-5.3705100971634314</v>
      </c>
      <c r="H30" s="21">
        <v>-8.9648244185048522</v>
      </c>
      <c r="I30" s="21">
        <v>-6.6067187731218899</v>
      </c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x14ac:dyDescent="0.25">
      <c r="B31" s="19">
        <v>26</v>
      </c>
      <c r="C31" s="20" t="s">
        <v>28</v>
      </c>
      <c r="D31" s="21">
        <v>-2.0078880338100511</v>
      </c>
      <c r="E31" s="21">
        <v>-5.5315197789192316</v>
      </c>
      <c r="F31" s="21">
        <v>0</v>
      </c>
      <c r="G31" s="21">
        <v>-5.3705100971634314</v>
      </c>
      <c r="H31" s="21">
        <v>-11.803613954108869</v>
      </c>
      <c r="I31" s="21">
        <v>-7.5831180087311241</v>
      </c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x14ac:dyDescent="0.25">
      <c r="B32" s="19">
        <v>27</v>
      </c>
      <c r="C32" s="20" t="s">
        <v>29</v>
      </c>
      <c r="D32" s="21">
        <v>-2.0818653888709466</v>
      </c>
      <c r="E32" s="21">
        <v>-8.4070891803552339</v>
      </c>
      <c r="F32" s="21">
        <v>0</v>
      </c>
      <c r="G32" s="21">
        <v>-5.3705100971634314</v>
      </c>
      <c r="H32" s="21">
        <v>-14.178046830318564</v>
      </c>
      <c r="I32" s="21">
        <v>-8.7333457693055259</v>
      </c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</sheetData>
  <mergeCells count="1">
    <mergeCell ref="B4:C4"/>
  </mergeCells>
  <conditionalFormatting sqref="D6:I32">
    <cfRule type="cellIs" dxfId="4" priority="3" operator="equal">
      <formula>0</formula>
    </cfRule>
  </conditionalFormatting>
  <conditionalFormatting sqref="P6:T32">
    <cfRule type="cellIs" dxfId="3" priority="2" operator="equal">
      <formula>0</formula>
    </cfRule>
  </conditionalFormatting>
  <conditionalFormatting sqref="U6:U32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2"/>
  <sheetViews>
    <sheetView workbookViewId="0">
      <selection activeCell="J4" sqref="J4"/>
    </sheetView>
  </sheetViews>
  <sheetFormatPr defaultRowHeight="15" x14ac:dyDescent="0.25"/>
  <cols>
    <col min="3" max="3" width="30.140625" bestFit="1" customWidth="1"/>
    <col min="4" max="4" width="7" bestFit="1" customWidth="1"/>
    <col min="5" max="6" width="6.5703125" bestFit="1" customWidth="1"/>
    <col min="7" max="7" width="7.7109375" bestFit="1" customWidth="1"/>
    <col min="8" max="8" width="11.28515625" customWidth="1"/>
    <col min="9" max="9" width="10.28515625" customWidth="1"/>
  </cols>
  <sheetData>
    <row r="2" spans="2:21" x14ac:dyDescent="0.25">
      <c r="B2" s="2" t="s">
        <v>79</v>
      </c>
      <c r="C2" s="1"/>
      <c r="D2" s="1"/>
      <c r="E2" s="1"/>
      <c r="F2" s="1"/>
      <c r="G2" s="1"/>
      <c r="H2" s="1"/>
      <c r="I2" s="1"/>
    </row>
    <row r="3" spans="2:21" x14ac:dyDescent="0.25">
      <c r="B3" s="1"/>
      <c r="C3" s="1"/>
      <c r="D3" s="15"/>
      <c r="E3" s="1"/>
      <c r="F3" s="1"/>
      <c r="G3" s="1"/>
      <c r="H3" s="16"/>
      <c r="I3" s="16"/>
    </row>
    <row r="4" spans="2:21" ht="56.25" x14ac:dyDescent="0.25">
      <c r="B4" s="102" t="s">
        <v>1</v>
      </c>
      <c r="C4" s="102"/>
      <c r="D4" s="17" t="s">
        <v>42</v>
      </c>
      <c r="E4" s="17" t="s">
        <v>43</v>
      </c>
      <c r="F4" s="17" t="s">
        <v>44</v>
      </c>
      <c r="G4" s="17" t="s">
        <v>45</v>
      </c>
      <c r="H4" s="60" t="s">
        <v>73</v>
      </c>
      <c r="I4" s="60" t="s">
        <v>74</v>
      </c>
    </row>
    <row r="5" spans="2:21" x14ac:dyDescent="0.25">
      <c r="B5" s="18" t="s">
        <v>2</v>
      </c>
      <c r="C5" s="18" t="s">
        <v>3</v>
      </c>
      <c r="D5" s="17" t="s">
        <v>46</v>
      </c>
      <c r="E5" s="17" t="s">
        <v>46</v>
      </c>
      <c r="F5" s="17" t="s">
        <v>46</v>
      </c>
      <c r="G5" s="17" t="s">
        <v>46</v>
      </c>
      <c r="H5" s="18" t="s">
        <v>46</v>
      </c>
      <c r="I5" s="18" t="s">
        <v>46</v>
      </c>
    </row>
    <row r="6" spans="2:21" x14ac:dyDescent="0.25">
      <c r="B6" s="19">
        <v>1</v>
      </c>
      <c r="C6" s="20" t="s">
        <v>4</v>
      </c>
      <c r="D6" s="21">
        <v>2.5806579896834041</v>
      </c>
      <c r="E6" s="21">
        <v>11.82253286057799</v>
      </c>
      <c r="F6" s="21">
        <v>22.832193713137002</v>
      </c>
      <c r="G6" s="21">
        <v>-9.6935973440672552</v>
      </c>
      <c r="H6" s="21">
        <v>25.177280647215539</v>
      </c>
      <c r="I6" s="21">
        <v>17.867609513300941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2:21" x14ac:dyDescent="0.25">
      <c r="B7" s="19">
        <v>2</v>
      </c>
      <c r="C7" s="20" t="s">
        <v>5</v>
      </c>
      <c r="D7" s="21">
        <v>3.042167455158876</v>
      </c>
      <c r="E7" s="21">
        <v>4.4592928147091007</v>
      </c>
      <c r="F7" s="21">
        <v>22.832193713137002</v>
      </c>
      <c r="G7" s="21">
        <v>-9.6935973440672552</v>
      </c>
      <c r="H7" s="21">
        <v>19.748198075995901</v>
      </c>
      <c r="I7" s="21">
        <v>14.922313494953388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2:21" x14ac:dyDescent="0.25">
      <c r="B8" s="19">
        <v>3</v>
      </c>
      <c r="C8" s="20" t="s">
        <v>6</v>
      </c>
      <c r="D8" s="21">
        <v>2.2220350962316902</v>
      </c>
      <c r="E8" s="21">
        <v>12.433047524269655</v>
      </c>
      <c r="F8" s="21">
        <v>23.380592870617068</v>
      </c>
      <c r="G8" s="21">
        <v>-9.6935973440672552</v>
      </c>
      <c r="H8" s="21">
        <v>25.855468642197224</v>
      </c>
      <c r="I8" s="21">
        <v>18.660214536257676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2:21" x14ac:dyDescent="0.25">
      <c r="B9" s="19">
        <v>4</v>
      </c>
      <c r="C9" s="20" t="s">
        <v>7</v>
      </c>
      <c r="D9" s="21">
        <v>2.2241407485395044</v>
      </c>
      <c r="E9" s="21">
        <v>12.433047524269655</v>
      </c>
      <c r="F9" s="21">
        <v>26.221674208408281</v>
      </c>
      <c r="G9" s="21">
        <v>-9.6935973440672552</v>
      </c>
      <c r="H9" s="21">
        <v>28.698655632296251</v>
      </c>
      <c r="I9" s="21">
        <v>21.501295874048886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2:21" x14ac:dyDescent="0.25">
      <c r="B10" s="19">
        <v>5</v>
      </c>
      <c r="C10" s="20" t="s">
        <v>8</v>
      </c>
      <c r="D10" s="21">
        <v>4.2124751284348241</v>
      </c>
      <c r="E10" s="21">
        <v>11.058382987305478</v>
      </c>
      <c r="F10" s="21">
        <v>21.481719650546424</v>
      </c>
      <c r="G10" s="21">
        <v>-9.6935973440672552</v>
      </c>
      <c r="H10" s="21">
        <v>24.84730382475837</v>
      </c>
      <c r="I10" s="21">
        <v>16.21147550140136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2:21" x14ac:dyDescent="0.25">
      <c r="B11" s="19">
        <v>6</v>
      </c>
      <c r="C11" s="20" t="s">
        <v>9</v>
      </c>
      <c r="D11" s="21">
        <v>3.5431360650749695</v>
      </c>
      <c r="E11" s="21">
        <v>10.025996342630252</v>
      </c>
      <c r="F11" s="21">
        <v>19.648134601890344</v>
      </c>
      <c r="G11" s="21">
        <v>-9.6935973440672552</v>
      </c>
      <c r="H11" s="21">
        <v>21.518470397002261</v>
      </c>
      <c r="I11" s="21">
        <v>13.96493579487519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2:21" x14ac:dyDescent="0.25">
      <c r="B12" s="19">
        <v>7</v>
      </c>
      <c r="C12" s="20" t="s">
        <v>10</v>
      </c>
      <c r="D12" s="21">
        <v>2.6145260643042545</v>
      </c>
      <c r="E12" s="21">
        <v>8.5788004501393846</v>
      </c>
      <c r="F12" s="21">
        <v>27.688035501457016</v>
      </c>
      <c r="G12" s="21">
        <v>-9.6935973440672552</v>
      </c>
      <c r="H12" s="21">
        <v>27.472004581805521</v>
      </c>
      <c r="I12" s="21">
        <v>21.425958337445515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2:21" x14ac:dyDescent="0.25">
      <c r="B13" s="19">
        <v>8</v>
      </c>
      <c r="C13" s="20" t="s">
        <v>11</v>
      </c>
      <c r="D13" s="21">
        <v>2.7048442343815116</v>
      </c>
      <c r="E13" s="21">
        <v>8.5788004501393846</v>
      </c>
      <c r="F13" s="21">
        <v>17.012180991966922</v>
      </c>
      <c r="G13" s="21">
        <v>-9.6935973440672552</v>
      </c>
      <c r="H13" s="21">
        <v>16.886468242392688</v>
      </c>
      <c r="I13" s="21">
        <v>10.750103827955423</v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2:21" x14ac:dyDescent="0.25">
      <c r="B14" s="19">
        <v>9</v>
      </c>
      <c r="C14" s="20" t="s">
        <v>12</v>
      </c>
      <c r="D14" s="21">
        <v>2.1163017132679789</v>
      </c>
      <c r="E14" s="21">
        <v>8.2507938193198811</v>
      </c>
      <c r="F14" s="21">
        <v>16.672246716515293</v>
      </c>
      <c r="G14" s="21">
        <v>-9.6935973440672552</v>
      </c>
      <c r="H14" s="21">
        <v>15.695586141171921</v>
      </c>
      <c r="I14" s="21">
        <v>10.278966900175989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2:21" x14ac:dyDescent="0.25">
      <c r="B15" s="19">
        <v>10</v>
      </c>
      <c r="C15" s="20" t="s">
        <v>47</v>
      </c>
      <c r="D15" s="21">
        <v>2.5393183320173676</v>
      </c>
      <c r="E15" s="21">
        <v>7.6642056103196854</v>
      </c>
      <c r="F15" s="21">
        <v>15.894107196773691</v>
      </c>
      <c r="G15" s="21">
        <v>-9.6935973440672552</v>
      </c>
      <c r="H15" s="21">
        <v>14.871192672979552</v>
      </c>
      <c r="I15" s="21">
        <v>9.2661920968343114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2:21" x14ac:dyDescent="0.25">
      <c r="B16" s="19">
        <v>11</v>
      </c>
      <c r="C16" s="20" t="s">
        <v>13</v>
      </c>
      <c r="D16" s="21">
        <v>3.6521145944196478</v>
      </c>
      <c r="E16" s="21">
        <v>7.6642056103196854</v>
      </c>
      <c r="F16" s="21">
        <v>10.246929115134989</v>
      </c>
      <c r="G16" s="21">
        <v>-9.6935973440672552</v>
      </c>
      <c r="H16" s="21">
        <v>10.336810853743129</v>
      </c>
      <c r="I16" s="21">
        <v>3.6190140151956083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2:21" x14ac:dyDescent="0.25">
      <c r="B17" s="19">
        <v>12</v>
      </c>
      <c r="C17" s="20" t="s">
        <v>14</v>
      </c>
      <c r="D17" s="21">
        <v>1.7517489769730445</v>
      </c>
      <c r="E17" s="21">
        <v>5.0057742205887745</v>
      </c>
      <c r="F17" s="21">
        <v>8.5215452746857281</v>
      </c>
      <c r="G17" s="21">
        <v>-9.6935973440672552</v>
      </c>
      <c r="H17" s="21">
        <v>4.5843162840625364</v>
      </c>
      <c r="I17" s="21">
        <v>0.83025761885398275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x14ac:dyDescent="0.25">
      <c r="B18" s="19">
        <v>13</v>
      </c>
      <c r="C18" s="20" t="s">
        <v>15</v>
      </c>
      <c r="D18" s="21">
        <v>3.7446608818442093</v>
      </c>
      <c r="E18" s="21">
        <v>3.9648109734699095</v>
      </c>
      <c r="F18" s="21">
        <v>5.5307910148624986</v>
      </c>
      <c r="G18" s="21">
        <v>-9.6935973440672552</v>
      </c>
      <c r="H18" s="21">
        <v>2.753703331415382</v>
      </c>
      <c r="I18" s="21">
        <v>-2.5768819398167926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x14ac:dyDescent="0.25">
      <c r="B19" s="19">
        <v>14</v>
      </c>
      <c r="C19" s="20" t="s">
        <v>16</v>
      </c>
      <c r="D19" s="21">
        <v>1.7733300647315025</v>
      </c>
      <c r="E19" s="21">
        <v>3.9648109734699095</v>
      </c>
      <c r="F19" s="21">
        <v>2.0014703500959685</v>
      </c>
      <c r="G19" s="21">
        <v>-9.6935973440672552</v>
      </c>
      <c r="H19" s="21">
        <v>-2.7469481504638562</v>
      </c>
      <c r="I19" s="21">
        <v>-6.1062026045833226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2:21" x14ac:dyDescent="0.25">
      <c r="B20" s="19">
        <v>15</v>
      </c>
      <c r="C20" s="20" t="s">
        <v>17</v>
      </c>
      <c r="D20" s="21">
        <v>4.1539338679941809</v>
      </c>
      <c r="E20" s="21">
        <v>0.5232175901315006</v>
      </c>
      <c r="F20" s="21">
        <v>0.21842609392162909</v>
      </c>
      <c r="G20" s="21">
        <v>-9.6935973440672552</v>
      </c>
      <c r="H20" s="21">
        <v>-4.9026633100462451</v>
      </c>
      <c r="I20" s="21">
        <v>-9.2658842140930258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2:21" x14ac:dyDescent="0.25">
      <c r="B21" s="19">
        <v>16</v>
      </c>
      <c r="C21" s="20" t="s">
        <v>18</v>
      </c>
      <c r="D21" s="21">
        <v>3.1808221723173244</v>
      </c>
      <c r="E21" s="21">
        <v>-0.44238349440441682</v>
      </c>
      <c r="F21" s="21">
        <v>0</v>
      </c>
      <c r="G21" s="21">
        <v>-9.6935973440672552</v>
      </c>
      <c r="H21" s="21">
        <v>-6.8666819672734647</v>
      </c>
      <c r="I21" s="21">
        <v>-9.870550741829021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2:21" x14ac:dyDescent="0.25">
      <c r="B22" s="19">
        <v>17</v>
      </c>
      <c r="C22" s="20" t="s">
        <v>19</v>
      </c>
      <c r="D22" s="21">
        <v>1.6570625030449373</v>
      </c>
      <c r="E22" s="21">
        <v>-0.14814176407038229</v>
      </c>
      <c r="F22" s="21">
        <v>0</v>
      </c>
      <c r="G22" s="21">
        <v>-9.6935973440672552</v>
      </c>
      <c r="H22" s="21">
        <v>-8.1550482522786236</v>
      </c>
      <c r="I22" s="21">
        <v>-9.7528540496954079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2:21" x14ac:dyDescent="0.25">
      <c r="B23" s="19">
        <v>18</v>
      </c>
      <c r="C23" s="20" t="s">
        <v>20</v>
      </c>
      <c r="D23" s="21">
        <v>0.82847833265792969</v>
      </c>
      <c r="E23" s="21">
        <v>0.46606695487834454</v>
      </c>
      <c r="F23" s="21">
        <v>0</v>
      </c>
      <c r="G23" s="21">
        <v>-9.6935973440672552</v>
      </c>
      <c r="H23" s="21">
        <v>-8.4922654475066501</v>
      </c>
      <c r="I23" s="21">
        <v>-9.5071705621159168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2:21" x14ac:dyDescent="0.25">
      <c r="B24" s="19">
        <v>19</v>
      </c>
      <c r="C24" s="20" t="s">
        <v>21</v>
      </c>
      <c r="D24" s="21">
        <v>2.7076219879845658</v>
      </c>
      <c r="E24" s="21">
        <v>1.3187176234966109</v>
      </c>
      <c r="F24" s="21">
        <v>0</v>
      </c>
      <c r="G24" s="21">
        <v>-9.6935973440672552</v>
      </c>
      <c r="H24" s="21">
        <v>-5.9310012572854003</v>
      </c>
      <c r="I24" s="21">
        <v>-9.166110294668611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2:21" x14ac:dyDescent="0.25">
      <c r="B25" s="19">
        <v>20</v>
      </c>
      <c r="C25" s="20" t="s">
        <v>22</v>
      </c>
      <c r="D25" s="21">
        <v>8.6455717299615173</v>
      </c>
      <c r="E25" s="21">
        <v>-5.5033292844846278</v>
      </c>
      <c r="F25" s="21">
        <v>0</v>
      </c>
      <c r="G25" s="21">
        <v>-9.6935973440672552</v>
      </c>
      <c r="H25" s="21">
        <v>-5.4506890416934404</v>
      </c>
      <c r="I25" s="21">
        <v>-11.894929057861106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2:21" x14ac:dyDescent="0.25">
      <c r="B26" s="19">
        <v>21</v>
      </c>
      <c r="C26" s="20" t="s">
        <v>23</v>
      </c>
      <c r="D26" s="21">
        <v>5.6948949125515922</v>
      </c>
      <c r="E26" s="21">
        <v>-5.6893151352007534</v>
      </c>
      <c r="F26" s="21">
        <v>0</v>
      </c>
      <c r="G26" s="21">
        <v>-9.6935973440672552</v>
      </c>
      <c r="H26" s="21">
        <v>-8.5501545396762655</v>
      </c>
      <c r="I26" s="21">
        <v>-11.969323398147557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x14ac:dyDescent="0.25">
      <c r="B27" s="19">
        <v>22</v>
      </c>
      <c r="C27" s="20" t="s">
        <v>24</v>
      </c>
      <c r="D27" s="21">
        <v>2.2839131169016764</v>
      </c>
      <c r="E27" s="21">
        <v>2.0898027982641021</v>
      </c>
      <c r="F27" s="21">
        <v>-7.8293125994872232</v>
      </c>
      <c r="G27" s="21">
        <v>-9.6935973440672552</v>
      </c>
      <c r="H27" s="21">
        <v>-13.56715458804152</v>
      </c>
      <c r="I27" s="21">
        <v>-16.686988824248836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x14ac:dyDescent="0.25">
      <c r="B28" s="19">
        <v>23</v>
      </c>
      <c r="C28" s="20" t="s">
        <v>25</v>
      </c>
      <c r="D28" s="21">
        <v>-5.6506008745066856</v>
      </c>
      <c r="E28" s="21">
        <v>2.0898027982641021</v>
      </c>
      <c r="F28" s="21">
        <v>-7.6236848262683869</v>
      </c>
      <c r="G28" s="21">
        <v>-9.6935973440672552</v>
      </c>
      <c r="H28" s="21">
        <v>-21.296040806231048</v>
      </c>
      <c r="I28" s="21">
        <v>-16.481361051029999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2:21" x14ac:dyDescent="0.25">
      <c r="B29" s="19">
        <v>24</v>
      </c>
      <c r="C29" s="20" t="s">
        <v>26</v>
      </c>
      <c r="D29" s="21">
        <v>-3.7493819169668292</v>
      </c>
      <c r="E29" s="21">
        <v>2.0898027982641021</v>
      </c>
      <c r="F29" s="21">
        <v>0</v>
      </c>
      <c r="G29" s="21">
        <v>-9.6935973440672552</v>
      </c>
      <c r="H29" s="21">
        <v>-11.771137022422803</v>
      </c>
      <c r="I29" s="21">
        <v>-8.8576762247616152</v>
      </c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2:21" x14ac:dyDescent="0.25">
      <c r="B30" s="19">
        <v>25</v>
      </c>
      <c r="C30" s="20" t="s">
        <v>27</v>
      </c>
      <c r="D30" s="21">
        <v>-1.2594560262267487</v>
      </c>
      <c r="E30" s="21">
        <v>-3.0589838060358789</v>
      </c>
      <c r="F30" s="21">
        <v>0</v>
      </c>
      <c r="G30" s="21">
        <v>-9.6935973440672552</v>
      </c>
      <c r="H30" s="21">
        <v>-13.400240415122706</v>
      </c>
      <c r="I30" s="21">
        <v>-10.917190866481606</v>
      </c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x14ac:dyDescent="0.25">
      <c r="B31" s="19">
        <v>26</v>
      </c>
      <c r="C31" s="20" t="s">
        <v>28</v>
      </c>
      <c r="D31" s="21">
        <v>-1.8591748681806237</v>
      </c>
      <c r="E31" s="21">
        <v>-3.6216407340471721</v>
      </c>
      <c r="F31" s="21">
        <v>0</v>
      </c>
      <c r="G31" s="21">
        <v>-9.6935973440672552</v>
      </c>
      <c r="H31" s="21">
        <v>-14.450084799485616</v>
      </c>
      <c r="I31" s="21">
        <v>-11.142253637686125</v>
      </c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x14ac:dyDescent="0.25">
      <c r="B32" s="19">
        <v>27</v>
      </c>
      <c r="C32" s="20" t="s">
        <v>29</v>
      </c>
      <c r="D32" s="21">
        <v>-2.0354938591128597</v>
      </c>
      <c r="E32" s="21">
        <v>-7.8918439440843597</v>
      </c>
      <c r="F32" s="21">
        <v>0</v>
      </c>
      <c r="G32" s="21">
        <v>-9.6935973440672552</v>
      </c>
      <c r="H32" s="21">
        <v>-18.042566358447601</v>
      </c>
      <c r="I32" s="21">
        <v>-12.850334921700998</v>
      </c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</sheetData>
  <mergeCells count="1">
    <mergeCell ref="B4:C4"/>
  </mergeCells>
  <conditionalFormatting sqref="D6:I32">
    <cfRule type="cellIs" dxfId="1" priority="3" operator="equal">
      <formula>0</formula>
    </cfRule>
  </conditionalFormatting>
  <conditionalFormatting sqref="P6:U32"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3" sqref="A13"/>
    </sheetView>
  </sheetViews>
  <sheetFormatPr defaultRowHeight="15" x14ac:dyDescent="0.25"/>
  <cols>
    <col min="1" max="1" width="16.28515625" bestFit="1" customWidth="1"/>
    <col min="2" max="2" width="19.7109375" customWidth="1"/>
    <col min="3" max="3" width="25" bestFit="1" customWidth="1"/>
  </cols>
  <sheetData>
    <row r="1" spans="1:5" x14ac:dyDescent="0.25">
      <c r="A1" s="23" t="s">
        <v>52</v>
      </c>
      <c r="B1" s="23" t="s">
        <v>53</v>
      </c>
      <c r="C1" s="26" t="s">
        <v>64</v>
      </c>
    </row>
    <row r="2" spans="1:5" x14ac:dyDescent="0.25">
      <c r="A2" s="14" t="s">
        <v>54</v>
      </c>
      <c r="B2" s="24">
        <v>3.8543660859313941E-3</v>
      </c>
      <c r="C2" s="25" t="s">
        <v>36</v>
      </c>
      <c r="E2" s="56"/>
    </row>
    <row r="3" spans="1:5" x14ac:dyDescent="0.25">
      <c r="A3" s="14" t="s">
        <v>55</v>
      </c>
      <c r="B3" s="24">
        <v>0.10826732736256001</v>
      </c>
      <c r="C3" s="25" t="s">
        <v>36</v>
      </c>
      <c r="E3" s="56"/>
    </row>
    <row r="4" spans="1:5" x14ac:dyDescent="0.25">
      <c r="A4" s="14" t="s">
        <v>70</v>
      </c>
      <c r="B4" s="53">
        <v>0.189</v>
      </c>
      <c r="C4" s="25" t="s">
        <v>40</v>
      </c>
      <c r="E4" s="56"/>
    </row>
    <row r="5" spans="1:5" x14ac:dyDescent="0.25">
      <c r="A5" s="14" t="s">
        <v>69</v>
      </c>
      <c r="B5" s="53">
        <v>0.21138736699418431</v>
      </c>
      <c r="C5" s="25" t="s">
        <v>36</v>
      </c>
      <c r="E5" s="56"/>
    </row>
    <row r="6" spans="1:5" x14ac:dyDescent="0.25">
      <c r="A6" s="14" t="s">
        <v>71</v>
      </c>
      <c r="B6" s="53">
        <v>0.31</v>
      </c>
      <c r="C6" s="25" t="s">
        <v>40</v>
      </c>
      <c r="E6" s="56"/>
    </row>
    <row r="7" spans="1:5" x14ac:dyDescent="0.25">
      <c r="A7" s="14" t="s">
        <v>57</v>
      </c>
      <c r="B7" s="53">
        <v>0.36734401820600349</v>
      </c>
      <c r="C7" s="25" t="s">
        <v>40</v>
      </c>
      <c r="E7" s="56"/>
    </row>
    <row r="8" spans="1:5" x14ac:dyDescent="0.25">
      <c r="A8" s="14" t="s">
        <v>56</v>
      </c>
      <c r="B8" s="24">
        <v>0.38513945750609185</v>
      </c>
      <c r="C8" s="25" t="s">
        <v>36</v>
      </c>
      <c r="E8" s="56"/>
    </row>
    <row r="9" spans="1:5" x14ac:dyDescent="0.25">
      <c r="A9" s="14" t="s">
        <v>60</v>
      </c>
      <c r="B9" s="24">
        <v>0.41900817762792114</v>
      </c>
      <c r="C9" s="25" t="s">
        <v>36</v>
      </c>
      <c r="E9" s="56"/>
    </row>
    <row r="10" spans="1:5" x14ac:dyDescent="0.25">
      <c r="A10" s="14" t="s">
        <v>58</v>
      </c>
      <c r="B10" s="24">
        <v>0.46960058762024948</v>
      </c>
      <c r="C10" s="25" t="s">
        <v>40</v>
      </c>
      <c r="E10" s="56"/>
    </row>
    <row r="11" spans="1:5" x14ac:dyDescent="0.25">
      <c r="A11" s="14" t="s">
        <v>59</v>
      </c>
      <c r="B11" s="24">
        <v>0.58024548785253138</v>
      </c>
      <c r="C11" s="25" t="s">
        <v>36</v>
      </c>
      <c r="E11" s="56"/>
    </row>
    <row r="12" spans="1:5" x14ac:dyDescent="0.25">
      <c r="A12" s="14" t="s">
        <v>61</v>
      </c>
      <c r="B12" s="24">
        <v>0.74238262653228992</v>
      </c>
      <c r="C12" s="25" t="s">
        <v>36</v>
      </c>
      <c r="E12" s="56"/>
    </row>
    <row r="13" spans="1:5" x14ac:dyDescent="0.25">
      <c r="A13" s="6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B79796030E0745AF0C5DD8AB7C9DB4" ma:contentTypeVersion="3" ma:contentTypeDescription="Create a new document." ma:contentTypeScope="" ma:versionID="9a3e1d7f288bcbf2a5030b15acffb71e">
  <xsd:schema xmlns:xsd="http://www.w3.org/2001/XMLSchema" xmlns:xs="http://www.w3.org/2001/XMLSchema" xmlns:p="http://schemas.microsoft.com/office/2006/metadata/properties" xmlns:ns2="faac5d55-1921-421f-aaab-07690666a227" targetNamespace="http://schemas.microsoft.com/office/2006/metadata/properties" ma:root="true" ma:fieldsID="1fc64e5b8d4eab27e6bd455c55b46aa4" ns2:_="">
    <xsd:import namespace="faac5d55-1921-421f-aaab-07690666a227"/>
    <xsd:element name="properties">
      <xsd:complexType>
        <xsd:sequence>
          <xsd:element name="documentManagement">
            <xsd:complexType>
              <xsd:all>
                <xsd:element ref="ns2:Original_x0020_Upload_x0020_Date" minOccurs="0"/>
                <xsd:element ref="ns2:Document_x0020_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c5d55-1921-421f-aaab-07690666a227" elementFormDefault="qualified">
    <xsd:import namespace="http://schemas.microsoft.com/office/2006/documentManagement/types"/>
    <xsd:import namespace="http://schemas.microsoft.com/office/infopath/2007/PartnerControls"/>
    <xsd:element name="Original_x0020_Upload_x0020_Date" ma:index="8" nillable="true" ma:displayName="Original Upload Date" ma:format="DateOnly" ma:internalName="Original_x0020_Upload_x0020_Date">
      <xsd:simpleType>
        <xsd:restriction base="dms:DateTime"/>
      </xsd:simpleType>
    </xsd:element>
    <xsd:element name="Document_x0020_Owner" ma:index="9" nillable="true" ma:displayName="Document Owner" ma:list="UserInfo" ma:SharePointGroup="0" ma:internalName="Document_x0020_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faac5d55-1921-421f-aaab-07690666a227">
      <UserInfo>
        <DisplayName>UK\david.corby</DisplayName>
        <AccountId>64</AccountId>
        <AccountType/>
      </UserInfo>
    </Document_x0020_Owner>
    <Original_x0020_Upload_x0020_Date xmlns="faac5d55-1921-421f-aaab-07690666a227">2014-08-04T23:00:00+00:00</Original_x0020_Upload_x0020_Date>
  </documentManagement>
</p:properties>
</file>

<file path=customXml/itemProps1.xml><?xml version="1.0" encoding="utf-8"?>
<ds:datastoreItem xmlns:ds="http://schemas.openxmlformats.org/officeDocument/2006/customXml" ds:itemID="{24A85CB6-B378-4156-8EF0-3CAD65E741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6F620E-E54B-4D84-8033-3A5301DCB9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ac5d55-1921-421f-aaab-07690666a2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4CF8BC-5ED2-48C7-8DC6-704A89EDE58E}">
  <ds:schemaRefs>
    <ds:schemaRef ds:uri="http://schemas.microsoft.com/office/2006/documentManagement/types"/>
    <ds:schemaRef ds:uri="faac5d55-1921-421f-aaab-07690666a227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CMP 213 WACM2 Calculator</vt:lpstr>
      <vt:lpstr>2016-17</vt:lpstr>
      <vt:lpstr>2017-18</vt:lpstr>
      <vt:lpstr>2018-19</vt:lpstr>
      <vt:lpstr>2019-20</vt:lpstr>
      <vt:lpstr>2020-21</vt:lpstr>
      <vt:lpstr>ALF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2016_17 CMP213 Tariff Calculator Aug 2014</dc:title>
  <dc:creator>amy.boast</dc:creator>
  <cp:lastModifiedBy>Stuart Boyle</cp:lastModifiedBy>
  <dcterms:created xsi:type="dcterms:W3CDTF">2013-09-05T14:52:26Z</dcterms:created>
  <dcterms:modified xsi:type="dcterms:W3CDTF">2016-02-11T21:27:43Z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0x0101000FB79796030E0745AF0C5DD8AB7C9DB4</vt:lpwstr>
  </property>
</Properties>
</file>