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ve.wood\Downloads\"/>
    </mc:Choice>
  </mc:AlternateContent>
  <xr:revisionPtr revIDLastSave="0" documentId="8_{339F7CC1-873C-45DF-9640-0C67AC520B56}" xr6:coauthVersionLast="47" xr6:coauthVersionMax="47" xr10:uidLastSave="{00000000-0000-0000-0000-000000000000}"/>
  <bookViews>
    <workbookView xWindow="-110" yWindow="-110" windowWidth="19420" windowHeight="10420" tabRatio="775" xr2:uid="{00000000-000D-0000-FFFF-FFFF00000000}"/>
  </bookViews>
  <sheets>
    <sheet name="FO% AG% AB" sheetId="4" r:id="rId1"/>
    <sheet name="FO% AG% AB NO" sheetId="2" r:id="rId2"/>
    <sheet name="MeetingSession" sheetId="8" state="hidden" r:id="rId3"/>
  </sheets>
  <definedNames>
    <definedName name="FOpAGpAB_IndependentResult">'FO% AG% AB'!$A$49:$P$50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'FO% AG% AB'!#REF!</definedName>
    <definedName name="Query_from_Mms_DSN" localSheetId="1">'FO% AG% AB NO'!#REF!</definedName>
    <definedName name="Query_from_Mms_DSN_1" localSheetId="0">'FO% AG% AB'!$A$25:$P$47</definedName>
    <definedName name="Query_from_Mms_DSN_1" localSheetId="1">'FO% AG% AB NO'!$A$25:$P$47</definedName>
    <definedName name="Query_from_Mms_DSN_2" localSheetId="0">'FO% AG% AB'!$W$23</definedName>
    <definedName name="Query_from_Mms_DSN_2" localSheetId="1">'FO% AG% AB NO'!$X$23</definedName>
    <definedName name="Query_from_Mms_DSN_4" localSheetId="0">'FO% AG% AB'!$X$23</definedName>
    <definedName name="Query_from_Mms_DSN_4" localSheetId="2">MeetingSession!$A$1</definedName>
    <definedName name="Query_from_Mms_DSN_5" localSheetId="0">'FO% AG% AB'!$V$23</definedName>
    <definedName name="Query_from_Mms_DSN_6" localSheetId="0">'FO% AG% AB'!$A$49:$P$49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4" l="1"/>
  <c r="Q26" i="2"/>
  <c r="R26" i="2"/>
  <c r="S26" i="2"/>
  <c r="T26" i="2"/>
  <c r="U26" i="2"/>
  <c r="V26" i="2"/>
  <c r="W26" i="2"/>
  <c r="X26" i="2"/>
  <c r="Q27" i="2"/>
  <c r="R27" i="2"/>
  <c r="S27" i="2"/>
  <c r="T27" i="2"/>
  <c r="U27" i="2"/>
  <c r="V27" i="2"/>
  <c r="W27" i="2"/>
  <c r="X27" i="2"/>
  <c r="Q28" i="2"/>
  <c r="R28" i="2"/>
  <c r="S28" i="2"/>
  <c r="T28" i="2"/>
  <c r="U28" i="2"/>
  <c r="V28" i="2"/>
  <c r="W28" i="2"/>
  <c r="X28" i="2"/>
  <c r="Q29" i="2"/>
  <c r="R29" i="2"/>
  <c r="S29" i="2"/>
  <c r="T29" i="2"/>
  <c r="U29" i="2"/>
  <c r="V29" i="2"/>
  <c r="W29" i="2"/>
  <c r="X29" i="2" s="1"/>
  <c r="Q30" i="2"/>
  <c r="R30" i="2"/>
  <c r="S30" i="2"/>
  <c r="T30" i="2"/>
  <c r="U30" i="2"/>
  <c r="V30" i="2"/>
  <c r="W30" i="2"/>
  <c r="X30" i="2"/>
  <c r="Q31" i="2"/>
  <c r="R31" i="2"/>
  <c r="S31" i="2"/>
  <c r="T31" i="2"/>
  <c r="U31" i="2"/>
  <c r="V31" i="2"/>
  <c r="W31" i="2"/>
  <c r="X31" i="2"/>
  <c r="Q32" i="2"/>
  <c r="R32" i="2"/>
  <c r="S32" i="2"/>
  <c r="T32" i="2"/>
  <c r="U32" i="2"/>
  <c r="V32" i="2"/>
  <c r="W32" i="2"/>
  <c r="X32" i="2"/>
  <c r="Q33" i="2"/>
  <c r="R33" i="2"/>
  <c r="S33" i="2"/>
  <c r="T33" i="2"/>
  <c r="U33" i="2"/>
  <c r="V33" i="2"/>
  <c r="W33" i="2"/>
  <c r="X33" i="2" s="1"/>
  <c r="Q34" i="2"/>
  <c r="R34" i="2"/>
  <c r="S34" i="2"/>
  <c r="T34" i="2"/>
  <c r="U34" i="2"/>
  <c r="V34" i="2"/>
  <c r="W34" i="2"/>
  <c r="X34" i="2"/>
  <c r="Q35" i="2"/>
  <c r="R35" i="2"/>
  <c r="S35" i="2"/>
  <c r="T35" i="2"/>
  <c r="U35" i="2"/>
  <c r="V35" i="2"/>
  <c r="W35" i="2"/>
  <c r="X35" i="2"/>
  <c r="Q36" i="2"/>
  <c r="R36" i="2"/>
  <c r="S36" i="2"/>
  <c r="T36" i="2"/>
  <c r="U36" i="2"/>
  <c r="V36" i="2"/>
  <c r="W36" i="2"/>
  <c r="X36" i="2"/>
  <c r="Q37" i="2"/>
  <c r="R37" i="2"/>
  <c r="S37" i="2"/>
  <c r="T37" i="2"/>
  <c r="U37" i="2"/>
  <c r="V37" i="2"/>
  <c r="W37" i="2"/>
  <c r="X37" i="2" s="1"/>
  <c r="Q38" i="2"/>
  <c r="R38" i="2"/>
  <c r="S38" i="2"/>
  <c r="T38" i="2"/>
  <c r="U38" i="2"/>
  <c r="V38" i="2"/>
  <c r="W38" i="2"/>
  <c r="X38" i="2"/>
  <c r="Q39" i="2"/>
  <c r="R39" i="2"/>
  <c r="S39" i="2"/>
  <c r="T39" i="2"/>
  <c r="U39" i="2"/>
  <c r="V39" i="2"/>
  <c r="W39" i="2"/>
  <c r="X39" i="2"/>
  <c r="Q40" i="2"/>
  <c r="R40" i="2"/>
  <c r="S40" i="2"/>
  <c r="T40" i="2"/>
  <c r="U40" i="2"/>
  <c r="V40" i="2"/>
  <c r="W40" i="2"/>
  <c r="X40" i="2"/>
  <c r="Q41" i="2"/>
  <c r="R41" i="2"/>
  <c r="S41" i="2"/>
  <c r="T41" i="2"/>
  <c r="U41" i="2"/>
  <c r="V41" i="2"/>
  <c r="W41" i="2"/>
  <c r="X41" i="2" s="1"/>
  <c r="Q42" i="2"/>
  <c r="R42" i="2"/>
  <c r="S42" i="2"/>
  <c r="T42" i="2"/>
  <c r="U42" i="2"/>
  <c r="V42" i="2"/>
  <c r="W42" i="2"/>
  <c r="X42" i="2"/>
  <c r="Q43" i="2"/>
  <c r="R43" i="2"/>
  <c r="S43" i="2"/>
  <c r="T43" i="2"/>
  <c r="U43" i="2"/>
  <c r="V43" i="2"/>
  <c r="W43" i="2"/>
  <c r="X43" i="2"/>
  <c r="Q44" i="2"/>
  <c r="R44" i="2"/>
  <c r="S44" i="2"/>
  <c r="T44" i="2"/>
  <c r="U44" i="2"/>
  <c r="V44" i="2"/>
  <c r="W44" i="2"/>
  <c r="X44" i="2"/>
  <c r="Q45" i="2"/>
  <c r="R45" i="2"/>
  <c r="S45" i="2"/>
  <c r="T45" i="2"/>
  <c r="U45" i="2"/>
  <c r="V45" i="2"/>
  <c r="W45" i="2"/>
  <c r="X45" i="2" s="1"/>
  <c r="Q46" i="2"/>
  <c r="R46" i="2"/>
  <c r="S46" i="2"/>
  <c r="T46" i="2"/>
  <c r="U46" i="2"/>
  <c r="V46" i="2"/>
  <c r="W46" i="2"/>
  <c r="X46" i="2" s="1"/>
  <c r="Q47" i="2"/>
  <c r="R47" i="2"/>
  <c r="S47" i="2"/>
  <c r="T47" i="2"/>
  <c r="U47" i="2"/>
  <c r="V47" i="2"/>
  <c r="W47" i="2"/>
  <c r="X47" i="2" s="1"/>
  <c r="Q26" i="4"/>
  <c r="R26" i="4"/>
  <c r="V26" i="4" s="1"/>
  <c r="W26" i="4" s="1"/>
  <c r="S26" i="4"/>
  <c r="T26" i="4"/>
  <c r="U26" i="4"/>
  <c r="X26" i="4"/>
  <c r="Q27" i="4"/>
  <c r="R27" i="4"/>
  <c r="V27" i="4" s="1"/>
  <c r="W27" i="4" s="1"/>
  <c r="S27" i="4"/>
  <c r="T27" i="4"/>
  <c r="U27" i="4"/>
  <c r="X27" i="4"/>
  <c r="Q28" i="4"/>
  <c r="R28" i="4"/>
  <c r="V28" i="4" s="1"/>
  <c r="W28" i="4" s="1"/>
  <c r="S28" i="4"/>
  <c r="T28" i="4"/>
  <c r="U28" i="4"/>
  <c r="X28" i="4"/>
  <c r="Q29" i="4"/>
  <c r="R29" i="4"/>
  <c r="V29" i="4" s="1"/>
  <c r="W29" i="4" s="1"/>
  <c r="S29" i="4"/>
  <c r="T29" i="4"/>
  <c r="U29" i="4"/>
  <c r="X29" i="4"/>
  <c r="Q30" i="4"/>
  <c r="R30" i="4"/>
  <c r="V30" i="4" s="1"/>
  <c r="W30" i="4" s="1"/>
  <c r="T30" i="4"/>
  <c r="U30" i="4"/>
  <c r="X30" i="4"/>
  <c r="Q31" i="4"/>
  <c r="R31" i="4"/>
  <c r="V31" i="4" s="1"/>
  <c r="W31" i="4" s="1"/>
  <c r="S31" i="4"/>
  <c r="T31" i="4"/>
  <c r="U31" i="4"/>
  <c r="X31" i="4"/>
  <c r="Q32" i="4"/>
  <c r="R32" i="4"/>
  <c r="V32" i="4" s="1"/>
  <c r="W32" i="4" s="1"/>
  <c r="S32" i="4"/>
  <c r="T32" i="4"/>
  <c r="U32" i="4"/>
  <c r="X32" i="4"/>
  <c r="Q33" i="4"/>
  <c r="R33" i="4"/>
  <c r="V33" i="4" s="1"/>
  <c r="W33" i="4" s="1"/>
  <c r="S33" i="4"/>
  <c r="T33" i="4"/>
  <c r="U33" i="4"/>
  <c r="X33" i="4"/>
  <c r="Q34" i="4"/>
  <c r="R34" i="4"/>
  <c r="V34" i="4" s="1"/>
  <c r="W34" i="4" s="1"/>
  <c r="S34" i="4"/>
  <c r="T34" i="4"/>
  <c r="U34" i="4"/>
  <c r="X34" i="4"/>
  <c r="Q35" i="4"/>
  <c r="R35" i="4"/>
  <c r="V35" i="4" s="1"/>
  <c r="W35" i="4" s="1"/>
  <c r="S35" i="4"/>
  <c r="T35" i="4"/>
  <c r="U35" i="4"/>
  <c r="X35" i="4"/>
  <c r="Q36" i="4"/>
  <c r="R36" i="4"/>
  <c r="V36" i="4" s="1"/>
  <c r="W36" i="4" s="1"/>
  <c r="S36" i="4"/>
  <c r="T36" i="4"/>
  <c r="U36" i="4"/>
  <c r="X36" i="4"/>
  <c r="Q37" i="4"/>
  <c r="R37" i="4"/>
  <c r="V37" i="4" s="1"/>
  <c r="W37" i="4" s="1"/>
  <c r="S37" i="4"/>
  <c r="T37" i="4"/>
  <c r="U37" i="4"/>
  <c r="X37" i="4"/>
  <c r="Q38" i="4"/>
  <c r="R38" i="4"/>
  <c r="V38" i="4" s="1"/>
  <c r="W38" i="4" s="1"/>
  <c r="S38" i="4"/>
  <c r="T38" i="4"/>
  <c r="U38" i="4"/>
  <c r="X38" i="4"/>
  <c r="Q39" i="4"/>
  <c r="R39" i="4"/>
  <c r="V39" i="4" s="1"/>
  <c r="W39" i="4" s="1"/>
  <c r="S39" i="4"/>
  <c r="T39" i="4"/>
  <c r="U39" i="4"/>
  <c r="X39" i="4"/>
  <c r="Q40" i="4"/>
  <c r="R40" i="4"/>
  <c r="V40" i="4" s="1"/>
  <c r="W40" i="4" s="1"/>
  <c r="S40" i="4"/>
  <c r="T40" i="4"/>
  <c r="U40" i="4"/>
  <c r="X40" i="4"/>
  <c r="Q41" i="4"/>
  <c r="R41" i="4"/>
  <c r="V41" i="4" s="1"/>
  <c r="W41" i="4" s="1"/>
  <c r="S41" i="4"/>
  <c r="T41" i="4"/>
  <c r="U41" i="4"/>
  <c r="X41" i="4"/>
  <c r="Q42" i="4"/>
  <c r="R42" i="4"/>
  <c r="V42" i="4" s="1"/>
  <c r="W42" i="4" s="1"/>
  <c r="S42" i="4"/>
  <c r="T42" i="4"/>
  <c r="U42" i="4"/>
  <c r="X42" i="4"/>
  <c r="Q43" i="4"/>
  <c r="R43" i="4"/>
  <c r="V43" i="4" s="1"/>
  <c r="W43" i="4" s="1"/>
  <c r="S43" i="4"/>
  <c r="T43" i="4"/>
  <c r="U43" i="4"/>
  <c r="X43" i="4"/>
  <c r="Q44" i="4"/>
  <c r="R44" i="4"/>
  <c r="V44" i="4" s="1"/>
  <c r="W44" i="4" s="1"/>
  <c r="S44" i="4"/>
  <c r="T44" i="4"/>
  <c r="U44" i="4"/>
  <c r="X44" i="4"/>
  <c r="Q45" i="4"/>
  <c r="R45" i="4"/>
  <c r="V45" i="4" s="1"/>
  <c r="W45" i="4" s="1"/>
  <c r="S45" i="4"/>
  <c r="T45" i="4"/>
  <c r="U45" i="4"/>
  <c r="X45" i="4"/>
  <c r="Q46" i="4"/>
  <c r="R46" i="4"/>
  <c r="V46" i="4" s="1"/>
  <c r="W46" i="4" s="1"/>
  <c r="S46" i="4"/>
  <c r="T46" i="4"/>
  <c r="U46" i="4"/>
  <c r="X46" i="4"/>
  <c r="Q47" i="4"/>
  <c r="R47" i="4"/>
  <c r="V47" i="4" s="1"/>
  <c r="W47" i="4" s="1"/>
  <c r="S47" i="4"/>
  <c r="T47" i="4"/>
  <c r="U47" i="4"/>
  <c r="X47" i="4"/>
  <c r="X22" i="2"/>
  <c r="V48" i="4"/>
  <c r="W48" i="4" s="1"/>
  <c r="W22" i="4"/>
  <c r="B1" i="8"/>
  <c r="Q19" i="4" s="1"/>
  <c r="Q48" i="4"/>
  <c r="X49" i="4"/>
  <c r="U49" i="4"/>
  <c r="T49" i="4"/>
  <c r="S49" i="4"/>
  <c r="R49" i="4"/>
  <c r="V49" i="4" s="1"/>
  <c r="W49" i="4" s="1"/>
  <c r="Q49" i="4"/>
  <c r="X25" i="4"/>
  <c r="T25" i="4"/>
  <c r="Q25" i="4"/>
  <c r="R25" i="4"/>
  <c r="V25" i="4"/>
  <c r="W25" i="4" s="1"/>
  <c r="S25" i="4"/>
  <c r="U25" i="4"/>
  <c r="W25" i="2"/>
  <c r="X25" i="2" s="1"/>
  <c r="Q25" i="2"/>
  <c r="R25" i="2"/>
  <c r="S25" i="2"/>
  <c r="T25" i="2"/>
  <c r="U25" i="2"/>
  <c r="V25" i="2"/>
  <c r="R24" i="4"/>
  <c r="Q7" i="2"/>
  <c r="X24" i="4"/>
  <c r="T24" i="2"/>
  <c r="W13" i="2"/>
  <c r="V13" i="4"/>
  <c r="Q53" i="4"/>
  <c r="V24" i="2"/>
  <c r="Q20" i="4"/>
  <c r="T24" i="4"/>
  <c r="Q7" i="4"/>
  <c r="Q50" i="2"/>
  <c r="R24" i="2"/>
  <c r="Q20" i="2"/>
  <c r="Q19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_FOpAGpAB_IndependentResult" type="1" refreshedVersion="8" saveData="1">
    <dbPr connection="DRIVER=SQL Server;SERVER=SHOWUK-02\SQLEXPRESS;UID=LumiOp;Trusted_Connection=Yes;APP=Microsoft Office;WSID=SHOWUK-02;DATABASE=LumiAgm_National Grid plc" command="exec [usp_Poll_SelectScrutineersReportWithAbstain] @ForceRecalc=0, @ReportIndependentVotes=1"/>
  </connection>
  <connection id="2" xr16:uid="{00000000-0015-0000-FFFF-FFFF01000000}" name="conn_FOpAGpAB_OverallResult" type="1" refreshedVersion="8" saveData="1">
    <dbPr connection="DRIVER=SQL Server;SERVER=SHOWUK-02\SQLEXPRESS;UID=LumiOp;Trusted_Connection=Yes;APP=Microsoft Office;WSID=SHOWUK-02;DATABASE=LumiAgm_National Grid plc" command="exec [usp_Poll_SelectScrutineersReportWithAbstain] @ForceRecalc=0, @ReportIndependentVotes=0"/>
  </connection>
  <connection id="3" xr16:uid="{00000000-0015-0000-FFFF-FFFF02000000}" name="Connection2" type="1" refreshedVersion="8" saveData="1">
    <dbPr connection="DRIVER=SQL Server;SERVER=SHOWUK-02\SQLEXPRESS;UID=LumiOp;Trusted_Connection=Yes;APP=Microsoft Office;WSID=SHOWUK-02;DATABASE=LumiAgm_National Grid plc" command="exec [usp_Poll_SelectScrutineersReportWithAbstain] @ForceRecalc=0"/>
  </connection>
  <connection id="4" xr16:uid="{00000000-0015-0000-FFFF-FFFF03000000}" name="Connection61" type="1" refreshedVersion="8" background="1" saveData="1">
    <dbPr connection="DRIVER=SQL Server;SERVER=SHOWUK-02\SQLEXPRESS;UID=LumiOp;Trusted_Connection=Yes;APP=Microsoft Office;WSID=SHOWUK-02;DATABASE=LumiAgm_National Grid plc" command="SELECT MeetingSession.MeetingType_x000d__x000a_FROM MeetingSession"/>
  </connection>
  <connection id="5" xr16:uid="{00000000-0015-0000-FFFF-FFFF04000000}" name="Connection7" type="1" refreshedVersion="8" background="1" saveData="1">
    <dbPr connection="DRIVER=SQL Server;SERVER=SHOWUK-02\SQLEXPRESS;UID=LumiOp;Trusted_Connection=Yes;APP=Microsoft Office;WSID=SHOWUK-02;DATABASE=LumiAgm_National Grid plc" command="select case when exists (select * from Question where CalculateIndependentVotes=1) then 'Ind'  else 'NoInd' end"/>
  </connection>
  <connection id="6" xr16:uid="{00000000-0015-0000-FFFF-FFFF05000000}" name="qryISC1" type="1" refreshedVersion="8" background="1" saveData="1">
    <dbPr connection="DRIVER=SQL Server;SERVER=SHOWUK-02\SQLEXPRESS;UID=LumiOp;Trusted_Connection=Yes;APP=Microsoft Office;WSID=SHOWUK-02;DATABASE=LumiAgm_National Grid plc" command="select case when sum(IssuedShareCapitalVotable) &gt; 0 then sum(IssuedShareCapitalVotable) else sum(IssuedShareCapital) end as SumOfIssuedShareCapital from ShareClass"/>
  </connection>
  <connection id="7" xr16:uid="{00000000-0015-0000-FFFF-FFFF06000000}" name="qryISC2" type="1" refreshedVersion="8" background="1" saveData="1">
    <dbPr connection="DRIVER=SQL Server;SERVER=SHOWUK-02\SQLEXPRESS;UID=LumiOp;Trusted_Connection=Yes;APP=Microsoft Office;WSID=SHOWUK-02;DATABASE=LumiAgm_National Grid plc" command="select case when sum(IssuedShareCapitalVotable) &gt; 0 then sum(IssuedShareCapitalVotable) else sum(IssuedShareCapital) end as SumOfIssuedShareCapital from ShareClass"/>
  </connection>
  <connection id="8" xr16:uid="{00000000-0015-0000-FFFF-FFFF07000000}" name="qryIscIndependent" type="1" refreshedVersion="8" background="1" saveData="1">
    <dbPr connection="DRIVER=SQL Server;SERVER=SHOWUK-02\SQLEXPRESS;UID=LumiOp;Trusted_Connection=Yes;APP=Microsoft Office;WSID=SHOWUK-02;DATABASE=LumiAgm_National Grid plc" command="SELECT Sum(ShareClass.IssuedShareCapitalIndependents) AS SumOfIssuedShareCapitalIndependents FROM ShareClass"/>
  </connection>
</connections>
</file>

<file path=xl/sharedStrings.xml><?xml version="1.0" encoding="utf-8"?>
<sst xmlns="http://schemas.openxmlformats.org/spreadsheetml/2006/main" count="296" uniqueCount="38">
  <si>
    <t>is correctly set out as follows:-</t>
  </si>
  <si>
    <t>%</t>
  </si>
  <si>
    <t>Yours faithfully,</t>
  </si>
  <si>
    <t>VOTES
TOTAL</t>
  </si>
  <si>
    <t>% of ISC VOTED</t>
  </si>
  <si>
    <t>1</t>
  </si>
  <si>
    <t>For</t>
  </si>
  <si>
    <t>Against</t>
  </si>
  <si>
    <t>Withheld</t>
  </si>
  <si>
    <t>National Grid plc</t>
  </si>
  <si>
    <t>Kathryn Earles_x000D_
Client Relationship Lead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</si>
  <si>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</si>
  <si>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</si>
  <si>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</si>
  <si>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</si>
  <si>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</si>
  <si>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</si>
  <si>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</si>
  <si>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</si>
  <si>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</si>
  <si>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</si>
  <si>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</si>
  <si>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</si>
  <si>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</si>
  <si>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</si>
  <si>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</si>
  <si>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</si>
  <si>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</si>
  <si>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</si>
  <si>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</si>
  <si>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</si>
  <si>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</si>
  <si>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</si>
  <si>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NoInd</t>
  </si>
  <si>
    <t>AGM</t>
  </si>
  <si>
    <t>The Chair</t>
  </si>
  <si>
    <t>Dear Madam,</t>
  </si>
  <si>
    <t>Voting capital: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</si>
</sst>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809]dd\ mmmm\ yyyy;@"/>
    <numFmt numFmtId="165" formatCode="[$-F800]dddd\,\ mmmm\ dd\,\ yyyy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0" fillId="0" borderId="1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1" xfId="0" applyNumberFormat="1" applyBorder="1"/>
    <xf numFmtId="10" fontId="0" fillId="0" borderId="1" xfId="0" applyNumberFormat="1" applyBorder="1"/>
    <xf numFmtId="3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3" fontId="0" fillId="0" borderId="2" xfId="0" applyNumberFormat="1" applyBorder="1"/>
    <xf numFmtId="22" fontId="0" fillId="0" borderId="0" xfId="0" applyNumberForma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4" fillId="0" borderId="0" xfId="0" applyFont="1" applyAlignment="1">
      <alignment horizontal="right"/>
    </xf>
    <xf numFmtId="3" fontId="6" fillId="2" borderId="0" xfId="0" applyNumberFormat="1" applyFont="1" applyFill="1"/>
    <xf numFmtId="3" fontId="4" fillId="0" borderId="0" xfId="0" applyNumberFormat="1" applyFont="1"/>
    <xf numFmtId="3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right"/>
    </xf>
    <xf numFmtId="22" fontId="0" fillId="0" borderId="1" xfId="0" applyNumberFormat="1" applyBorder="1"/>
    <xf numFmtId="164" fontId="0" fillId="0" borderId="0" xfId="0" applyNumberFormat="1" applyAlignment="1">
      <alignment horizontal="right"/>
    </xf>
    <xf numFmtId="0" fontId="0" fillId="0" borderId="0" xfId="0"/>
    <xf numFmtId="3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6" headers="0" backgroundRefresh="0" growShrinkType="insertClear" fillFormulas="1" preserveFormatting="0" adjustColumnWidth="0" connectionId="1" xr16:uid="{00000000-0016-0000-0000-000000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5" headers="0" growShrinkType="overwriteClear" fillFormulas="1" preserveFormatting="0" adjustColumnWidth="0" connectionId="5" xr16:uid="{00000000-0016-0000-0000-000004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8" xr16:uid="{00000000-0016-0000-0000-000003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fillFormulas="1" preserveFormatting="0" adjustColumnWidth="0" connectionId="6" xr16:uid="{00000000-0016-0000-0000-000002000000}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2" xr16:uid="{00000000-0016-0000-0000-000001000000}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1" headers="0" backgroundRefresh="0" growShrinkType="insertClear" fillFormulas="1" preserveFormatting="0" adjustColumnWidth="0" connectionId="3" xr16:uid="{00000000-0016-0000-0100-000006000000}" autoFormatId="16" applyNumberFormats="0" applyBorderFormats="0" applyFontFormats="1" applyPatternFormats="1" applyAlignmentFormats="0" applyWidthHeightFormats="0">
  <queryTableRefresh preserveSortFilterLayout="0" headersInLastRefresh="0" nextId="26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2" headers="0" growShrinkType="overwriteClear" adjustColumnWidth="0" connectionId="7" xr16:uid="{00000000-0016-0000-0100-000005000000}" autoFormatId="16" applyNumberFormats="0" applyBorderFormats="0" applyFontFormats="1" applyPatternFormats="1" applyAlignmentFormats="0" applyWidthHeightFormats="0">
  <queryTableRefresh headersInLastRefresh="0" nextId="2">
    <queryTableFields count="1">
      <queryTableField id="1" name="SumOfIssuedShareCapital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ms DSN_4" headers="0" growShrinkType="overwriteClear" fillFormulas="1" preserveFormatting="0" adjustColumnWidth="0" connectionId="4" xr16:uid="{00000000-0016-0000-0200-000007000000}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0"/>
    <pageSetUpPr autoPageBreaks="0" fitToPage="1"/>
  </sheetPr>
  <dimension ref="A5:Z53"/>
  <sheetViews>
    <sheetView showGridLines="0" tabSelected="1" topLeftCell="Q14" workbookViewId="0">
      <selection activeCell="Z20" sqref="Z20"/>
    </sheetView>
  </sheetViews>
  <sheetFormatPr defaultRowHeight="12.5" x14ac:dyDescent="0.25"/>
  <cols>
    <col min="1" max="1" width="9.36328125" hidden="1" customWidth="1"/>
    <col min="2" max="2" width="11.6328125" hidden="1" customWidth="1"/>
    <col min="3" max="3" width="13.6328125" hidden="1" customWidth="1"/>
    <col min="4" max="4" width="10.453125" hidden="1" customWidth="1"/>
    <col min="5" max="5" width="12.08984375" hidden="1" customWidth="1"/>
    <col min="6" max="6" width="9.08984375" hidden="1" customWidth="1"/>
    <col min="7" max="10" width="12.453125" hidden="1" customWidth="1"/>
    <col min="11" max="11" width="11.6328125" hidden="1" customWidth="1"/>
    <col min="12" max="14" width="14.36328125" hidden="1" customWidth="1"/>
    <col min="15" max="15" width="15.54296875" hidden="1" customWidth="1"/>
    <col min="16" max="16" width="13.36328125" hidden="1" customWidth="1"/>
    <col min="17" max="17" width="13.453125" customWidth="1"/>
    <col min="18" max="18" width="12.6328125" style="1" customWidth="1"/>
    <col min="19" max="19" width="6.54296875" style="5" customWidth="1"/>
    <col min="20" max="20" width="12.6328125" style="1" customWidth="1"/>
    <col min="21" max="21" width="6.54296875" style="5" bestFit="1" customWidth="1"/>
    <col min="22" max="22" width="15.36328125" style="5" customWidth="1"/>
    <col min="23" max="23" width="8.6328125" style="1" customWidth="1"/>
    <col min="24" max="24" width="12.36328125" customWidth="1"/>
  </cols>
  <sheetData>
    <row r="5" spans="17:24" x14ac:dyDescent="0.25">
      <c r="W5" s="5"/>
    </row>
    <row r="6" spans="17:24" x14ac:dyDescent="0.25">
      <c r="Q6" t="s">
        <v>35</v>
      </c>
    </row>
    <row r="7" spans="17:24" x14ac:dyDescent="0.25">
      <c r="Q7" s="1" t="str">
        <f ca="1">INDIRECT("M25")</f>
        <v>National Grid plc</v>
      </c>
    </row>
    <row r="9" spans="17:24" x14ac:dyDescent="0.25">
      <c r="X9" s="4"/>
    </row>
    <row r="12" spans="17:24" x14ac:dyDescent="0.25">
      <c r="X12" s="20"/>
    </row>
    <row r="13" spans="17:24" x14ac:dyDescent="0.25">
      <c r="U13" s="19"/>
      <c r="V13" s="26">
        <f ca="1">INDIRECT("L25")</f>
        <v>45117</v>
      </c>
      <c r="W13" s="27"/>
      <c r="X13" s="27"/>
    </row>
    <row r="17" spans="1:26" ht="13.5" x14ac:dyDescent="0.35">
      <c r="Q17" t="s">
        <v>36</v>
      </c>
      <c r="Z17" s="18"/>
    </row>
    <row r="19" spans="1:26" x14ac:dyDescent="0.25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 x14ac:dyDescent="0.25">
      <c r="Q20" s="17" t="str">
        <f ca="1">"Members of the Company held on " &amp;TEXT(INDIRECT("L25"), "d mmmm yyyy") &amp; " I HEREBY CERTIFY that the result of the Poll"</f>
        <v>Members of the Company held on 10 July 2023 I HEREBY CERTIFY that the result of the Poll</v>
      </c>
    </row>
    <row r="21" spans="1:26" x14ac:dyDescent="0.25">
      <c r="Q21" t="s">
        <v>0</v>
      </c>
    </row>
    <row r="22" spans="1:26" ht="18.75" customHeight="1" x14ac:dyDescent="0.25">
      <c r="V22" s="24" t="s">
        <v>37</v>
      </c>
      <c r="W22" s="29">
        <f>W23</f>
        <v>3682136653</v>
      </c>
      <c r="X22" s="27"/>
    </row>
    <row r="23" spans="1:26" ht="6.65" hidden="1" customHeight="1" x14ac:dyDescent="0.25">
      <c r="V23" s="15" t="s">
        <v>33</v>
      </c>
      <c r="W23" s="15">
        <v>3682136653</v>
      </c>
      <c r="X23" s="15">
        <v>0</v>
      </c>
    </row>
    <row r="24" spans="1:26" s="9" customFormat="1" ht="25.5" customHeight="1" x14ac:dyDescent="0.25">
      <c r="Q24" s="6"/>
      <c r="R24" s="7" t="str">
        <f ca="1">"VOTES" &amp; CHAR(10) &amp; UPPER(INDIRECT("I25"))</f>
        <v>VOTES
FOR</v>
      </c>
      <c r="S24" s="8" t="s">
        <v>1</v>
      </c>
      <c r="T24" s="7" t="str">
        <f ca="1">"VOTES" &amp; CHAR(10) &amp; UPPER(INDIRECT("J25"))</f>
        <v>VOTES
AGAINST</v>
      </c>
      <c r="U24" s="8" t="s">
        <v>1</v>
      </c>
      <c r="V24" s="7" t="s">
        <v>3</v>
      </c>
      <c r="W24" s="7" t="s">
        <v>4</v>
      </c>
      <c r="X24" s="7" t="str">
        <f ca="1">"VOTES" &amp; CHAR(10) &amp; UPPER(INDIRECT("K25"))</f>
        <v>VOTES
WITHHELD</v>
      </c>
    </row>
    <row r="25" spans="1:26" ht="12.75" customHeight="1" x14ac:dyDescent="0.25">
      <c r="A25" t="s">
        <v>5</v>
      </c>
      <c r="B25" s="1">
        <v>2498017473</v>
      </c>
      <c r="C25" s="5">
        <v>99.498189999999994</v>
      </c>
      <c r="D25" s="1">
        <v>12598521</v>
      </c>
      <c r="E25" s="5">
        <v>0.50180999999999998</v>
      </c>
      <c r="F25">
        <v>3413648</v>
      </c>
      <c r="G25" s="1">
        <v>2514029642</v>
      </c>
      <c r="H25" s="1">
        <v>213925</v>
      </c>
      <c r="I25" s="1" t="s">
        <v>6</v>
      </c>
      <c r="J25" s="1" t="s">
        <v>7</v>
      </c>
      <c r="K25" s="16" t="s">
        <v>8</v>
      </c>
      <c r="L25" s="1">
        <v>45117</v>
      </c>
      <c r="M25" s="1" t="s">
        <v>9</v>
      </c>
      <c r="N25" s="1" t="s">
        <v>10</v>
      </c>
      <c r="O25" s="1"/>
      <c r="P25" s="1">
        <v>0</v>
      </c>
      <c r="Q25" s="3" t="str">
        <f t="shared" ref="Q25:U25" si="0">A25</f>
        <v>1</v>
      </c>
      <c r="R25" s="2">
        <f t="shared" si="0"/>
        <v>2498017473</v>
      </c>
      <c r="S25" s="10">
        <f t="shared" si="0"/>
        <v>99.498189999999994</v>
      </c>
      <c r="T25" s="2">
        <f t="shared" si="0"/>
        <v>12598521</v>
      </c>
      <c r="U25" s="10">
        <f t="shared" si="0"/>
        <v>0.50180999999999998</v>
      </c>
      <c r="V25" s="2">
        <f>R25+T25</f>
        <v>2510615994</v>
      </c>
      <c r="W25" s="11">
        <f>V25/IF(P25=1,$X$23, $W$23)</f>
        <v>0.68183672432539677</v>
      </c>
      <c r="X25" s="2">
        <f>F25</f>
        <v>3413648</v>
      </c>
    </row>
    <row r="26" spans="1:26" ht="12.75" customHeight="1" x14ac:dyDescent="0.25">
      <c r="A26" t="s">
        <v>11</v>
      </c>
      <c r="B26" s="1">
        <v>2481895654</v>
      </c>
      <c r="C26" s="5">
        <v>98.748839700000005</v>
      </c>
      <c r="D26" s="1">
        <v>31445932</v>
      </c>
      <c r="E26" s="5">
        <v>1.2511603</v>
      </c>
      <c r="F26">
        <v>688376</v>
      </c>
      <c r="G26" s="1">
        <v>2514029962</v>
      </c>
      <c r="H26" s="1">
        <v>215717</v>
      </c>
      <c r="I26" s="1" t="s">
        <v>6</v>
      </c>
      <c r="J26" s="1" t="s">
        <v>7</v>
      </c>
      <c r="K26" s="16" t="s">
        <v>8</v>
      </c>
      <c r="L26" s="1">
        <v>45117</v>
      </c>
      <c r="M26" s="1" t="s">
        <v>9</v>
      </c>
      <c r="N26" s="1" t="s">
        <v>10</v>
      </c>
      <c r="O26" s="1"/>
      <c r="P26" s="1">
        <v>0</v>
      </c>
      <c r="Q26" s="3" t="str">
        <f t="shared" ref="Q26:Q47" si="1">A26</f>
        <v>2</v>
      </c>
      <c r="R26" s="2">
        <f t="shared" ref="R26:R47" si="2">B26</f>
        <v>2481895654</v>
      </c>
      <c r="S26" s="10">
        <f t="shared" ref="S26:S47" si="3">C26</f>
        <v>98.748839700000005</v>
      </c>
      <c r="T26" s="2">
        <f t="shared" ref="T26:T47" si="4">D26</f>
        <v>31445932</v>
      </c>
      <c r="U26" s="10">
        <f t="shared" ref="U26:U47" si="5">E26</f>
        <v>1.2511603</v>
      </c>
      <c r="V26" s="2">
        <f t="shared" ref="V26:V47" si="6">R26+T26</f>
        <v>2513341586</v>
      </c>
      <c r="W26" s="11">
        <f t="shared" ref="W26:W47" si="7">V26/IF(P26=1,$X$23, $W$23)</f>
        <v>0.68257694454448592</v>
      </c>
      <c r="X26" s="2">
        <f t="shared" ref="X26:X47" si="8">F26</f>
        <v>688376</v>
      </c>
    </row>
    <row r="27" spans="1:26" ht="12.75" customHeight="1" x14ac:dyDescent="0.25">
      <c r="A27" t="s">
        <v>12</v>
      </c>
      <c r="B27" s="1">
        <v>2408302147</v>
      </c>
      <c r="C27" s="5">
        <v>95.871973699999998</v>
      </c>
      <c r="D27" s="1">
        <v>103695942</v>
      </c>
      <c r="E27" s="5">
        <v>4.1280263000000001</v>
      </c>
      <c r="F27">
        <v>2027919</v>
      </c>
      <c r="G27" s="1">
        <v>2514026008</v>
      </c>
      <c r="H27" s="1">
        <v>215343</v>
      </c>
      <c r="I27" s="1" t="s">
        <v>6</v>
      </c>
      <c r="J27" s="1" t="s">
        <v>7</v>
      </c>
      <c r="K27" s="16" t="s">
        <v>8</v>
      </c>
      <c r="L27" s="1">
        <v>45117</v>
      </c>
      <c r="M27" s="1" t="s">
        <v>9</v>
      </c>
      <c r="N27" s="1" t="s">
        <v>10</v>
      </c>
      <c r="O27" s="1"/>
      <c r="P27" s="1">
        <v>0</v>
      </c>
      <c r="Q27" s="3" t="str">
        <f t="shared" si="1"/>
        <v>3</v>
      </c>
      <c r="R27" s="2">
        <f t="shared" si="2"/>
        <v>2408302147</v>
      </c>
      <c r="S27" s="10">
        <f t="shared" si="3"/>
        <v>95.871973699999998</v>
      </c>
      <c r="T27" s="2">
        <f t="shared" si="4"/>
        <v>103695942</v>
      </c>
      <c r="U27" s="10">
        <f t="shared" si="5"/>
        <v>4.1280263000000001</v>
      </c>
      <c r="V27" s="2">
        <f t="shared" si="6"/>
        <v>2511998089</v>
      </c>
      <c r="W27" s="11">
        <f t="shared" si="7"/>
        <v>0.68221207568528552</v>
      </c>
      <c r="X27" s="2">
        <f t="shared" si="8"/>
        <v>2027919</v>
      </c>
    </row>
    <row r="28" spans="1:26" ht="12.75" customHeight="1" x14ac:dyDescent="0.25">
      <c r="A28" t="s">
        <v>13</v>
      </c>
      <c r="B28" s="1">
        <v>2490376958</v>
      </c>
      <c r="C28" s="5">
        <v>99.131054599999999</v>
      </c>
      <c r="D28" s="1">
        <v>21829705</v>
      </c>
      <c r="E28" s="5">
        <v>0.86894539999999998</v>
      </c>
      <c r="F28">
        <v>1818913</v>
      </c>
      <c r="G28" s="1">
        <v>2514025576</v>
      </c>
      <c r="H28" s="1">
        <v>218433</v>
      </c>
      <c r="I28" s="1" t="s">
        <v>6</v>
      </c>
      <c r="J28" s="1" t="s">
        <v>7</v>
      </c>
      <c r="K28" s="16" t="s">
        <v>8</v>
      </c>
      <c r="L28" s="1">
        <v>45117</v>
      </c>
      <c r="M28" s="1" t="s">
        <v>9</v>
      </c>
      <c r="N28" s="1" t="s">
        <v>10</v>
      </c>
      <c r="O28" s="1"/>
      <c r="P28" s="1">
        <v>0</v>
      </c>
      <c r="Q28" s="3" t="str">
        <f t="shared" si="1"/>
        <v>4</v>
      </c>
      <c r="R28" s="2">
        <f t="shared" si="2"/>
        <v>2490376958</v>
      </c>
      <c r="S28" s="10">
        <f t="shared" si="3"/>
        <v>99.131054599999999</v>
      </c>
      <c r="T28" s="2">
        <f t="shared" si="4"/>
        <v>21829705</v>
      </c>
      <c r="U28" s="10">
        <f t="shared" si="5"/>
        <v>0.86894539999999998</v>
      </c>
      <c r="V28" s="2">
        <f t="shared" si="6"/>
        <v>2512206663</v>
      </c>
      <c r="W28" s="11">
        <f t="shared" si="7"/>
        <v>0.68226872051399667</v>
      </c>
      <c r="X28" s="2">
        <f t="shared" si="8"/>
        <v>1818913</v>
      </c>
    </row>
    <row r="29" spans="1:26" ht="12.75" customHeight="1" x14ac:dyDescent="0.25">
      <c r="A29" t="s">
        <v>14</v>
      </c>
      <c r="B29" s="1">
        <v>2496291167</v>
      </c>
      <c r="C29" s="5">
        <v>99.374194099999997</v>
      </c>
      <c r="D29" s="1">
        <v>15720316</v>
      </c>
      <c r="E29" s="5">
        <v>0.62580590000000003</v>
      </c>
      <c r="F29">
        <v>2155948</v>
      </c>
      <c r="G29" s="1">
        <v>2514167431</v>
      </c>
      <c r="H29" s="1">
        <v>69555</v>
      </c>
      <c r="I29" s="1" t="s">
        <v>6</v>
      </c>
      <c r="J29" s="1" t="s">
        <v>7</v>
      </c>
      <c r="K29" s="16" t="s">
        <v>8</v>
      </c>
      <c r="L29" s="1">
        <v>45117</v>
      </c>
      <c r="M29" s="1" t="s">
        <v>9</v>
      </c>
      <c r="N29" s="1" t="s">
        <v>10</v>
      </c>
      <c r="O29" s="1"/>
      <c r="P29" s="1">
        <v>0</v>
      </c>
      <c r="Q29" s="3" t="str">
        <f t="shared" si="1"/>
        <v>5</v>
      </c>
      <c r="R29" s="2">
        <f t="shared" si="2"/>
        <v>2496291167</v>
      </c>
      <c r="S29" s="10">
        <f t="shared" si="3"/>
        <v>99.374194099999997</v>
      </c>
      <c r="T29" s="2">
        <f t="shared" si="4"/>
        <v>15720316</v>
      </c>
      <c r="U29" s="10">
        <f t="shared" si="5"/>
        <v>0.62580590000000003</v>
      </c>
      <c r="V29" s="2">
        <f t="shared" si="6"/>
        <v>2512011483</v>
      </c>
      <c r="W29" s="11">
        <f t="shared" si="7"/>
        <v>0.68221571324718566</v>
      </c>
      <c r="X29" s="2">
        <f t="shared" si="8"/>
        <v>2155948</v>
      </c>
    </row>
    <row r="30" spans="1:26" ht="12.75" customHeight="1" x14ac:dyDescent="0.25">
      <c r="A30" t="s">
        <v>15</v>
      </c>
      <c r="B30" s="1">
        <v>2446531486</v>
      </c>
      <c r="C30" s="5">
        <v>97.391078699999994</v>
      </c>
      <c r="D30" s="1">
        <v>65537913</v>
      </c>
      <c r="E30" s="5">
        <v>2.6089213</v>
      </c>
      <c r="F30">
        <v>2100886</v>
      </c>
      <c r="G30" s="1">
        <v>2514170285</v>
      </c>
      <c r="H30" s="1">
        <v>67595</v>
      </c>
      <c r="I30" s="1" t="s">
        <v>6</v>
      </c>
      <c r="J30" s="1" t="s">
        <v>7</v>
      </c>
      <c r="K30" s="16" t="s">
        <v>8</v>
      </c>
      <c r="L30" s="1">
        <v>45117</v>
      </c>
      <c r="M30" s="1" t="s">
        <v>9</v>
      </c>
      <c r="N30" s="1" t="s">
        <v>10</v>
      </c>
      <c r="O30" s="1"/>
      <c r="P30" s="1">
        <v>0</v>
      </c>
      <c r="Q30" s="3" t="str">
        <f t="shared" si="1"/>
        <v>6</v>
      </c>
      <c r="R30" s="2">
        <f t="shared" si="2"/>
        <v>2446531486</v>
      </c>
      <c r="S30" s="10">
        <f>C30</f>
        <v>97.391078699999994</v>
      </c>
      <c r="T30" s="2">
        <f t="shared" si="4"/>
        <v>65537913</v>
      </c>
      <c r="U30" s="10">
        <f t="shared" si="5"/>
        <v>2.6089213</v>
      </c>
      <c r="V30" s="2">
        <f t="shared" si="6"/>
        <v>2512069399</v>
      </c>
      <c r="W30" s="11">
        <f t="shared" si="7"/>
        <v>0.68223144215826581</v>
      </c>
      <c r="X30" s="2">
        <f t="shared" si="8"/>
        <v>2100886</v>
      </c>
    </row>
    <row r="31" spans="1:26" ht="12.75" customHeight="1" x14ac:dyDescent="0.25">
      <c r="A31" t="s">
        <v>16</v>
      </c>
      <c r="B31" s="1">
        <v>2497485429</v>
      </c>
      <c r="C31" s="5">
        <v>99.438567500000005</v>
      </c>
      <c r="D31" s="1">
        <v>14100862</v>
      </c>
      <c r="E31" s="5">
        <v>0.5614325</v>
      </c>
      <c r="F31">
        <v>2433995</v>
      </c>
      <c r="G31" s="1">
        <v>2514020286</v>
      </c>
      <c r="H31" s="1">
        <v>217595</v>
      </c>
      <c r="I31" s="1" t="s">
        <v>6</v>
      </c>
      <c r="J31" s="1" t="s">
        <v>7</v>
      </c>
      <c r="K31" s="16" t="s">
        <v>8</v>
      </c>
      <c r="L31" s="1">
        <v>45117</v>
      </c>
      <c r="M31" s="1" t="s">
        <v>9</v>
      </c>
      <c r="N31" s="1" t="s">
        <v>10</v>
      </c>
      <c r="O31" s="1"/>
      <c r="P31" s="1">
        <v>0</v>
      </c>
      <c r="Q31" s="3" t="str">
        <f t="shared" si="1"/>
        <v>7</v>
      </c>
      <c r="R31" s="2">
        <f t="shared" si="2"/>
        <v>2497485429</v>
      </c>
      <c r="S31" s="10">
        <f t="shared" si="3"/>
        <v>99.438567500000005</v>
      </c>
      <c r="T31" s="2">
        <f t="shared" si="4"/>
        <v>14100862</v>
      </c>
      <c r="U31" s="10">
        <f t="shared" si="5"/>
        <v>0.5614325</v>
      </c>
      <c r="V31" s="2">
        <f t="shared" si="6"/>
        <v>2511586291</v>
      </c>
      <c r="W31" s="11">
        <f t="shared" si="7"/>
        <v>0.68210023898860439</v>
      </c>
      <c r="X31" s="2">
        <f t="shared" si="8"/>
        <v>2433995</v>
      </c>
    </row>
    <row r="32" spans="1:26" ht="12.75" customHeight="1" x14ac:dyDescent="0.25">
      <c r="A32" t="s">
        <v>17</v>
      </c>
      <c r="B32" s="1">
        <v>2425991804</v>
      </c>
      <c r="C32" s="5">
        <v>96.582768599999994</v>
      </c>
      <c r="D32" s="1">
        <v>85834931</v>
      </c>
      <c r="E32" s="5">
        <v>3.4172313999999999</v>
      </c>
      <c r="F32">
        <v>2193188</v>
      </c>
      <c r="G32" s="1">
        <v>2514019923</v>
      </c>
      <c r="H32" s="1">
        <v>217958</v>
      </c>
      <c r="I32" s="1" t="s">
        <v>6</v>
      </c>
      <c r="J32" s="1" t="s">
        <v>7</v>
      </c>
      <c r="K32" s="16" t="s">
        <v>8</v>
      </c>
      <c r="L32" s="1">
        <v>45117</v>
      </c>
      <c r="M32" s="1" t="s">
        <v>9</v>
      </c>
      <c r="N32" s="1" t="s">
        <v>10</v>
      </c>
      <c r="O32" s="1"/>
      <c r="P32" s="1">
        <v>0</v>
      </c>
      <c r="Q32" s="3" t="str">
        <f t="shared" si="1"/>
        <v>8</v>
      </c>
      <c r="R32" s="2">
        <f t="shared" si="2"/>
        <v>2425991804</v>
      </c>
      <c r="S32" s="10">
        <f t="shared" si="3"/>
        <v>96.582768599999994</v>
      </c>
      <c r="T32" s="2">
        <f t="shared" si="4"/>
        <v>85834931</v>
      </c>
      <c r="U32" s="10">
        <f t="shared" si="5"/>
        <v>3.4172313999999999</v>
      </c>
      <c r="V32" s="2">
        <f t="shared" si="6"/>
        <v>2511826735</v>
      </c>
      <c r="W32" s="11">
        <f t="shared" si="7"/>
        <v>0.68216553911802902</v>
      </c>
      <c r="X32" s="2">
        <f t="shared" si="8"/>
        <v>2193188</v>
      </c>
    </row>
    <row r="33" spans="1:24" ht="12.75" customHeight="1" x14ac:dyDescent="0.25">
      <c r="A33" t="s">
        <v>18</v>
      </c>
      <c r="B33" s="1">
        <v>2491125345</v>
      </c>
      <c r="C33" s="5">
        <v>99.177358299999995</v>
      </c>
      <c r="D33" s="1">
        <v>20663018</v>
      </c>
      <c r="E33" s="5">
        <v>0.82264170000000003</v>
      </c>
      <c r="F33">
        <v>2231766</v>
      </c>
      <c r="G33" s="1">
        <v>2514020129</v>
      </c>
      <c r="H33" s="1">
        <v>217751</v>
      </c>
      <c r="I33" s="1" t="s">
        <v>6</v>
      </c>
      <c r="J33" s="1" t="s">
        <v>7</v>
      </c>
      <c r="K33" s="16" t="s">
        <v>8</v>
      </c>
      <c r="L33" s="1">
        <v>45117</v>
      </c>
      <c r="M33" s="1" t="s">
        <v>9</v>
      </c>
      <c r="N33" s="1" t="s">
        <v>10</v>
      </c>
      <c r="O33" s="1"/>
      <c r="P33" s="1">
        <v>0</v>
      </c>
      <c r="Q33" s="3" t="str">
        <f t="shared" si="1"/>
        <v>9</v>
      </c>
      <c r="R33" s="2">
        <f t="shared" si="2"/>
        <v>2491125345</v>
      </c>
      <c r="S33" s="10">
        <f t="shared" si="3"/>
        <v>99.177358299999995</v>
      </c>
      <c r="T33" s="2">
        <f t="shared" si="4"/>
        <v>20663018</v>
      </c>
      <c r="U33" s="10">
        <f t="shared" si="5"/>
        <v>0.82264170000000003</v>
      </c>
      <c r="V33" s="2">
        <f t="shared" si="6"/>
        <v>2511788363</v>
      </c>
      <c r="W33" s="11">
        <f t="shared" si="7"/>
        <v>0.6821551179947476</v>
      </c>
      <c r="X33" s="2">
        <f t="shared" si="8"/>
        <v>2231766</v>
      </c>
    </row>
    <row r="34" spans="1:24" ht="12.75" customHeight="1" x14ac:dyDescent="0.25">
      <c r="A34" t="s">
        <v>19</v>
      </c>
      <c r="B34" s="1">
        <v>2490384836</v>
      </c>
      <c r="C34" s="5">
        <v>99.160007300000004</v>
      </c>
      <c r="D34" s="1">
        <v>21096259</v>
      </c>
      <c r="E34" s="5">
        <v>0.83999270000000004</v>
      </c>
      <c r="F34">
        <v>2539207</v>
      </c>
      <c r="G34" s="1">
        <v>2514020302</v>
      </c>
      <c r="H34" s="1">
        <v>218128</v>
      </c>
      <c r="I34" s="1" t="s">
        <v>6</v>
      </c>
      <c r="J34" s="1" t="s">
        <v>7</v>
      </c>
      <c r="K34" s="16" t="s">
        <v>8</v>
      </c>
      <c r="L34" s="1">
        <v>45117</v>
      </c>
      <c r="M34" s="1" t="s">
        <v>9</v>
      </c>
      <c r="N34" s="1" t="s">
        <v>10</v>
      </c>
      <c r="O34" s="1"/>
      <c r="P34" s="1">
        <v>0</v>
      </c>
      <c r="Q34" s="3" t="str">
        <f t="shared" si="1"/>
        <v>10</v>
      </c>
      <c r="R34" s="2">
        <f t="shared" si="2"/>
        <v>2490384836</v>
      </c>
      <c r="S34" s="10">
        <f t="shared" si="3"/>
        <v>99.160007300000004</v>
      </c>
      <c r="T34" s="2">
        <f t="shared" si="4"/>
        <v>21096259</v>
      </c>
      <c r="U34" s="10">
        <f t="shared" si="5"/>
        <v>0.83999270000000004</v>
      </c>
      <c r="V34" s="2">
        <f t="shared" si="6"/>
        <v>2511481095</v>
      </c>
      <c r="W34" s="11">
        <f t="shared" si="7"/>
        <v>0.68207166970671362</v>
      </c>
      <c r="X34" s="2">
        <f t="shared" si="8"/>
        <v>2539207</v>
      </c>
    </row>
    <row r="35" spans="1:24" ht="12.75" customHeight="1" x14ac:dyDescent="0.25">
      <c r="A35" t="s">
        <v>20</v>
      </c>
      <c r="B35" s="1">
        <v>2447925347</v>
      </c>
      <c r="C35" s="5">
        <v>97.466789399999996</v>
      </c>
      <c r="D35" s="1">
        <v>63622803</v>
      </c>
      <c r="E35" s="5">
        <v>2.5332105999999999</v>
      </c>
      <c r="F35">
        <v>2470971</v>
      </c>
      <c r="G35" s="1">
        <v>2514019121</v>
      </c>
      <c r="H35" s="1">
        <v>218128</v>
      </c>
      <c r="I35" s="1" t="s">
        <v>6</v>
      </c>
      <c r="J35" s="1" t="s">
        <v>7</v>
      </c>
      <c r="K35" s="16" t="s">
        <v>8</v>
      </c>
      <c r="L35" s="1">
        <v>45117</v>
      </c>
      <c r="M35" s="1" t="s">
        <v>9</v>
      </c>
      <c r="N35" s="1" t="s">
        <v>10</v>
      </c>
      <c r="O35" s="1"/>
      <c r="P35" s="1">
        <v>0</v>
      </c>
      <c r="Q35" s="3" t="str">
        <f t="shared" si="1"/>
        <v>11</v>
      </c>
      <c r="R35" s="2">
        <f t="shared" si="2"/>
        <v>2447925347</v>
      </c>
      <c r="S35" s="10">
        <f t="shared" si="3"/>
        <v>97.466789399999996</v>
      </c>
      <c r="T35" s="2">
        <f t="shared" si="4"/>
        <v>63622803</v>
      </c>
      <c r="U35" s="10">
        <f t="shared" si="5"/>
        <v>2.5332105999999999</v>
      </c>
      <c r="V35" s="2">
        <f t="shared" si="6"/>
        <v>2511548150</v>
      </c>
      <c r="W35" s="11">
        <f t="shared" si="7"/>
        <v>0.68208988060063724</v>
      </c>
      <c r="X35" s="2">
        <f t="shared" si="8"/>
        <v>2470971</v>
      </c>
    </row>
    <row r="36" spans="1:24" ht="12.75" customHeight="1" x14ac:dyDescent="0.25">
      <c r="A36" t="s">
        <v>21</v>
      </c>
      <c r="B36" s="1">
        <v>2221714895</v>
      </c>
      <c r="C36" s="5">
        <v>88.4514365</v>
      </c>
      <c r="D36" s="1">
        <v>290075736</v>
      </c>
      <c r="E36" s="5">
        <v>11.5485635</v>
      </c>
      <c r="F36">
        <v>2229122</v>
      </c>
      <c r="G36" s="1">
        <v>2514019753</v>
      </c>
      <c r="H36" s="1">
        <v>218128</v>
      </c>
      <c r="I36" s="1" t="s">
        <v>6</v>
      </c>
      <c r="J36" s="1" t="s">
        <v>7</v>
      </c>
      <c r="K36" s="16" t="s">
        <v>8</v>
      </c>
      <c r="L36" s="1">
        <v>45117</v>
      </c>
      <c r="M36" s="1" t="s">
        <v>9</v>
      </c>
      <c r="N36" s="1" t="s">
        <v>10</v>
      </c>
      <c r="O36" s="1"/>
      <c r="P36" s="1">
        <v>0</v>
      </c>
      <c r="Q36" s="3" t="str">
        <f t="shared" si="1"/>
        <v>12</v>
      </c>
      <c r="R36" s="2">
        <f t="shared" si="2"/>
        <v>2221714895</v>
      </c>
      <c r="S36" s="10">
        <f t="shared" si="3"/>
        <v>88.4514365</v>
      </c>
      <c r="T36" s="2">
        <f t="shared" si="4"/>
        <v>290075736</v>
      </c>
      <c r="U36" s="10">
        <f t="shared" si="5"/>
        <v>11.5485635</v>
      </c>
      <c r="V36" s="2">
        <f t="shared" si="6"/>
        <v>2511790631</v>
      </c>
      <c r="W36" s="11">
        <f t="shared" si="7"/>
        <v>0.68215573394146922</v>
      </c>
      <c r="X36" s="2">
        <f t="shared" si="8"/>
        <v>2229122</v>
      </c>
    </row>
    <row r="37" spans="1:24" ht="12.75" customHeight="1" x14ac:dyDescent="0.25">
      <c r="A37" t="s">
        <v>22</v>
      </c>
      <c r="B37" s="1">
        <v>2466041556</v>
      </c>
      <c r="C37" s="5">
        <v>98.176417200000003</v>
      </c>
      <c r="D37" s="1">
        <v>45805613</v>
      </c>
      <c r="E37" s="5">
        <v>1.8235828000000001</v>
      </c>
      <c r="F37">
        <v>2169786</v>
      </c>
      <c r="G37" s="1">
        <v>2514016955</v>
      </c>
      <c r="H37" s="1">
        <v>218128</v>
      </c>
      <c r="I37" s="1" t="s">
        <v>6</v>
      </c>
      <c r="J37" s="1" t="s">
        <v>7</v>
      </c>
      <c r="K37" s="16" t="s">
        <v>8</v>
      </c>
      <c r="L37" s="1">
        <v>45117</v>
      </c>
      <c r="M37" s="1" t="s">
        <v>9</v>
      </c>
      <c r="N37" s="1" t="s">
        <v>10</v>
      </c>
      <c r="O37" s="1"/>
      <c r="P37" s="1">
        <v>0</v>
      </c>
      <c r="Q37" s="3" t="str">
        <f t="shared" si="1"/>
        <v>13</v>
      </c>
      <c r="R37" s="2">
        <f t="shared" si="2"/>
        <v>2466041556</v>
      </c>
      <c r="S37" s="10">
        <f t="shared" si="3"/>
        <v>98.176417200000003</v>
      </c>
      <c r="T37" s="2">
        <f t="shared" si="4"/>
        <v>45805613</v>
      </c>
      <c r="U37" s="10">
        <f t="shared" si="5"/>
        <v>1.8235828000000001</v>
      </c>
      <c r="V37" s="2">
        <f t="shared" si="6"/>
        <v>2511847169</v>
      </c>
      <c r="W37" s="11">
        <f t="shared" si="7"/>
        <v>0.68217108861331555</v>
      </c>
      <c r="X37" s="2">
        <f t="shared" si="8"/>
        <v>2169786</v>
      </c>
    </row>
    <row r="38" spans="1:24" ht="12.75" customHeight="1" x14ac:dyDescent="0.25">
      <c r="A38" t="s">
        <v>23</v>
      </c>
      <c r="B38" s="1">
        <v>2491509227</v>
      </c>
      <c r="C38" s="5">
        <v>99.202376099999995</v>
      </c>
      <c r="D38" s="1">
        <v>20032659</v>
      </c>
      <c r="E38" s="5">
        <v>0.79762390000000005</v>
      </c>
      <c r="F38">
        <v>2482448</v>
      </c>
      <c r="G38" s="1">
        <v>2514024334</v>
      </c>
      <c r="H38" s="1">
        <v>213546</v>
      </c>
      <c r="I38" s="1" t="s">
        <v>6</v>
      </c>
      <c r="J38" s="1" t="s">
        <v>7</v>
      </c>
      <c r="K38" s="16" t="s">
        <v>8</v>
      </c>
      <c r="L38" s="1">
        <v>45117</v>
      </c>
      <c r="M38" s="1" t="s">
        <v>9</v>
      </c>
      <c r="N38" s="1" t="s">
        <v>10</v>
      </c>
      <c r="O38" s="1"/>
      <c r="P38" s="1">
        <v>0</v>
      </c>
      <c r="Q38" s="3" t="str">
        <f t="shared" si="1"/>
        <v>14</v>
      </c>
      <c r="R38" s="2">
        <f t="shared" si="2"/>
        <v>2491509227</v>
      </c>
      <c r="S38" s="10">
        <f t="shared" si="3"/>
        <v>99.202376099999995</v>
      </c>
      <c r="T38" s="2">
        <f t="shared" si="4"/>
        <v>20032659</v>
      </c>
      <c r="U38" s="10">
        <f t="shared" si="5"/>
        <v>0.79762390000000005</v>
      </c>
      <c r="V38" s="2">
        <f t="shared" si="6"/>
        <v>2511541886</v>
      </c>
      <c r="W38" s="11">
        <f t="shared" si="7"/>
        <v>0.68208817941445365</v>
      </c>
      <c r="X38" s="2">
        <f t="shared" si="8"/>
        <v>2482448</v>
      </c>
    </row>
    <row r="39" spans="1:24" ht="12.75" customHeight="1" x14ac:dyDescent="0.25">
      <c r="A39" t="s">
        <v>24</v>
      </c>
      <c r="B39" s="1">
        <v>2502370029</v>
      </c>
      <c r="C39" s="5">
        <v>99.892095800000007</v>
      </c>
      <c r="D39" s="1">
        <v>2703078</v>
      </c>
      <c r="E39" s="5">
        <v>0.10790420000000001</v>
      </c>
      <c r="F39">
        <v>8952229</v>
      </c>
      <c r="G39" s="1">
        <v>2514025336</v>
      </c>
      <c r="H39" s="1">
        <v>213754</v>
      </c>
      <c r="I39" s="1" t="s">
        <v>6</v>
      </c>
      <c r="J39" s="1" t="s">
        <v>7</v>
      </c>
      <c r="K39" s="16" t="s">
        <v>8</v>
      </c>
      <c r="L39" s="1">
        <v>45117</v>
      </c>
      <c r="M39" s="1" t="s">
        <v>9</v>
      </c>
      <c r="N39" s="1" t="s">
        <v>10</v>
      </c>
      <c r="O39" s="1"/>
      <c r="P39" s="1">
        <v>0</v>
      </c>
      <c r="Q39" s="3" t="str">
        <f t="shared" si="1"/>
        <v>15</v>
      </c>
      <c r="R39" s="2">
        <f t="shared" si="2"/>
        <v>2502370029</v>
      </c>
      <c r="S39" s="10">
        <f t="shared" si="3"/>
        <v>99.892095800000007</v>
      </c>
      <c r="T39" s="2">
        <f t="shared" si="4"/>
        <v>2703078</v>
      </c>
      <c r="U39" s="10">
        <f t="shared" si="5"/>
        <v>0.10790420000000001</v>
      </c>
      <c r="V39" s="2">
        <f t="shared" si="6"/>
        <v>2505073107</v>
      </c>
      <c r="W39" s="11">
        <f t="shared" si="7"/>
        <v>0.68033137905379093</v>
      </c>
      <c r="X39" s="2">
        <f t="shared" si="8"/>
        <v>8952229</v>
      </c>
    </row>
    <row r="40" spans="1:24" ht="12.75" customHeight="1" x14ac:dyDescent="0.25">
      <c r="A40" t="s">
        <v>25</v>
      </c>
      <c r="B40" s="1">
        <v>2509518809</v>
      </c>
      <c r="C40" s="5">
        <v>99.885530700000004</v>
      </c>
      <c r="D40" s="1">
        <v>2875920</v>
      </c>
      <c r="E40" s="5">
        <v>0.1144693</v>
      </c>
      <c r="F40">
        <v>1636287</v>
      </c>
      <c r="G40" s="1">
        <v>2514031016</v>
      </c>
      <c r="H40" s="1">
        <v>213387</v>
      </c>
      <c r="I40" s="1" t="s">
        <v>6</v>
      </c>
      <c r="J40" s="1" t="s">
        <v>7</v>
      </c>
      <c r="K40" s="16" t="s">
        <v>8</v>
      </c>
      <c r="L40" s="1">
        <v>45117</v>
      </c>
      <c r="M40" s="1" t="s">
        <v>9</v>
      </c>
      <c r="N40" s="1" t="s">
        <v>10</v>
      </c>
      <c r="O40" s="1"/>
      <c r="P40" s="1">
        <v>0</v>
      </c>
      <c r="Q40" s="3" t="str">
        <f t="shared" si="1"/>
        <v>16</v>
      </c>
      <c r="R40" s="2">
        <f t="shared" si="2"/>
        <v>2509518809</v>
      </c>
      <c r="S40" s="10">
        <f t="shared" si="3"/>
        <v>99.885530700000004</v>
      </c>
      <c r="T40" s="2">
        <f t="shared" si="4"/>
        <v>2875920</v>
      </c>
      <c r="U40" s="10">
        <f t="shared" si="5"/>
        <v>0.1144693</v>
      </c>
      <c r="V40" s="2">
        <f t="shared" si="6"/>
        <v>2512394729</v>
      </c>
      <c r="W40" s="11">
        <f t="shared" si="7"/>
        <v>0.68231979575039414</v>
      </c>
      <c r="X40" s="2">
        <f t="shared" si="8"/>
        <v>1636287</v>
      </c>
    </row>
    <row r="41" spans="1:24" ht="12.75" customHeight="1" x14ac:dyDescent="0.25">
      <c r="A41" t="s">
        <v>26</v>
      </c>
      <c r="B41" s="1">
        <v>2348830038</v>
      </c>
      <c r="C41" s="5">
        <v>93.623824900000002</v>
      </c>
      <c r="D41" s="1">
        <v>159965175</v>
      </c>
      <c r="E41" s="5">
        <v>6.3761751000000002</v>
      </c>
      <c r="F41">
        <v>5230075</v>
      </c>
      <c r="G41" s="1">
        <v>2514025288</v>
      </c>
      <c r="H41" s="1">
        <v>213754</v>
      </c>
      <c r="I41" s="1" t="s">
        <v>6</v>
      </c>
      <c r="J41" s="1" t="s">
        <v>7</v>
      </c>
      <c r="K41" s="16" t="s">
        <v>8</v>
      </c>
      <c r="L41" s="1">
        <v>45117</v>
      </c>
      <c r="M41" s="1" t="s">
        <v>9</v>
      </c>
      <c r="N41" s="1" t="s">
        <v>10</v>
      </c>
      <c r="O41" s="1"/>
      <c r="P41" s="1">
        <v>0</v>
      </c>
      <c r="Q41" s="3" t="str">
        <f t="shared" si="1"/>
        <v>17</v>
      </c>
      <c r="R41" s="2">
        <f t="shared" si="2"/>
        <v>2348830038</v>
      </c>
      <c r="S41" s="10">
        <f t="shared" si="3"/>
        <v>93.623824900000002</v>
      </c>
      <c r="T41" s="2">
        <f t="shared" si="4"/>
        <v>159965175</v>
      </c>
      <c r="U41" s="10">
        <f t="shared" si="5"/>
        <v>6.3761751000000002</v>
      </c>
      <c r="V41" s="2">
        <f t="shared" si="6"/>
        <v>2508795213</v>
      </c>
      <c r="W41" s="11">
        <f t="shared" si="7"/>
        <v>0.68134223398688187</v>
      </c>
      <c r="X41" s="2">
        <f t="shared" si="8"/>
        <v>5230075</v>
      </c>
    </row>
    <row r="42" spans="1:24" ht="12.75" customHeight="1" x14ac:dyDescent="0.25">
      <c r="A42" t="s">
        <v>27</v>
      </c>
      <c r="B42" s="1">
        <v>2446867357</v>
      </c>
      <c r="C42" s="5">
        <v>97.763875900000002</v>
      </c>
      <c r="D42" s="1">
        <v>55966471</v>
      </c>
      <c r="E42" s="5">
        <v>2.2361241000000001</v>
      </c>
      <c r="F42">
        <v>11199292</v>
      </c>
      <c r="G42" s="1">
        <v>2514033120</v>
      </c>
      <c r="H42" s="1">
        <v>213754</v>
      </c>
      <c r="I42" s="1" t="s">
        <v>6</v>
      </c>
      <c r="J42" s="1" t="s">
        <v>7</v>
      </c>
      <c r="K42" s="16" t="s">
        <v>8</v>
      </c>
      <c r="L42" s="1">
        <v>45117</v>
      </c>
      <c r="M42" s="1" t="s">
        <v>9</v>
      </c>
      <c r="N42" s="1" t="s">
        <v>10</v>
      </c>
      <c r="O42" s="1"/>
      <c r="P42" s="1">
        <v>0</v>
      </c>
      <c r="Q42" s="3" t="str">
        <f t="shared" si="1"/>
        <v>18</v>
      </c>
      <c r="R42" s="2">
        <f t="shared" si="2"/>
        <v>2446867357</v>
      </c>
      <c r="S42" s="10">
        <f t="shared" si="3"/>
        <v>97.763875900000002</v>
      </c>
      <c r="T42" s="2">
        <f t="shared" si="4"/>
        <v>55966471</v>
      </c>
      <c r="U42" s="10">
        <f t="shared" si="5"/>
        <v>2.2361241000000001</v>
      </c>
      <c r="V42" s="2">
        <f t="shared" si="6"/>
        <v>2502833828</v>
      </c>
      <c r="W42" s="11">
        <f t="shared" si="7"/>
        <v>0.67972323242290056</v>
      </c>
      <c r="X42" s="2">
        <f t="shared" si="8"/>
        <v>11199292</v>
      </c>
    </row>
    <row r="43" spans="1:24" ht="12.75" customHeight="1" x14ac:dyDescent="0.25">
      <c r="A43" t="s">
        <v>28</v>
      </c>
      <c r="B43" s="1">
        <v>2438918449</v>
      </c>
      <c r="C43" s="5">
        <v>97.0865644</v>
      </c>
      <c r="D43" s="1">
        <v>73188621</v>
      </c>
      <c r="E43" s="5">
        <v>2.9134356000000001</v>
      </c>
      <c r="F43">
        <v>1923244</v>
      </c>
      <c r="G43" s="1">
        <v>2514030314</v>
      </c>
      <c r="H43" s="1">
        <v>213754</v>
      </c>
      <c r="I43" s="1" t="s">
        <v>6</v>
      </c>
      <c r="J43" s="1" t="s">
        <v>7</v>
      </c>
      <c r="K43" s="16" t="s">
        <v>8</v>
      </c>
      <c r="L43" s="1">
        <v>45117</v>
      </c>
      <c r="M43" s="1" t="s">
        <v>9</v>
      </c>
      <c r="N43" s="1" t="s">
        <v>10</v>
      </c>
      <c r="O43" s="1"/>
      <c r="P43" s="1">
        <v>0</v>
      </c>
      <c r="Q43" s="3" t="str">
        <f t="shared" si="1"/>
        <v>19</v>
      </c>
      <c r="R43" s="2">
        <f t="shared" si="2"/>
        <v>2438918449</v>
      </c>
      <c r="S43" s="10">
        <f t="shared" si="3"/>
        <v>97.0865644</v>
      </c>
      <c r="T43" s="2">
        <f t="shared" si="4"/>
        <v>73188621</v>
      </c>
      <c r="U43" s="10">
        <f t="shared" si="5"/>
        <v>2.9134356000000001</v>
      </c>
      <c r="V43" s="2">
        <f t="shared" si="6"/>
        <v>2512107070</v>
      </c>
      <c r="W43" s="11">
        <f t="shared" si="7"/>
        <v>0.68224167290295301</v>
      </c>
      <c r="X43" s="2">
        <f t="shared" si="8"/>
        <v>1923244</v>
      </c>
    </row>
    <row r="44" spans="1:24" ht="12.75" customHeight="1" x14ac:dyDescent="0.25">
      <c r="A44" t="s">
        <v>29</v>
      </c>
      <c r="B44" s="1">
        <v>2477810843</v>
      </c>
      <c r="C44" s="5">
        <v>98.815973600000007</v>
      </c>
      <c r="D44" s="1">
        <v>29689465</v>
      </c>
      <c r="E44" s="5">
        <v>1.1840264</v>
      </c>
      <c r="F44">
        <v>6524048</v>
      </c>
      <c r="G44" s="1">
        <v>2514024356</v>
      </c>
      <c r="H44" s="1">
        <v>213754</v>
      </c>
      <c r="I44" s="1" t="s">
        <v>6</v>
      </c>
      <c r="J44" s="1" t="s">
        <v>7</v>
      </c>
      <c r="K44" s="16" t="s">
        <v>8</v>
      </c>
      <c r="L44" s="1">
        <v>45117</v>
      </c>
      <c r="M44" s="1" t="s">
        <v>9</v>
      </c>
      <c r="N44" s="1" t="s">
        <v>10</v>
      </c>
      <c r="O44" s="1"/>
      <c r="P44" s="1">
        <v>0</v>
      </c>
      <c r="Q44" s="3" t="str">
        <f t="shared" si="1"/>
        <v>20</v>
      </c>
      <c r="R44" s="2">
        <f t="shared" si="2"/>
        <v>2477810843</v>
      </c>
      <c r="S44" s="10">
        <f t="shared" si="3"/>
        <v>98.815973600000007</v>
      </c>
      <c r="T44" s="2">
        <f t="shared" si="4"/>
        <v>29689465</v>
      </c>
      <c r="U44" s="10">
        <f t="shared" si="5"/>
        <v>1.1840264</v>
      </c>
      <c r="V44" s="2">
        <f t="shared" si="6"/>
        <v>2507500308</v>
      </c>
      <c r="W44" s="11">
        <f t="shared" si="7"/>
        <v>0.68099056181335049</v>
      </c>
      <c r="X44" s="2">
        <f t="shared" si="8"/>
        <v>6524048</v>
      </c>
    </row>
    <row r="45" spans="1:24" ht="12.75" customHeight="1" x14ac:dyDescent="0.25">
      <c r="A45" t="s">
        <v>30</v>
      </c>
      <c r="B45" s="1">
        <v>2466495151</v>
      </c>
      <c r="C45" s="5">
        <v>98.293660500000001</v>
      </c>
      <c r="D45" s="1">
        <v>42817390</v>
      </c>
      <c r="E45" s="5">
        <v>1.7063394999999999</v>
      </c>
      <c r="F45">
        <v>4700478</v>
      </c>
      <c r="G45" s="1">
        <v>2514013019</v>
      </c>
      <c r="H45" s="1">
        <v>215679</v>
      </c>
      <c r="I45" s="1" t="s">
        <v>6</v>
      </c>
      <c r="J45" s="1" t="s">
        <v>7</v>
      </c>
      <c r="K45" s="16" t="s">
        <v>8</v>
      </c>
      <c r="L45" s="1">
        <v>45117</v>
      </c>
      <c r="M45" s="1" t="s">
        <v>9</v>
      </c>
      <c r="N45" s="1" t="s">
        <v>10</v>
      </c>
      <c r="O45" s="1"/>
      <c r="P45" s="1">
        <v>0</v>
      </c>
      <c r="Q45" s="3" t="str">
        <f t="shared" si="1"/>
        <v>21</v>
      </c>
      <c r="R45" s="2">
        <f t="shared" si="2"/>
        <v>2466495151</v>
      </c>
      <c r="S45" s="10">
        <f t="shared" si="3"/>
        <v>98.293660500000001</v>
      </c>
      <c r="T45" s="2">
        <f t="shared" si="4"/>
        <v>42817390</v>
      </c>
      <c r="U45" s="10">
        <f t="shared" si="5"/>
        <v>1.7063394999999999</v>
      </c>
      <c r="V45" s="2">
        <f t="shared" si="6"/>
        <v>2509312541</v>
      </c>
      <c r="W45" s="11">
        <f t="shared" si="7"/>
        <v>0.68148273067365706</v>
      </c>
      <c r="X45" s="2">
        <f t="shared" si="8"/>
        <v>4700478</v>
      </c>
    </row>
    <row r="46" spans="1:24" ht="12.75" customHeight="1" x14ac:dyDescent="0.25">
      <c r="A46" t="s">
        <v>31</v>
      </c>
      <c r="B46" s="1">
        <v>2484643806</v>
      </c>
      <c r="C46" s="5">
        <v>98.955515300000002</v>
      </c>
      <c r="D46" s="1">
        <v>26225648</v>
      </c>
      <c r="E46" s="5">
        <v>1.0444846999999999</v>
      </c>
      <c r="F46">
        <v>3151802</v>
      </c>
      <c r="G46" s="1">
        <v>2514021256</v>
      </c>
      <c r="H46" s="1">
        <v>213387</v>
      </c>
      <c r="I46" s="1" t="s">
        <v>6</v>
      </c>
      <c r="J46" s="1" t="s">
        <v>7</v>
      </c>
      <c r="K46" s="16" t="s">
        <v>8</v>
      </c>
      <c r="L46" s="1">
        <v>45117</v>
      </c>
      <c r="M46" s="1" t="s">
        <v>9</v>
      </c>
      <c r="N46" s="1" t="s">
        <v>10</v>
      </c>
      <c r="O46" s="1"/>
      <c r="P46" s="1">
        <v>0</v>
      </c>
      <c r="Q46" s="3" t="str">
        <f t="shared" si="1"/>
        <v>22</v>
      </c>
      <c r="R46" s="2">
        <f t="shared" si="2"/>
        <v>2484643806</v>
      </c>
      <c r="S46" s="10">
        <f t="shared" si="3"/>
        <v>98.955515300000002</v>
      </c>
      <c r="T46" s="2">
        <f t="shared" si="4"/>
        <v>26225648</v>
      </c>
      <c r="U46" s="10">
        <f t="shared" si="5"/>
        <v>1.0444846999999999</v>
      </c>
      <c r="V46" s="2">
        <f t="shared" si="6"/>
        <v>2510869454</v>
      </c>
      <c r="W46" s="11">
        <f t="shared" si="7"/>
        <v>0.68190555935893449</v>
      </c>
      <c r="X46" s="2">
        <f t="shared" si="8"/>
        <v>3151802</v>
      </c>
    </row>
    <row r="47" spans="1:24" x14ac:dyDescent="0.25">
      <c r="A47" t="s">
        <v>32</v>
      </c>
      <c r="B47" s="1">
        <v>2329627785</v>
      </c>
      <c r="C47" s="5">
        <v>92.717636499999998</v>
      </c>
      <c r="D47" s="1">
        <v>182977015</v>
      </c>
      <c r="E47" s="5">
        <v>7.2823634999999998</v>
      </c>
      <c r="F47">
        <v>1416090</v>
      </c>
      <c r="G47" s="1">
        <v>2514020890</v>
      </c>
      <c r="H47" s="1">
        <v>213754</v>
      </c>
      <c r="I47" s="1" t="s">
        <v>6</v>
      </c>
      <c r="J47" s="1" t="s">
        <v>7</v>
      </c>
      <c r="K47" s="16" t="s">
        <v>8</v>
      </c>
      <c r="L47" s="1">
        <v>45117</v>
      </c>
      <c r="M47" s="1" t="s">
        <v>9</v>
      </c>
      <c r="N47" s="1" t="s">
        <v>10</v>
      </c>
      <c r="O47" s="1"/>
      <c r="P47" s="1">
        <v>0</v>
      </c>
      <c r="Q47" s="3" t="str">
        <f t="shared" si="1"/>
        <v>23</v>
      </c>
      <c r="R47" s="2">
        <f t="shared" si="2"/>
        <v>2329627785</v>
      </c>
      <c r="S47" s="10">
        <f t="shared" si="3"/>
        <v>92.717636499999998</v>
      </c>
      <c r="T47" s="2">
        <f t="shared" si="4"/>
        <v>182977015</v>
      </c>
      <c r="U47" s="10">
        <f t="shared" si="5"/>
        <v>7.2823634999999998</v>
      </c>
      <c r="V47" s="2">
        <f t="shared" si="6"/>
        <v>2512604800</v>
      </c>
      <c r="W47" s="11">
        <f t="shared" si="7"/>
        <v>0.68237684713653135</v>
      </c>
      <c r="X47" s="2">
        <f t="shared" si="8"/>
        <v>1416090</v>
      </c>
    </row>
    <row r="48" spans="1:24" ht="25.5" customHeight="1" x14ac:dyDescent="0.25">
      <c r="B48" s="1"/>
      <c r="C48" s="5"/>
      <c r="D48" s="1"/>
      <c r="E48" s="5"/>
      <c r="G48" s="1"/>
      <c r="H48" s="1"/>
      <c r="I48" s="1"/>
      <c r="J48" s="1"/>
      <c r="K48" s="16"/>
      <c r="L48" s="1"/>
      <c r="M48" s="1"/>
      <c r="N48" s="1"/>
      <c r="O48" s="1"/>
      <c r="P48" s="1"/>
      <c r="Q48" s="22" t="str">
        <f>IF($V$23="Ind", "* Independent Resolution", "")</f>
        <v/>
      </c>
      <c r="R48" s="21"/>
      <c r="V48" s="4" t="str">
        <f>IF($V$23="Ind", "Independent issued capital:", "")</f>
        <v/>
      </c>
      <c r="W48" s="29" t="str">
        <f>IF(V48&gt;" ", X23, "")</f>
        <v/>
      </c>
      <c r="X48" s="27"/>
    </row>
    <row r="49" spans="2:24" ht="12.75" hidden="1" customHeight="1" x14ac:dyDescent="0.25">
      <c r="B49" s="1"/>
      <c r="C49" s="5"/>
      <c r="D49" s="1"/>
      <c r="E49" s="5"/>
      <c r="G49" s="1"/>
      <c r="H49" s="1"/>
      <c r="I49" s="1"/>
      <c r="J49" s="1"/>
      <c r="K49" s="16"/>
      <c r="L49" s="1"/>
      <c r="M49" s="1"/>
      <c r="N49" s="1"/>
      <c r="O49" s="1"/>
      <c r="P49" s="1"/>
      <c r="Q49" s="3">
        <f t="shared" ref="Q49:U49" si="9">A49</f>
        <v>0</v>
      </c>
      <c r="R49" s="2">
        <f t="shared" si="9"/>
        <v>0</v>
      </c>
      <c r="S49" s="10">
        <f t="shared" si="9"/>
        <v>0</v>
      </c>
      <c r="T49" s="2">
        <f t="shared" si="9"/>
        <v>0</v>
      </c>
      <c r="U49" s="10">
        <f t="shared" si="9"/>
        <v>0</v>
      </c>
      <c r="V49" s="2">
        <f>R49+T49</f>
        <v>0</v>
      </c>
      <c r="W49" s="11">
        <f>V49/IF(P49=1,$X$23, $W$23)</f>
        <v>0</v>
      </c>
      <c r="X49" s="2">
        <f>F49</f>
        <v>0</v>
      </c>
    </row>
    <row r="50" spans="2:24" ht="13.25" hidden="1" customHeight="1" x14ac:dyDescent="0.25">
      <c r="B50" s="1"/>
      <c r="C50" s="5"/>
      <c r="D50" s="1"/>
      <c r="E50" s="5"/>
      <c r="G50" s="1"/>
      <c r="H50" s="1"/>
      <c r="I50" s="1"/>
      <c r="J50" s="1"/>
      <c r="K50" s="16"/>
      <c r="L50" s="1"/>
      <c r="M50" s="1"/>
      <c r="N50" s="1"/>
      <c r="O50" s="1"/>
      <c r="P50" s="1"/>
      <c r="Q50" s="3"/>
      <c r="R50" s="2"/>
      <c r="S50" s="10"/>
      <c r="T50" s="2"/>
      <c r="U50" s="10"/>
      <c r="V50" s="2"/>
      <c r="W50" s="11"/>
      <c r="X50" s="2"/>
    </row>
    <row r="51" spans="2:24" ht="26.25" customHeight="1" x14ac:dyDescent="0.25">
      <c r="Q51" t="s">
        <v>2</v>
      </c>
      <c r="W51"/>
    </row>
    <row r="52" spans="2:24" ht="52.5" customHeight="1" x14ac:dyDescent="0.25">
      <c r="W52"/>
    </row>
    <row r="53" spans="2:24" ht="72" customHeight="1" x14ac:dyDescent="0.25">
      <c r="Q53" s="28" t="str">
        <f ca="1">INDIRECT("N25")</f>
        <v>Kathryn Earles_x000D_
Client Relationship Lead</v>
      </c>
      <c r="R53" s="28"/>
      <c r="S53" s="28"/>
      <c r="T53" s="28"/>
      <c r="U53" s="28"/>
      <c r="V53" s="28"/>
      <c r="W53" s="28"/>
      <c r="X53" s="28"/>
    </row>
  </sheetData>
  <mergeCells count="4">
    <mergeCell ref="V13:X13"/>
    <mergeCell ref="Q53:X53"/>
    <mergeCell ref="W22:X22"/>
    <mergeCell ref="W48:X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  <pageSetUpPr fitToPage="1"/>
  </sheetPr>
  <dimension ref="A6:X50"/>
  <sheetViews>
    <sheetView showGridLines="0" topLeftCell="Q1" workbookViewId="0">
      <selection activeCell="Q11" sqref="Q11"/>
    </sheetView>
  </sheetViews>
  <sheetFormatPr defaultRowHeight="12.5" x14ac:dyDescent="0.25"/>
  <cols>
    <col min="1" max="1" width="9.08984375" hidden="1" customWidth="1"/>
    <col min="2" max="2" width="12.6328125" hidden="1" customWidth="1"/>
    <col min="3" max="9" width="9.08984375" hidden="1" customWidth="1"/>
    <col min="10" max="10" width="16.36328125" hidden="1" customWidth="1"/>
    <col min="11" max="11" width="17.90625" hidden="1" customWidth="1"/>
    <col min="12" max="12" width="27.453125" hidden="1" customWidth="1"/>
    <col min="13" max="13" width="17.36328125" hidden="1" customWidth="1"/>
    <col min="14" max="15" width="27.90625" hidden="1" customWidth="1"/>
    <col min="16" max="16" width="12.90625" hidden="1" customWidth="1"/>
    <col min="17" max="17" width="13.453125" customWidth="1"/>
    <col min="18" max="18" width="12.6328125" style="1" customWidth="1"/>
    <col min="19" max="19" width="6.54296875" style="5" customWidth="1"/>
    <col min="20" max="20" width="12.6328125" style="1" customWidth="1"/>
    <col min="21" max="21" width="6.54296875" style="5" customWidth="1"/>
    <col min="22" max="22" width="12.6328125" style="1" customWidth="1"/>
    <col min="23" max="23" width="13.90625" style="1" customWidth="1"/>
    <col min="24" max="24" width="15.54296875" style="1" bestFit="1" customWidth="1"/>
  </cols>
  <sheetData>
    <row r="6" spans="17:24" x14ac:dyDescent="0.25">
      <c r="Q6" t="s">
        <v>35</v>
      </c>
    </row>
    <row r="7" spans="17:24" x14ac:dyDescent="0.25">
      <c r="Q7" s="1" t="str">
        <f ca="1">INDIRECT("M25")</f>
        <v>National Grid plc</v>
      </c>
    </row>
    <row r="13" spans="17:24" x14ac:dyDescent="0.25">
      <c r="U13"/>
      <c r="V13"/>
      <c r="W13" s="30">
        <f ca="1">INDIRECT("L25")</f>
        <v>45117</v>
      </c>
      <c r="X13" s="27"/>
    </row>
    <row r="17" spans="1:24" x14ac:dyDescent="0.25">
      <c r="Q17" t="s">
        <v>36</v>
      </c>
    </row>
    <row r="19" spans="1:24" x14ac:dyDescent="0.25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4" x14ac:dyDescent="0.25">
      <c r="Q20" t="str">
        <f ca="1">"Members of the Company held on " &amp;TEXT(INDIRECT("L25"), "d mmmm yyyy") &amp; ", I HEREBY CERTIFY that the result of the Poll"</f>
        <v>Members of the Company held on 10 July 2023, I HEREBY CERTIFY that the result of the Poll</v>
      </c>
    </row>
    <row r="21" spans="1:24" x14ac:dyDescent="0.25">
      <c r="Q21" t="s">
        <v>0</v>
      </c>
    </row>
    <row r="22" spans="1:24" x14ac:dyDescent="0.25">
      <c r="W22" s="24" t="s">
        <v>37</v>
      </c>
      <c r="X22" s="23">
        <f>X23</f>
        <v>3682136653</v>
      </c>
    </row>
    <row r="23" spans="1:24" s="13" customFormat="1" ht="12" hidden="1" customHeight="1" x14ac:dyDescent="0.25">
      <c r="R23" s="12"/>
      <c r="S23" s="14"/>
      <c r="T23" s="12"/>
      <c r="U23" s="14"/>
      <c r="V23" s="12"/>
      <c r="W23" s="12"/>
      <c r="X23" s="15">
        <v>3682136653</v>
      </c>
    </row>
    <row r="24" spans="1:24" s="9" customFormat="1" ht="25.5" customHeight="1" x14ac:dyDescent="0.25">
      <c r="Q24" s="6"/>
      <c r="R24" s="7" t="str">
        <f ca="1">"VOTES" &amp; CHAR(10) &amp; UPPER(INDIRECT("I25"))</f>
        <v>VOTES
FOR</v>
      </c>
      <c r="S24" s="8" t="s">
        <v>1</v>
      </c>
      <c r="T24" s="7" t="str">
        <f ca="1">"VOTES" &amp; CHAR(10) &amp; UPPER(INDIRECT("J25"))</f>
        <v>VOTES
AGAINST</v>
      </c>
      <c r="U24" s="8" t="s">
        <v>1</v>
      </c>
      <c r="V24" s="7" t="str">
        <f ca="1">"VOTES" &amp; CHAR(10) &amp; UPPER(INDIRECT("K25"))</f>
        <v>VOTES
WITHHELD</v>
      </c>
      <c r="W24" s="7" t="s">
        <v>3</v>
      </c>
      <c r="X24" s="7" t="s">
        <v>4</v>
      </c>
    </row>
    <row r="25" spans="1:24" ht="12.75" customHeight="1" x14ac:dyDescent="0.25">
      <c r="A25" s="3" t="s">
        <v>5</v>
      </c>
      <c r="B25" s="2">
        <v>2498017473</v>
      </c>
      <c r="C25" s="10">
        <v>99.498189999999994</v>
      </c>
      <c r="D25" s="2">
        <v>12598521</v>
      </c>
      <c r="E25" s="10">
        <v>0.50180999999999998</v>
      </c>
      <c r="F25" s="2">
        <v>3413648</v>
      </c>
      <c r="G25" s="2">
        <v>2514029642</v>
      </c>
      <c r="H25" s="2">
        <v>213925</v>
      </c>
      <c r="I25" s="2" t="s">
        <v>6</v>
      </c>
      <c r="J25" s="2" t="s">
        <v>7</v>
      </c>
      <c r="K25" s="2" t="s">
        <v>8</v>
      </c>
      <c r="L25" s="25">
        <v>45117</v>
      </c>
      <c r="M25" s="2" t="s">
        <v>9</v>
      </c>
      <c r="N25" s="2" t="s">
        <v>10</v>
      </c>
      <c r="O25" s="2"/>
      <c r="P25" s="2">
        <v>0</v>
      </c>
      <c r="Q25" s="3" t="str">
        <f>A25</f>
        <v>1</v>
      </c>
      <c r="R25" s="2">
        <f t="shared" ref="R25:W25" si="0">B25</f>
        <v>2498017473</v>
      </c>
      <c r="S25" s="10">
        <f t="shared" si="0"/>
        <v>99.498189999999994</v>
      </c>
      <c r="T25" s="2">
        <f t="shared" si="0"/>
        <v>12598521</v>
      </c>
      <c r="U25" s="10">
        <f t="shared" si="0"/>
        <v>0.50180999999999998</v>
      </c>
      <c r="V25" s="2">
        <f t="shared" si="0"/>
        <v>3413648</v>
      </c>
      <c r="W25" s="2">
        <f t="shared" si="0"/>
        <v>2514029642</v>
      </c>
      <c r="X25" s="11">
        <f>W25/$X$23</f>
        <v>0.68276380778853185</v>
      </c>
    </row>
    <row r="26" spans="1:24" ht="12.75" customHeight="1" x14ac:dyDescent="0.25">
      <c r="A26" s="3" t="s">
        <v>11</v>
      </c>
      <c r="B26" s="2">
        <v>2481895654</v>
      </c>
      <c r="C26" s="10">
        <v>98.748839700000005</v>
      </c>
      <c r="D26" s="2">
        <v>31445932</v>
      </c>
      <c r="E26" s="10">
        <v>1.2511603</v>
      </c>
      <c r="F26" s="2">
        <v>688376</v>
      </c>
      <c r="G26" s="2">
        <v>2514029962</v>
      </c>
      <c r="H26" s="2">
        <v>215717</v>
      </c>
      <c r="I26" s="2" t="s">
        <v>6</v>
      </c>
      <c r="J26" s="2" t="s">
        <v>7</v>
      </c>
      <c r="K26" s="2" t="s">
        <v>8</v>
      </c>
      <c r="L26" s="25">
        <v>45117</v>
      </c>
      <c r="M26" s="2" t="s">
        <v>9</v>
      </c>
      <c r="N26" s="2" t="s">
        <v>10</v>
      </c>
      <c r="O26" s="2"/>
      <c r="P26" s="2">
        <v>0</v>
      </c>
      <c r="Q26" s="3" t="str">
        <f t="shared" ref="Q26:Q47" si="1">A26</f>
        <v>2</v>
      </c>
      <c r="R26" s="2">
        <f t="shared" ref="R26:R47" si="2">B26</f>
        <v>2481895654</v>
      </c>
      <c r="S26" s="10">
        <f t="shared" ref="S26:S47" si="3">C26</f>
        <v>98.748839700000005</v>
      </c>
      <c r="T26" s="2">
        <f t="shared" ref="T26:T47" si="4">D26</f>
        <v>31445932</v>
      </c>
      <c r="U26" s="10">
        <f t="shared" ref="U26:U47" si="5">E26</f>
        <v>1.2511603</v>
      </c>
      <c r="V26" s="2">
        <f t="shared" ref="V26:V47" si="6">F26</f>
        <v>688376</v>
      </c>
      <c r="W26" s="2">
        <f t="shared" ref="W26:W47" si="7">G26</f>
        <v>2514029962</v>
      </c>
      <c r="X26" s="11">
        <f t="shared" ref="X26:X47" si="8">W26/$X$23</f>
        <v>0.68276389469459486</v>
      </c>
    </row>
    <row r="27" spans="1:24" ht="12.75" customHeight="1" x14ac:dyDescent="0.25">
      <c r="A27" s="3" t="s">
        <v>12</v>
      </c>
      <c r="B27" s="2">
        <v>2408302147</v>
      </c>
      <c r="C27" s="10">
        <v>95.871973699999998</v>
      </c>
      <c r="D27" s="2">
        <v>103695942</v>
      </c>
      <c r="E27" s="10">
        <v>4.1280263000000001</v>
      </c>
      <c r="F27" s="2">
        <v>2027919</v>
      </c>
      <c r="G27" s="2">
        <v>2514026008</v>
      </c>
      <c r="H27" s="2">
        <v>215343</v>
      </c>
      <c r="I27" s="2" t="s">
        <v>6</v>
      </c>
      <c r="J27" s="2" t="s">
        <v>7</v>
      </c>
      <c r="K27" s="2" t="s">
        <v>8</v>
      </c>
      <c r="L27" s="25">
        <v>45117</v>
      </c>
      <c r="M27" s="2" t="s">
        <v>9</v>
      </c>
      <c r="N27" s="2" t="s">
        <v>10</v>
      </c>
      <c r="O27" s="2"/>
      <c r="P27" s="2">
        <v>0</v>
      </c>
      <c r="Q27" s="3" t="str">
        <f t="shared" si="1"/>
        <v>3</v>
      </c>
      <c r="R27" s="2">
        <f t="shared" si="2"/>
        <v>2408302147</v>
      </c>
      <c r="S27" s="10">
        <f t="shared" si="3"/>
        <v>95.871973699999998</v>
      </c>
      <c r="T27" s="2">
        <f t="shared" si="4"/>
        <v>103695942</v>
      </c>
      <c r="U27" s="10">
        <f t="shared" si="5"/>
        <v>4.1280263000000001</v>
      </c>
      <c r="V27" s="2">
        <f t="shared" si="6"/>
        <v>2027919</v>
      </c>
      <c r="W27" s="2">
        <f t="shared" si="7"/>
        <v>2514026008</v>
      </c>
      <c r="X27" s="11">
        <f t="shared" si="8"/>
        <v>0.68276282086155371</v>
      </c>
    </row>
    <row r="28" spans="1:24" ht="12.75" customHeight="1" x14ac:dyDescent="0.25">
      <c r="A28" s="3" t="s">
        <v>13</v>
      </c>
      <c r="B28" s="2">
        <v>2490376958</v>
      </c>
      <c r="C28" s="10">
        <v>99.131054599999999</v>
      </c>
      <c r="D28" s="2">
        <v>21829705</v>
      </c>
      <c r="E28" s="10">
        <v>0.86894539999999998</v>
      </c>
      <c r="F28" s="2">
        <v>1818913</v>
      </c>
      <c r="G28" s="2">
        <v>2514025576</v>
      </c>
      <c r="H28" s="2">
        <v>218433</v>
      </c>
      <c r="I28" s="2" t="s">
        <v>6</v>
      </c>
      <c r="J28" s="2" t="s">
        <v>7</v>
      </c>
      <c r="K28" s="2" t="s">
        <v>8</v>
      </c>
      <c r="L28" s="25">
        <v>45117</v>
      </c>
      <c r="M28" s="2" t="s">
        <v>9</v>
      </c>
      <c r="N28" s="2" t="s">
        <v>10</v>
      </c>
      <c r="O28" s="2"/>
      <c r="P28" s="2">
        <v>0</v>
      </c>
      <c r="Q28" s="3" t="str">
        <f t="shared" si="1"/>
        <v>4</v>
      </c>
      <c r="R28" s="2">
        <f t="shared" si="2"/>
        <v>2490376958</v>
      </c>
      <c r="S28" s="10">
        <f t="shared" si="3"/>
        <v>99.131054599999999</v>
      </c>
      <c r="T28" s="2">
        <f t="shared" si="4"/>
        <v>21829705</v>
      </c>
      <c r="U28" s="10">
        <f t="shared" si="5"/>
        <v>0.86894539999999998</v>
      </c>
      <c r="V28" s="2">
        <f t="shared" si="6"/>
        <v>1818913</v>
      </c>
      <c r="W28" s="2">
        <f t="shared" si="7"/>
        <v>2514025576</v>
      </c>
      <c r="X28" s="11">
        <f t="shared" si="8"/>
        <v>0.68276270353836865</v>
      </c>
    </row>
    <row r="29" spans="1:24" ht="12.75" customHeight="1" x14ac:dyDescent="0.25">
      <c r="A29" s="3" t="s">
        <v>14</v>
      </c>
      <c r="B29" s="2">
        <v>2496291167</v>
      </c>
      <c r="C29" s="10">
        <v>99.374194099999997</v>
      </c>
      <c r="D29" s="2">
        <v>15720316</v>
      </c>
      <c r="E29" s="10">
        <v>0.62580590000000003</v>
      </c>
      <c r="F29" s="2">
        <v>2155948</v>
      </c>
      <c r="G29" s="2">
        <v>2514167431</v>
      </c>
      <c r="H29" s="2">
        <v>69555</v>
      </c>
      <c r="I29" s="2" t="s">
        <v>6</v>
      </c>
      <c r="J29" s="2" t="s">
        <v>7</v>
      </c>
      <c r="K29" s="2" t="s">
        <v>8</v>
      </c>
      <c r="L29" s="25">
        <v>45117</v>
      </c>
      <c r="M29" s="2" t="s">
        <v>9</v>
      </c>
      <c r="N29" s="2" t="s">
        <v>10</v>
      </c>
      <c r="O29" s="2"/>
      <c r="P29" s="2">
        <v>0</v>
      </c>
      <c r="Q29" s="3" t="str">
        <f t="shared" si="1"/>
        <v>5</v>
      </c>
      <c r="R29" s="2">
        <f t="shared" si="2"/>
        <v>2496291167</v>
      </c>
      <c r="S29" s="10">
        <f t="shared" si="3"/>
        <v>99.374194099999997</v>
      </c>
      <c r="T29" s="2">
        <f t="shared" si="4"/>
        <v>15720316</v>
      </c>
      <c r="U29" s="10">
        <f t="shared" si="5"/>
        <v>0.62580590000000003</v>
      </c>
      <c r="V29" s="2">
        <f t="shared" si="6"/>
        <v>2155948</v>
      </c>
      <c r="W29" s="2">
        <f t="shared" si="7"/>
        <v>2514167431</v>
      </c>
      <c r="X29" s="11">
        <f t="shared" si="8"/>
        <v>0.68280122872452231</v>
      </c>
    </row>
    <row r="30" spans="1:24" ht="12.75" customHeight="1" x14ac:dyDescent="0.25">
      <c r="A30" s="3" t="s">
        <v>15</v>
      </c>
      <c r="B30" s="2">
        <v>2446531486</v>
      </c>
      <c r="C30" s="10">
        <v>97.391078699999994</v>
      </c>
      <c r="D30" s="2">
        <v>65537913</v>
      </c>
      <c r="E30" s="10">
        <v>2.6089213</v>
      </c>
      <c r="F30" s="2">
        <v>2100886</v>
      </c>
      <c r="G30" s="2">
        <v>2514170285</v>
      </c>
      <c r="H30" s="2">
        <v>67595</v>
      </c>
      <c r="I30" s="2" t="s">
        <v>6</v>
      </c>
      <c r="J30" s="2" t="s">
        <v>7</v>
      </c>
      <c r="K30" s="2" t="s">
        <v>8</v>
      </c>
      <c r="L30" s="25">
        <v>45117</v>
      </c>
      <c r="M30" s="2" t="s">
        <v>9</v>
      </c>
      <c r="N30" s="2" t="s">
        <v>10</v>
      </c>
      <c r="O30" s="2"/>
      <c r="P30" s="2">
        <v>0</v>
      </c>
      <c r="Q30" s="3" t="str">
        <f t="shared" si="1"/>
        <v>6</v>
      </c>
      <c r="R30" s="2">
        <f t="shared" si="2"/>
        <v>2446531486</v>
      </c>
      <c r="S30" s="10">
        <f t="shared" si="3"/>
        <v>97.391078699999994</v>
      </c>
      <c r="T30" s="2">
        <f t="shared" si="4"/>
        <v>65537913</v>
      </c>
      <c r="U30" s="10">
        <f t="shared" si="5"/>
        <v>2.6089213</v>
      </c>
      <c r="V30" s="2">
        <f t="shared" si="6"/>
        <v>2100886</v>
      </c>
      <c r="W30" s="2">
        <f t="shared" si="7"/>
        <v>2514170285</v>
      </c>
      <c r="X30" s="11">
        <f t="shared" si="8"/>
        <v>0.68280200381797185</v>
      </c>
    </row>
    <row r="31" spans="1:24" ht="12.75" customHeight="1" x14ac:dyDescent="0.25">
      <c r="A31" s="3" t="s">
        <v>16</v>
      </c>
      <c r="B31" s="2">
        <v>2497485429</v>
      </c>
      <c r="C31" s="10">
        <v>99.438567500000005</v>
      </c>
      <c r="D31" s="2">
        <v>14100862</v>
      </c>
      <c r="E31" s="10">
        <v>0.5614325</v>
      </c>
      <c r="F31" s="2">
        <v>2433995</v>
      </c>
      <c r="G31" s="2">
        <v>2514020286</v>
      </c>
      <c r="H31" s="2">
        <v>217595</v>
      </c>
      <c r="I31" s="2" t="s">
        <v>6</v>
      </c>
      <c r="J31" s="2" t="s">
        <v>7</v>
      </c>
      <c r="K31" s="2" t="s">
        <v>8</v>
      </c>
      <c r="L31" s="25">
        <v>45117</v>
      </c>
      <c r="M31" s="2" t="s">
        <v>9</v>
      </c>
      <c r="N31" s="2" t="s">
        <v>10</v>
      </c>
      <c r="O31" s="2"/>
      <c r="P31" s="2">
        <v>0</v>
      </c>
      <c r="Q31" s="3" t="str">
        <f t="shared" si="1"/>
        <v>7</v>
      </c>
      <c r="R31" s="2">
        <f t="shared" si="2"/>
        <v>2497485429</v>
      </c>
      <c r="S31" s="10">
        <f t="shared" si="3"/>
        <v>99.438567500000005</v>
      </c>
      <c r="T31" s="2">
        <f t="shared" si="4"/>
        <v>14100862</v>
      </c>
      <c r="U31" s="10">
        <f t="shared" si="5"/>
        <v>0.5614325</v>
      </c>
      <c r="V31" s="2">
        <f t="shared" si="6"/>
        <v>2433995</v>
      </c>
      <c r="W31" s="2">
        <f t="shared" si="7"/>
        <v>2514020286</v>
      </c>
      <c r="X31" s="11">
        <f t="shared" si="8"/>
        <v>0.68276126687251437</v>
      </c>
    </row>
    <row r="32" spans="1:24" ht="12.75" customHeight="1" x14ac:dyDescent="0.25">
      <c r="A32" s="3" t="s">
        <v>17</v>
      </c>
      <c r="B32" s="2">
        <v>2425991804</v>
      </c>
      <c r="C32" s="10">
        <v>96.582768599999994</v>
      </c>
      <c r="D32" s="2">
        <v>85834931</v>
      </c>
      <c r="E32" s="10">
        <v>3.4172313999999999</v>
      </c>
      <c r="F32" s="2">
        <v>2193188</v>
      </c>
      <c r="G32" s="2">
        <v>2514019923</v>
      </c>
      <c r="H32" s="2">
        <v>217958</v>
      </c>
      <c r="I32" s="2" t="s">
        <v>6</v>
      </c>
      <c r="J32" s="2" t="s">
        <v>7</v>
      </c>
      <c r="K32" s="2" t="s">
        <v>8</v>
      </c>
      <c r="L32" s="25">
        <v>45117</v>
      </c>
      <c r="M32" s="2" t="s">
        <v>9</v>
      </c>
      <c r="N32" s="2" t="s">
        <v>10</v>
      </c>
      <c r="O32" s="2"/>
      <c r="P32" s="2">
        <v>0</v>
      </c>
      <c r="Q32" s="3" t="str">
        <f t="shared" si="1"/>
        <v>8</v>
      </c>
      <c r="R32" s="2">
        <f t="shared" si="2"/>
        <v>2425991804</v>
      </c>
      <c r="S32" s="10">
        <f t="shared" si="3"/>
        <v>96.582768599999994</v>
      </c>
      <c r="T32" s="2">
        <f t="shared" si="4"/>
        <v>85834931</v>
      </c>
      <c r="U32" s="10">
        <f t="shared" si="5"/>
        <v>3.4172313999999999</v>
      </c>
      <c r="V32" s="2">
        <f t="shared" si="6"/>
        <v>2193188</v>
      </c>
      <c r="W32" s="2">
        <f t="shared" si="7"/>
        <v>2514019923</v>
      </c>
      <c r="X32" s="11">
        <f t="shared" si="8"/>
        <v>0.68276116828844913</v>
      </c>
    </row>
    <row r="33" spans="1:24" ht="12.75" customHeight="1" x14ac:dyDescent="0.25">
      <c r="A33" s="3" t="s">
        <v>18</v>
      </c>
      <c r="B33" s="2">
        <v>2491125345</v>
      </c>
      <c r="C33" s="10">
        <v>99.177358299999995</v>
      </c>
      <c r="D33" s="2">
        <v>20663018</v>
      </c>
      <c r="E33" s="10">
        <v>0.82264170000000003</v>
      </c>
      <c r="F33" s="2">
        <v>2231766</v>
      </c>
      <c r="G33" s="2">
        <v>2514020129</v>
      </c>
      <c r="H33" s="2">
        <v>217751</v>
      </c>
      <c r="I33" s="2" t="s">
        <v>6</v>
      </c>
      <c r="J33" s="2" t="s">
        <v>7</v>
      </c>
      <c r="K33" s="2" t="s">
        <v>8</v>
      </c>
      <c r="L33" s="25">
        <v>45117</v>
      </c>
      <c r="M33" s="2" t="s">
        <v>9</v>
      </c>
      <c r="N33" s="2" t="s">
        <v>10</v>
      </c>
      <c r="O33" s="2"/>
      <c r="P33" s="2">
        <v>0</v>
      </c>
      <c r="Q33" s="3" t="str">
        <f t="shared" si="1"/>
        <v>9</v>
      </c>
      <c r="R33" s="2">
        <f t="shared" si="2"/>
        <v>2491125345</v>
      </c>
      <c r="S33" s="10">
        <f t="shared" si="3"/>
        <v>99.177358299999995</v>
      </c>
      <c r="T33" s="2">
        <f t="shared" si="4"/>
        <v>20663018</v>
      </c>
      <c r="U33" s="10">
        <f t="shared" si="5"/>
        <v>0.82264170000000003</v>
      </c>
      <c r="V33" s="2">
        <f t="shared" si="6"/>
        <v>2231766</v>
      </c>
      <c r="W33" s="2">
        <f t="shared" si="7"/>
        <v>2514020129</v>
      </c>
      <c r="X33" s="11">
        <f t="shared" si="8"/>
        <v>0.68276122423422725</v>
      </c>
    </row>
    <row r="34" spans="1:24" ht="12.75" customHeight="1" x14ac:dyDescent="0.25">
      <c r="A34" s="3" t="s">
        <v>19</v>
      </c>
      <c r="B34" s="2">
        <v>2490384836</v>
      </c>
      <c r="C34" s="10">
        <v>99.160007300000004</v>
      </c>
      <c r="D34" s="2">
        <v>21096259</v>
      </c>
      <c r="E34" s="10">
        <v>0.83999270000000004</v>
      </c>
      <c r="F34" s="2">
        <v>2539207</v>
      </c>
      <c r="G34" s="2">
        <v>2514020302</v>
      </c>
      <c r="H34" s="2">
        <v>218128</v>
      </c>
      <c r="I34" s="2" t="s">
        <v>6</v>
      </c>
      <c r="J34" s="2" t="s">
        <v>7</v>
      </c>
      <c r="K34" s="2" t="s">
        <v>8</v>
      </c>
      <c r="L34" s="25">
        <v>45117</v>
      </c>
      <c r="M34" s="2" t="s">
        <v>9</v>
      </c>
      <c r="N34" s="2" t="s">
        <v>10</v>
      </c>
      <c r="O34" s="2"/>
      <c r="P34" s="2">
        <v>0</v>
      </c>
      <c r="Q34" s="3" t="str">
        <f t="shared" si="1"/>
        <v>10</v>
      </c>
      <c r="R34" s="2">
        <f t="shared" si="2"/>
        <v>2490384836</v>
      </c>
      <c r="S34" s="10">
        <f t="shared" si="3"/>
        <v>99.160007300000004</v>
      </c>
      <c r="T34" s="2">
        <f t="shared" si="4"/>
        <v>21096259</v>
      </c>
      <c r="U34" s="10">
        <f t="shared" si="5"/>
        <v>0.83999270000000004</v>
      </c>
      <c r="V34" s="2">
        <f t="shared" si="6"/>
        <v>2539207</v>
      </c>
      <c r="W34" s="2">
        <f t="shared" si="7"/>
        <v>2514020302</v>
      </c>
      <c r="X34" s="11">
        <f t="shared" si="8"/>
        <v>0.6827612712178176</v>
      </c>
    </row>
    <row r="35" spans="1:24" ht="12.75" customHeight="1" x14ac:dyDescent="0.25">
      <c r="A35" s="3" t="s">
        <v>20</v>
      </c>
      <c r="B35" s="2">
        <v>2447925347</v>
      </c>
      <c r="C35" s="10">
        <v>97.466789399999996</v>
      </c>
      <c r="D35" s="2">
        <v>63622803</v>
      </c>
      <c r="E35" s="10">
        <v>2.5332105999999999</v>
      </c>
      <c r="F35" s="2">
        <v>2470971</v>
      </c>
      <c r="G35" s="2">
        <v>2514019121</v>
      </c>
      <c r="H35" s="2">
        <v>218128</v>
      </c>
      <c r="I35" s="2" t="s">
        <v>6</v>
      </c>
      <c r="J35" s="2" t="s">
        <v>7</v>
      </c>
      <c r="K35" s="2" t="s">
        <v>8</v>
      </c>
      <c r="L35" s="25">
        <v>45117</v>
      </c>
      <c r="M35" s="2" t="s">
        <v>9</v>
      </c>
      <c r="N35" s="2" t="s">
        <v>10</v>
      </c>
      <c r="O35" s="2"/>
      <c r="P35" s="2">
        <v>0</v>
      </c>
      <c r="Q35" s="3" t="str">
        <f t="shared" si="1"/>
        <v>11</v>
      </c>
      <c r="R35" s="2">
        <f t="shared" si="2"/>
        <v>2447925347</v>
      </c>
      <c r="S35" s="10">
        <f t="shared" si="3"/>
        <v>97.466789399999996</v>
      </c>
      <c r="T35" s="2">
        <f t="shared" si="4"/>
        <v>63622803</v>
      </c>
      <c r="U35" s="10">
        <f t="shared" si="5"/>
        <v>2.5332105999999999</v>
      </c>
      <c r="V35" s="2">
        <f t="shared" si="6"/>
        <v>2470971</v>
      </c>
      <c r="W35" s="2">
        <f t="shared" si="7"/>
        <v>2514019121</v>
      </c>
      <c r="X35" s="11">
        <f t="shared" si="8"/>
        <v>0.68276095048012875</v>
      </c>
    </row>
    <row r="36" spans="1:24" ht="12.75" customHeight="1" x14ac:dyDescent="0.25">
      <c r="A36" s="3" t="s">
        <v>21</v>
      </c>
      <c r="B36" s="2">
        <v>2221714895</v>
      </c>
      <c r="C36" s="10">
        <v>88.4514365</v>
      </c>
      <c r="D36" s="2">
        <v>290075736</v>
      </c>
      <c r="E36" s="10">
        <v>11.5485635</v>
      </c>
      <c r="F36" s="2">
        <v>2229122</v>
      </c>
      <c r="G36" s="2">
        <v>2514019753</v>
      </c>
      <c r="H36" s="2">
        <v>218128</v>
      </c>
      <c r="I36" s="2" t="s">
        <v>6</v>
      </c>
      <c r="J36" s="2" t="s">
        <v>7</v>
      </c>
      <c r="K36" s="2" t="s">
        <v>8</v>
      </c>
      <c r="L36" s="25">
        <v>45117</v>
      </c>
      <c r="M36" s="2" t="s">
        <v>9</v>
      </c>
      <c r="N36" s="2" t="s">
        <v>10</v>
      </c>
      <c r="O36" s="2"/>
      <c r="P36" s="2">
        <v>0</v>
      </c>
      <c r="Q36" s="3" t="str">
        <f t="shared" si="1"/>
        <v>12</v>
      </c>
      <c r="R36" s="2">
        <f t="shared" si="2"/>
        <v>2221714895</v>
      </c>
      <c r="S36" s="10">
        <f t="shared" si="3"/>
        <v>88.4514365</v>
      </c>
      <c r="T36" s="2">
        <f t="shared" si="4"/>
        <v>290075736</v>
      </c>
      <c r="U36" s="10">
        <f t="shared" si="5"/>
        <v>11.5485635</v>
      </c>
      <c r="V36" s="2">
        <f t="shared" si="6"/>
        <v>2229122</v>
      </c>
      <c r="W36" s="2">
        <f t="shared" si="7"/>
        <v>2514019753</v>
      </c>
      <c r="X36" s="11">
        <f t="shared" si="8"/>
        <v>0.68276112211960316</v>
      </c>
    </row>
    <row r="37" spans="1:24" ht="12.75" customHeight="1" x14ac:dyDescent="0.25">
      <c r="A37" s="3" t="s">
        <v>22</v>
      </c>
      <c r="B37" s="2">
        <v>2466041556</v>
      </c>
      <c r="C37" s="10">
        <v>98.176417200000003</v>
      </c>
      <c r="D37" s="2">
        <v>45805613</v>
      </c>
      <c r="E37" s="10">
        <v>1.8235828000000001</v>
      </c>
      <c r="F37" s="2">
        <v>2169786</v>
      </c>
      <c r="G37" s="2">
        <v>2514016955</v>
      </c>
      <c r="H37" s="2">
        <v>218128</v>
      </c>
      <c r="I37" s="2" t="s">
        <v>6</v>
      </c>
      <c r="J37" s="2" t="s">
        <v>7</v>
      </c>
      <c r="K37" s="2" t="s">
        <v>8</v>
      </c>
      <c r="L37" s="25">
        <v>45117</v>
      </c>
      <c r="M37" s="2" t="s">
        <v>9</v>
      </c>
      <c r="N37" s="2" t="s">
        <v>10</v>
      </c>
      <c r="O37" s="2"/>
      <c r="P37" s="2">
        <v>0</v>
      </c>
      <c r="Q37" s="3" t="str">
        <f t="shared" si="1"/>
        <v>13</v>
      </c>
      <c r="R37" s="2">
        <f t="shared" si="2"/>
        <v>2466041556</v>
      </c>
      <c r="S37" s="10">
        <f t="shared" si="3"/>
        <v>98.176417200000003</v>
      </c>
      <c r="T37" s="2">
        <f t="shared" si="4"/>
        <v>45805613</v>
      </c>
      <c r="U37" s="10">
        <f t="shared" si="5"/>
        <v>1.8235828000000001</v>
      </c>
      <c r="V37" s="2">
        <f t="shared" si="6"/>
        <v>2169786</v>
      </c>
      <c r="W37" s="2">
        <f t="shared" si="7"/>
        <v>2514016955</v>
      </c>
      <c r="X37" s="11">
        <f t="shared" si="8"/>
        <v>0.6827603622347147</v>
      </c>
    </row>
    <row r="38" spans="1:24" ht="12.75" customHeight="1" x14ac:dyDescent="0.25">
      <c r="A38" s="3" t="s">
        <v>23</v>
      </c>
      <c r="B38" s="2">
        <v>2491509227</v>
      </c>
      <c r="C38" s="10">
        <v>99.202376099999995</v>
      </c>
      <c r="D38" s="2">
        <v>20032659</v>
      </c>
      <c r="E38" s="10">
        <v>0.79762390000000005</v>
      </c>
      <c r="F38" s="2">
        <v>2482448</v>
      </c>
      <c r="G38" s="2">
        <v>2514024334</v>
      </c>
      <c r="H38" s="2">
        <v>213546</v>
      </c>
      <c r="I38" s="2" t="s">
        <v>6</v>
      </c>
      <c r="J38" s="2" t="s">
        <v>7</v>
      </c>
      <c r="K38" s="2" t="s">
        <v>8</v>
      </c>
      <c r="L38" s="25">
        <v>45117</v>
      </c>
      <c r="M38" s="2" t="s">
        <v>9</v>
      </c>
      <c r="N38" s="2" t="s">
        <v>10</v>
      </c>
      <c r="O38" s="2"/>
      <c r="P38" s="2">
        <v>0</v>
      </c>
      <c r="Q38" s="3" t="str">
        <f t="shared" si="1"/>
        <v>14</v>
      </c>
      <c r="R38" s="2">
        <f t="shared" si="2"/>
        <v>2491509227</v>
      </c>
      <c r="S38" s="10">
        <f t="shared" si="3"/>
        <v>99.202376099999995</v>
      </c>
      <c r="T38" s="2">
        <f t="shared" si="4"/>
        <v>20032659</v>
      </c>
      <c r="U38" s="10">
        <f t="shared" si="5"/>
        <v>0.79762390000000005</v>
      </c>
      <c r="V38" s="2">
        <f t="shared" si="6"/>
        <v>2482448</v>
      </c>
      <c r="W38" s="2">
        <f t="shared" si="7"/>
        <v>2514024334</v>
      </c>
      <c r="X38" s="11">
        <f t="shared" si="8"/>
        <v>0.6827623662342116</v>
      </c>
    </row>
    <row r="39" spans="1:24" ht="12.75" customHeight="1" x14ac:dyDescent="0.25">
      <c r="A39" s="3" t="s">
        <v>24</v>
      </c>
      <c r="B39" s="2">
        <v>2502370029</v>
      </c>
      <c r="C39" s="10">
        <v>99.892095800000007</v>
      </c>
      <c r="D39" s="2">
        <v>2703078</v>
      </c>
      <c r="E39" s="10">
        <v>0.10790420000000001</v>
      </c>
      <c r="F39" s="2">
        <v>8952229</v>
      </c>
      <c r="G39" s="2">
        <v>2514025336</v>
      </c>
      <c r="H39" s="2">
        <v>213754</v>
      </c>
      <c r="I39" s="2" t="s">
        <v>6</v>
      </c>
      <c r="J39" s="2" t="s">
        <v>7</v>
      </c>
      <c r="K39" s="2" t="s">
        <v>8</v>
      </c>
      <c r="L39" s="25">
        <v>45117</v>
      </c>
      <c r="M39" s="2" t="s">
        <v>9</v>
      </c>
      <c r="N39" s="2" t="s">
        <v>10</v>
      </c>
      <c r="O39" s="2"/>
      <c r="P39" s="2">
        <v>0</v>
      </c>
      <c r="Q39" s="3" t="str">
        <f t="shared" si="1"/>
        <v>15</v>
      </c>
      <c r="R39" s="2">
        <f t="shared" si="2"/>
        <v>2502370029</v>
      </c>
      <c r="S39" s="10">
        <f t="shared" si="3"/>
        <v>99.892095800000007</v>
      </c>
      <c r="T39" s="2">
        <f t="shared" si="4"/>
        <v>2703078</v>
      </c>
      <c r="U39" s="10">
        <f t="shared" si="5"/>
        <v>0.10790420000000001</v>
      </c>
      <c r="V39" s="2">
        <f t="shared" si="6"/>
        <v>8952229</v>
      </c>
      <c r="W39" s="2">
        <f t="shared" si="7"/>
        <v>2514025336</v>
      </c>
      <c r="X39" s="11">
        <f t="shared" si="8"/>
        <v>0.68276263835882134</v>
      </c>
    </row>
    <row r="40" spans="1:24" ht="12.75" customHeight="1" x14ac:dyDescent="0.25">
      <c r="A40" s="3" t="s">
        <v>25</v>
      </c>
      <c r="B40" s="2">
        <v>2509518809</v>
      </c>
      <c r="C40" s="10">
        <v>99.885530700000004</v>
      </c>
      <c r="D40" s="2">
        <v>2875920</v>
      </c>
      <c r="E40" s="10">
        <v>0.1144693</v>
      </c>
      <c r="F40" s="2">
        <v>1636287</v>
      </c>
      <c r="G40" s="2">
        <v>2514031016</v>
      </c>
      <c r="H40" s="2">
        <v>213387</v>
      </c>
      <c r="I40" s="2" t="s">
        <v>6</v>
      </c>
      <c r="J40" s="2" t="s">
        <v>7</v>
      </c>
      <c r="K40" s="2" t="s">
        <v>8</v>
      </c>
      <c r="L40" s="25">
        <v>45117</v>
      </c>
      <c r="M40" s="2" t="s">
        <v>9</v>
      </c>
      <c r="N40" s="2" t="s">
        <v>10</v>
      </c>
      <c r="O40" s="2"/>
      <c r="P40" s="2">
        <v>0</v>
      </c>
      <c r="Q40" s="3" t="str">
        <f t="shared" si="1"/>
        <v>16</v>
      </c>
      <c r="R40" s="2">
        <f t="shared" si="2"/>
        <v>2509518809</v>
      </c>
      <c r="S40" s="10">
        <f t="shared" si="3"/>
        <v>99.885530700000004</v>
      </c>
      <c r="T40" s="2">
        <f t="shared" si="4"/>
        <v>2875920</v>
      </c>
      <c r="U40" s="10">
        <f t="shared" si="5"/>
        <v>0.1144693</v>
      </c>
      <c r="V40" s="2">
        <f t="shared" si="6"/>
        <v>1636287</v>
      </c>
      <c r="W40" s="2">
        <f t="shared" si="7"/>
        <v>2514031016</v>
      </c>
      <c r="X40" s="11">
        <f t="shared" si="8"/>
        <v>0.68276418094143998</v>
      </c>
    </row>
    <row r="41" spans="1:24" ht="12.75" customHeight="1" x14ac:dyDescent="0.25">
      <c r="A41" s="3" t="s">
        <v>26</v>
      </c>
      <c r="B41" s="2">
        <v>2348830038</v>
      </c>
      <c r="C41" s="10">
        <v>93.623824900000002</v>
      </c>
      <c r="D41" s="2">
        <v>159965175</v>
      </c>
      <c r="E41" s="10">
        <v>6.3761751000000002</v>
      </c>
      <c r="F41" s="2">
        <v>5230075</v>
      </c>
      <c r="G41" s="2">
        <v>2514025288</v>
      </c>
      <c r="H41" s="2">
        <v>213754</v>
      </c>
      <c r="I41" s="2" t="s">
        <v>6</v>
      </c>
      <c r="J41" s="2" t="s">
        <v>7</v>
      </c>
      <c r="K41" s="2" t="s">
        <v>8</v>
      </c>
      <c r="L41" s="25">
        <v>45117</v>
      </c>
      <c r="M41" s="2" t="s">
        <v>9</v>
      </c>
      <c r="N41" s="2" t="s">
        <v>10</v>
      </c>
      <c r="O41" s="2"/>
      <c r="P41" s="2">
        <v>0</v>
      </c>
      <c r="Q41" s="3" t="str">
        <f t="shared" si="1"/>
        <v>17</v>
      </c>
      <c r="R41" s="2">
        <f t="shared" si="2"/>
        <v>2348830038</v>
      </c>
      <c r="S41" s="10">
        <f t="shared" si="3"/>
        <v>93.623824900000002</v>
      </c>
      <c r="T41" s="2">
        <f t="shared" si="4"/>
        <v>159965175</v>
      </c>
      <c r="U41" s="10">
        <f t="shared" si="5"/>
        <v>6.3761751000000002</v>
      </c>
      <c r="V41" s="2">
        <f t="shared" si="6"/>
        <v>5230075</v>
      </c>
      <c r="W41" s="2">
        <f t="shared" si="7"/>
        <v>2514025288</v>
      </c>
      <c r="X41" s="11">
        <f t="shared" si="8"/>
        <v>0.68276262532291199</v>
      </c>
    </row>
    <row r="42" spans="1:24" ht="12.75" customHeight="1" x14ac:dyDescent="0.25">
      <c r="A42" s="3" t="s">
        <v>27</v>
      </c>
      <c r="B42" s="2">
        <v>2446867357</v>
      </c>
      <c r="C42" s="10">
        <v>97.763875900000002</v>
      </c>
      <c r="D42" s="2">
        <v>55966471</v>
      </c>
      <c r="E42" s="10">
        <v>2.2361241000000001</v>
      </c>
      <c r="F42" s="2">
        <v>11199292</v>
      </c>
      <c r="G42" s="2">
        <v>2514033120</v>
      </c>
      <c r="H42" s="2">
        <v>213754</v>
      </c>
      <c r="I42" s="2" t="s">
        <v>6</v>
      </c>
      <c r="J42" s="2" t="s">
        <v>7</v>
      </c>
      <c r="K42" s="2" t="s">
        <v>8</v>
      </c>
      <c r="L42" s="25">
        <v>45117</v>
      </c>
      <c r="M42" s="2" t="s">
        <v>9</v>
      </c>
      <c r="N42" s="2" t="s">
        <v>10</v>
      </c>
      <c r="O42" s="2"/>
      <c r="P42" s="2">
        <v>0</v>
      </c>
      <c r="Q42" s="3" t="str">
        <f t="shared" si="1"/>
        <v>18</v>
      </c>
      <c r="R42" s="2">
        <f t="shared" si="2"/>
        <v>2446867357</v>
      </c>
      <c r="S42" s="10">
        <f t="shared" si="3"/>
        <v>97.763875900000002</v>
      </c>
      <c r="T42" s="2">
        <f t="shared" si="4"/>
        <v>55966471</v>
      </c>
      <c r="U42" s="10">
        <f t="shared" si="5"/>
        <v>2.2361241000000001</v>
      </c>
      <c r="V42" s="2">
        <f t="shared" si="6"/>
        <v>11199292</v>
      </c>
      <c r="W42" s="2">
        <f t="shared" si="7"/>
        <v>2514033120</v>
      </c>
      <c r="X42" s="11">
        <f t="shared" si="8"/>
        <v>0.68276475234880429</v>
      </c>
    </row>
    <row r="43" spans="1:24" ht="12.75" customHeight="1" x14ac:dyDescent="0.25">
      <c r="A43" s="3" t="s">
        <v>28</v>
      </c>
      <c r="B43" s="2">
        <v>2438918449</v>
      </c>
      <c r="C43" s="10">
        <v>97.0865644</v>
      </c>
      <c r="D43" s="2">
        <v>73188621</v>
      </c>
      <c r="E43" s="10">
        <v>2.9134356000000001</v>
      </c>
      <c r="F43" s="2">
        <v>1923244</v>
      </c>
      <c r="G43" s="2">
        <v>2514030314</v>
      </c>
      <c r="H43" s="2">
        <v>213754</v>
      </c>
      <c r="I43" s="2" t="s">
        <v>6</v>
      </c>
      <c r="J43" s="2" t="s">
        <v>7</v>
      </c>
      <c r="K43" s="2" t="s">
        <v>8</v>
      </c>
      <c r="L43" s="25">
        <v>45117</v>
      </c>
      <c r="M43" s="2" t="s">
        <v>9</v>
      </c>
      <c r="N43" s="2" t="s">
        <v>10</v>
      </c>
      <c r="O43" s="2"/>
      <c r="P43" s="2">
        <v>0</v>
      </c>
      <c r="Q43" s="3" t="str">
        <f t="shared" si="1"/>
        <v>19</v>
      </c>
      <c r="R43" s="2">
        <f t="shared" si="2"/>
        <v>2438918449</v>
      </c>
      <c r="S43" s="10">
        <f t="shared" si="3"/>
        <v>97.0865644</v>
      </c>
      <c r="T43" s="2">
        <f t="shared" si="4"/>
        <v>73188621</v>
      </c>
      <c r="U43" s="10">
        <f t="shared" si="5"/>
        <v>2.9134356000000001</v>
      </c>
      <c r="V43" s="2">
        <f t="shared" si="6"/>
        <v>1923244</v>
      </c>
      <c r="W43" s="2">
        <f t="shared" si="7"/>
        <v>2514030314</v>
      </c>
      <c r="X43" s="11">
        <f t="shared" si="8"/>
        <v>0.68276399029126422</v>
      </c>
    </row>
    <row r="44" spans="1:24" ht="12.75" customHeight="1" x14ac:dyDescent="0.25">
      <c r="A44" s="3" t="s">
        <v>29</v>
      </c>
      <c r="B44" s="2">
        <v>2477810843</v>
      </c>
      <c r="C44" s="10">
        <v>98.815973600000007</v>
      </c>
      <c r="D44" s="2">
        <v>29689465</v>
      </c>
      <c r="E44" s="10">
        <v>1.1840264</v>
      </c>
      <c r="F44" s="2">
        <v>6524048</v>
      </c>
      <c r="G44" s="2">
        <v>2514024356</v>
      </c>
      <c r="H44" s="2">
        <v>213754</v>
      </c>
      <c r="I44" s="2" t="s">
        <v>6</v>
      </c>
      <c r="J44" s="2" t="s">
        <v>7</v>
      </c>
      <c r="K44" s="2" t="s">
        <v>8</v>
      </c>
      <c r="L44" s="25">
        <v>45117</v>
      </c>
      <c r="M44" s="2" t="s">
        <v>9</v>
      </c>
      <c r="N44" s="2" t="s">
        <v>10</v>
      </c>
      <c r="O44" s="2"/>
      <c r="P44" s="2">
        <v>0</v>
      </c>
      <c r="Q44" s="3" t="str">
        <f t="shared" si="1"/>
        <v>20</v>
      </c>
      <c r="R44" s="2">
        <f t="shared" si="2"/>
        <v>2477810843</v>
      </c>
      <c r="S44" s="10">
        <f t="shared" si="3"/>
        <v>98.815973600000007</v>
      </c>
      <c r="T44" s="2">
        <f t="shared" si="4"/>
        <v>29689465</v>
      </c>
      <c r="U44" s="10">
        <f t="shared" si="5"/>
        <v>1.1840264</v>
      </c>
      <c r="V44" s="2">
        <f t="shared" si="6"/>
        <v>6524048</v>
      </c>
      <c r="W44" s="2">
        <f t="shared" si="7"/>
        <v>2514024356</v>
      </c>
      <c r="X44" s="11">
        <f t="shared" si="8"/>
        <v>0.68276237220900338</v>
      </c>
    </row>
    <row r="45" spans="1:24" ht="12.75" customHeight="1" x14ac:dyDescent="0.25">
      <c r="A45" s="3" t="s">
        <v>30</v>
      </c>
      <c r="B45" s="2">
        <v>2466495151</v>
      </c>
      <c r="C45" s="10">
        <v>98.293660500000001</v>
      </c>
      <c r="D45" s="2">
        <v>42817390</v>
      </c>
      <c r="E45" s="10">
        <v>1.7063394999999999</v>
      </c>
      <c r="F45" s="2">
        <v>4700478</v>
      </c>
      <c r="G45" s="2">
        <v>2514013019</v>
      </c>
      <c r="H45" s="2">
        <v>215679</v>
      </c>
      <c r="I45" s="2" t="s">
        <v>6</v>
      </c>
      <c r="J45" s="2" t="s">
        <v>7</v>
      </c>
      <c r="K45" s="2" t="s">
        <v>8</v>
      </c>
      <c r="L45" s="25">
        <v>45117</v>
      </c>
      <c r="M45" s="2" t="s">
        <v>9</v>
      </c>
      <c r="N45" s="2" t="s">
        <v>10</v>
      </c>
      <c r="O45" s="2"/>
      <c r="P45" s="2">
        <v>0</v>
      </c>
      <c r="Q45" s="3" t="str">
        <f t="shared" si="1"/>
        <v>21</v>
      </c>
      <c r="R45" s="2">
        <f t="shared" si="2"/>
        <v>2466495151</v>
      </c>
      <c r="S45" s="10">
        <f t="shared" si="3"/>
        <v>98.293660500000001</v>
      </c>
      <c r="T45" s="2">
        <f t="shared" si="4"/>
        <v>42817390</v>
      </c>
      <c r="U45" s="10">
        <f t="shared" si="5"/>
        <v>1.7063394999999999</v>
      </c>
      <c r="V45" s="2">
        <f t="shared" si="6"/>
        <v>4700478</v>
      </c>
      <c r="W45" s="2">
        <f t="shared" si="7"/>
        <v>2514013019</v>
      </c>
      <c r="X45" s="11">
        <f t="shared" si="8"/>
        <v>0.68275929329013962</v>
      </c>
    </row>
    <row r="46" spans="1:24" ht="12.75" customHeight="1" x14ac:dyDescent="0.25">
      <c r="A46" s="3" t="s">
        <v>31</v>
      </c>
      <c r="B46" s="2">
        <v>2484643806</v>
      </c>
      <c r="C46" s="10">
        <v>98.955515300000002</v>
      </c>
      <c r="D46" s="2">
        <v>26225648</v>
      </c>
      <c r="E46" s="10">
        <v>1.0444846999999999</v>
      </c>
      <c r="F46" s="2">
        <v>3151802</v>
      </c>
      <c r="G46" s="2">
        <v>2514021256</v>
      </c>
      <c r="H46" s="2">
        <v>213387</v>
      </c>
      <c r="I46" s="2" t="s">
        <v>6</v>
      </c>
      <c r="J46" s="2" t="s">
        <v>7</v>
      </c>
      <c r="K46" s="2" t="s">
        <v>8</v>
      </c>
      <c r="L46" s="25">
        <v>45117</v>
      </c>
      <c r="M46" s="2" t="s">
        <v>9</v>
      </c>
      <c r="N46" s="2" t="s">
        <v>10</v>
      </c>
      <c r="O46" s="2"/>
      <c r="P46" s="2">
        <v>0</v>
      </c>
      <c r="Q46" s="3" t="str">
        <f t="shared" si="1"/>
        <v>22</v>
      </c>
      <c r="R46" s="2">
        <f t="shared" si="2"/>
        <v>2484643806</v>
      </c>
      <c r="S46" s="10">
        <f t="shared" si="3"/>
        <v>98.955515300000002</v>
      </c>
      <c r="T46" s="2">
        <f t="shared" si="4"/>
        <v>26225648</v>
      </c>
      <c r="U46" s="10">
        <f t="shared" si="5"/>
        <v>1.0444846999999999</v>
      </c>
      <c r="V46" s="2">
        <f t="shared" si="6"/>
        <v>3151802</v>
      </c>
      <c r="W46" s="2">
        <f t="shared" si="7"/>
        <v>2514021256</v>
      </c>
      <c r="X46" s="11">
        <f t="shared" si="8"/>
        <v>0.68276153030651798</v>
      </c>
    </row>
    <row r="47" spans="1:24" x14ac:dyDescent="0.25">
      <c r="A47" s="3" t="s">
        <v>32</v>
      </c>
      <c r="B47" s="2">
        <v>2329627785</v>
      </c>
      <c r="C47" s="10">
        <v>92.717636499999998</v>
      </c>
      <c r="D47" s="2">
        <v>182977015</v>
      </c>
      <c r="E47" s="10">
        <v>7.2823634999999998</v>
      </c>
      <c r="F47" s="2">
        <v>1416090</v>
      </c>
      <c r="G47" s="2">
        <v>2514020890</v>
      </c>
      <c r="H47" s="2">
        <v>213754</v>
      </c>
      <c r="I47" s="2" t="s">
        <v>6</v>
      </c>
      <c r="J47" s="2" t="s">
        <v>7</v>
      </c>
      <c r="K47" s="2" t="s">
        <v>8</v>
      </c>
      <c r="L47" s="25">
        <v>45117</v>
      </c>
      <c r="M47" s="2" t="s">
        <v>9</v>
      </c>
      <c r="N47" s="2" t="s">
        <v>10</v>
      </c>
      <c r="O47" s="2"/>
      <c r="P47" s="2">
        <v>0</v>
      </c>
      <c r="Q47" s="3" t="str">
        <f t="shared" si="1"/>
        <v>23</v>
      </c>
      <c r="R47" s="2">
        <f t="shared" si="2"/>
        <v>2329627785</v>
      </c>
      <c r="S47" s="10">
        <f t="shared" si="3"/>
        <v>92.717636499999998</v>
      </c>
      <c r="T47" s="2">
        <f t="shared" si="4"/>
        <v>182977015</v>
      </c>
      <c r="U47" s="10">
        <f t="shared" si="5"/>
        <v>7.2823634999999998</v>
      </c>
      <c r="V47" s="2">
        <f t="shared" si="6"/>
        <v>1416090</v>
      </c>
      <c r="W47" s="2">
        <f t="shared" si="7"/>
        <v>2514020890</v>
      </c>
      <c r="X47" s="11">
        <f t="shared" si="8"/>
        <v>0.68276143090770836</v>
      </c>
    </row>
    <row r="48" spans="1:24" ht="26.25" customHeight="1" x14ac:dyDescent="0.25">
      <c r="Q48" t="s">
        <v>2</v>
      </c>
      <c r="V48" s="5"/>
      <c r="W48"/>
      <c r="X48"/>
    </row>
    <row r="49" spans="17:24" ht="52.5" customHeight="1" x14ac:dyDescent="0.25">
      <c r="V49" s="5"/>
      <c r="W49"/>
      <c r="X49"/>
    </row>
    <row r="50" spans="17:24" ht="72" customHeight="1" x14ac:dyDescent="0.25">
      <c r="Q50" s="28" t="str">
        <f ca="1">INDIRECT("N25")</f>
        <v>Kathryn Earles_x000D_
Client Relationship Lead</v>
      </c>
      <c r="R50" s="28"/>
      <c r="S50" s="28"/>
      <c r="T50" s="28"/>
      <c r="U50" s="28"/>
      <c r="V50" s="28"/>
      <c r="W50" s="28"/>
      <c r="X50" s="28"/>
    </row>
  </sheetData>
  <mergeCells count="2">
    <mergeCell ref="W13:X13"/>
    <mergeCell ref="Q50:X50"/>
  </mergeCells>
  <phoneticPr fontId="2" type="noConversion"/>
  <pageMargins left="0.7" right="0.7" top="0.75" bottom="0.75" header="0.3" footer="0.3"/>
  <pageSetup paperSize="9" scale="94" fitToHeight="0"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1"/>
  <sheetViews>
    <sheetView workbookViewId="0">
      <selection activeCell="B4" sqref="B4"/>
    </sheetView>
  </sheetViews>
  <sheetFormatPr defaultRowHeight="12.5" x14ac:dyDescent="0.25"/>
  <sheetData>
    <row r="1" spans="1:2" x14ac:dyDescent="0.25">
      <c r="A1" s="15" t="s">
        <v>34</v>
      </c>
      <c r="B1" t="str">
        <f>IF(OR(A1 = "AGM", A1 = ""), "Annual General Meeting", IF(A1 = "EGM", "General Meeting", IF(A1 = "Court", "Court Meeting", A1)))</f>
        <v>Annual General Meeting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FO% AG% AB</vt:lpstr>
      <vt:lpstr>FO% AG% AB NO</vt:lpstr>
      <vt:lpstr>MeetingSession</vt:lpstr>
      <vt:lpstr>FOpAGpAB_IndependentResult</vt:lpstr>
      <vt:lpstr>'FO% AG% AB'!Query_from_Mms_DSN_1</vt:lpstr>
      <vt:lpstr>'FO% AG% AB NO'!Query_from_Mms_DSN_1</vt:lpstr>
      <vt:lpstr>'FO% AG% AB'!Query_from_Mms_DSN_2</vt:lpstr>
      <vt:lpstr>'FO% AG% AB NO'!Query_from_Mms_DSN_2</vt:lpstr>
      <vt:lpstr>'FO% AG% AB'!Query_from_Mms_DSN_4</vt:lpstr>
      <vt:lpstr>MeetingSession!Query_from_Mms_DSN_4</vt:lpstr>
      <vt:lpstr>'FO% AG% AB'!Query_from_Mms_DSN_5</vt:lpstr>
      <vt:lpstr>'FO% AG% AB'!Query_from_Mms_DSN_6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 Operator (show)</dc:creator>
  <cp:lastModifiedBy>Wood, Eve</cp:lastModifiedBy>
  <cp:lastPrinted>2023-07-10T12:19:06Z</cp:lastPrinted>
  <dcterms:created xsi:type="dcterms:W3CDTF">2002-05-20T08:26:24Z</dcterms:created>
  <dcterms:modified xsi:type="dcterms:W3CDTF">2023-07-13T13:57:44Z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</Properties>
</file>