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180" windowHeight="8835" tabRatio="775"/>
  </bookViews>
  <sheets>
    <sheet name="Final Poll Results" sheetId="4" r:id="rId1"/>
    <sheet name="MeetingSession" sheetId="8" state="hidden" r:id="rId2"/>
  </sheets>
  <definedNames>
    <definedName name="FOpAGpAB_IndependentResult">'Final Poll Results'!$A$31:$P$32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" localSheetId="0">'Final Poll Results'!#REF!</definedName>
    <definedName name="Query_from_Mms_DSN_1" localSheetId="0">'Final Poll Results'!$A$25:$P$29</definedName>
    <definedName name="Query_from_Mms_DSN_2" localSheetId="0">'Final Poll Results'!$W$23</definedName>
    <definedName name="Query_from_Mms_DSN_4" localSheetId="0">'Final Poll Results'!$X$23</definedName>
    <definedName name="Query_from_Mms_DSN_4" localSheetId="1">MeetingSession!$A$1</definedName>
    <definedName name="Query_from_Mms_DSN_5" localSheetId="0">'Final Poll Results'!$V$23</definedName>
    <definedName name="Query_from_Mms_DSN_6" localSheetId="0">'Final Poll Results'!$A$31:$P$32</definedName>
  </definedNames>
  <calcPr calcId="145621"/>
</workbook>
</file>

<file path=xl/calcChain.xml><?xml version="1.0" encoding="utf-8"?>
<calcChain xmlns="http://schemas.openxmlformats.org/spreadsheetml/2006/main">
  <c r="Q32" i="4" l="1"/>
  <c r="R32" i="4"/>
  <c r="V32" i="4" s="1"/>
  <c r="W32" i="4" s="1"/>
  <c r="S32" i="4"/>
  <c r="T32" i="4"/>
  <c r="U32" i="4"/>
  <c r="X32" i="4"/>
  <c r="Q26" i="4"/>
  <c r="R26" i="4"/>
  <c r="S26" i="4"/>
  <c r="T26" i="4"/>
  <c r="V26" i="4" s="1"/>
  <c r="W26" i="4" s="1"/>
  <c r="U26" i="4"/>
  <c r="X26" i="4"/>
  <c r="Q27" i="4"/>
  <c r="R27" i="4"/>
  <c r="S27" i="4"/>
  <c r="T27" i="4"/>
  <c r="V27" i="4" s="1"/>
  <c r="W27" i="4" s="1"/>
  <c r="U27" i="4"/>
  <c r="X27" i="4"/>
  <c r="Q28" i="4"/>
  <c r="R28" i="4"/>
  <c r="S28" i="4"/>
  <c r="T28" i="4"/>
  <c r="V28" i="4" s="1"/>
  <c r="W28" i="4" s="1"/>
  <c r="U28" i="4"/>
  <c r="X28" i="4"/>
  <c r="Q29" i="4"/>
  <c r="R29" i="4"/>
  <c r="S29" i="4"/>
  <c r="T29" i="4"/>
  <c r="V29" i="4" s="1"/>
  <c r="W29" i="4" s="1"/>
  <c r="U29" i="4"/>
  <c r="X29" i="4"/>
  <c r="B1" i="8"/>
  <c r="Q30" i="4"/>
  <c r="X31" i="4"/>
  <c r="U31" i="4"/>
  <c r="T31" i="4"/>
  <c r="S31" i="4"/>
  <c r="R31" i="4"/>
  <c r="Q31" i="4"/>
  <c r="X25" i="4"/>
  <c r="T25" i="4"/>
  <c r="Q25" i="4"/>
  <c r="R25" i="4"/>
  <c r="V25" i="4" s="1"/>
  <c r="W25" i="4" s="1"/>
  <c r="S25" i="4"/>
  <c r="U25" i="4"/>
  <c r="Q35" i="4"/>
  <c r="R24" i="4"/>
  <c r="V13" i="4"/>
  <c r="Q7" i="4"/>
  <c r="Q20" i="4"/>
  <c r="X24" i="4"/>
  <c r="T24" i="4"/>
  <c r="Q19" i="4" l="1"/>
  <c r="V31" i="4"/>
  <c r="W31" i="4" s="1"/>
</calcChain>
</file>

<file path=xl/connections.xml><?xml version="1.0" encoding="utf-8"?>
<connections xmlns="http://schemas.openxmlformats.org/spreadsheetml/2006/main">
  <connection id="1" name="conn_FOpAGpAB_IndependentResult" type="1" refreshedVersion="4" saveData="1">
    <dbPr connection="DRIVER=SQL Server;SERVER=LUMI-SVR-007;UID=Administrator;Trusted_Connection=Yes;APP=Microsoft Office 2010;WSID=LUMI-SVR-007;DATABASE=LumiAgm_National Grid GM May 2017" command="exec [usp_Poll_SelectScrutineersReportWithAbstain] @ForceRecalc=0, @ReportIndependentVotes=1"/>
  </connection>
  <connection id="2" name="conn_FOpAGpAB_OverallResult" type="1" refreshedVersion="4" saveData="1">
    <dbPr connection="DRIVER=SQL Server;SERVER=LUMI-SVR-007;UID=Administrator;Trusted_Connection=Yes;APP=Microsoft Office 2010;WSID=LUMI-SVR-007;DATABASE=LumiAgm_National Grid GM May 2017" command="exec [usp_Poll_SelectScrutineersReportWithAbstain] @ForceRecalc=0, @ReportIndependentVotes=0"/>
  </connection>
  <connection id="3" name="Connection" type="1" refreshedVersion="4" background="1" saveData="1">
    <dbPr connection="DRIVER=SQL Server;SERVER=LUMI-SVR-007;UID=Administrator;Trusted_Connection=Yes;APP=Microsoft Office 2010;WSID=LUMI-SVR-007;DATABASE=LumiAgm_National Grid GM May 2017" command="SELECT Sum(ShareClass.IssuedShareCapital) AS SumOfIssuedShareCapital FROM ShareClass"/>
  </connection>
  <connection id="4" name="Connection6" type="1" refreshedVersion="4" background="1" saveData="1">
    <dbPr connection="DRIVER=SQL Server;SERVER=LUMI-SVR-007;UID=Administrator;Trusted_Connection=Yes;APP=Microsoft Office 2010;WSID=LUMI-SVR-007;DATABASE=LumiAgm_National Grid GM May 2017" command="SELECT Sum(ShareClass.IssuedShareCapitalIndependents) AS SumOfIssuedShareCapitalIndependents FROM ShareClass"/>
  </connection>
  <connection id="5" name="Connection61" type="1" refreshedVersion="4" background="1" saveData="1">
    <dbPr connection="DRIVER=SQL Server;SERVER=LUMI-SVR-007;UID=Administrator;Trusted_Connection=Yes;APP=Microsoft Office 2010;WSID=LUMI-SVR-007;DATABASE=LumiAgm_National Grid GM May 2017" command="SELECT MeetingSession.MeetingType_x000d__x000a_FROM MeetingSession"/>
  </connection>
  <connection id="6" name="Connection7" type="1" refreshedVersion="4" background="1" saveData="1">
    <dbPr connection="DRIVER=SQL Server;SERVER=LUMI-SVR-007;UID=Administrator;Trusted_Connection=Yes;APP=Microsoft Office 2010;WSID=LUMI-SVR-007;DATABASE=LumiAgm_National Grid GM May 2017" command="select case when exists (select * from Question where CalculateIndependentVotes=1) then 'Ind'  else 'NoInd' end"/>
  </connection>
  <connection id="7" name="GetQuestionResultsOfAllQuestions" type="4" refreshedVersion="0" background="1">
    <webPr xml="1" sourceData="1" url="http://localhost/MmsVoteMonitor/ServiceQuestionResults.asmx/GetQuestionResultsOfAllQuestions" htmlTables="1" htmlFormat="all"/>
  </connection>
  <connection id="8" name="GetQuestionResultsOfAllQuestions1" type="4" refreshedVersion="0" background="1">
    <webPr xml="1" sourceData="1" url="http://localhost/MmsVoteMonitor/ServiceQuestionResults.asmx/GetQuestionResultsOfAllQuestions" htmlTables="1" htmlFormat="all"/>
  </connection>
</connections>
</file>

<file path=xl/sharedStrings.xml><?xml version="1.0" encoding="utf-8"?>
<sst xmlns="http://schemas.openxmlformats.org/spreadsheetml/2006/main" count="45" uniqueCount="20">
  <si>
    <t>The Chairman</t>
  </si>
  <si>
    <t>Dear Sir,</t>
  </si>
  <si>
    <t>is correctly set out as follows:-</t>
  </si>
  <si>
    <t>%</t>
  </si>
  <si>
    <t>Yours faithfully,</t>
  </si>
  <si>
    <t>VOTES
TOTAL</t>
  </si>
  <si>
    <t>% of ISC VOTED</t>
  </si>
  <si>
    <t>1</t>
  </si>
  <si>
    <t>For</t>
  </si>
  <si>
    <t>Against</t>
  </si>
  <si>
    <t>Withheld</t>
  </si>
  <si>
    <t>NATIONAL GRID PLC</t>
  </si>
  <si>
    <t>Graham Renn_x000D_
Director_x000D_
Shareholder Solutions_x000D_
Capita Asset Services</t>
  </si>
  <si>
    <t>Capita</t>
  </si>
  <si>
    <t>2</t>
  </si>
  <si>
    <t>3</t>
  </si>
  <si>
    <t>4</t>
  </si>
  <si>
    <t>5</t>
  </si>
  <si>
    <t>NoInd</t>
  </si>
  <si>
    <t>EGM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</si>
</sst>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3" fontId="0" fillId="0" borderId="0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22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/>
    <xf numFmtId="0" fontId="3" fillId="0" borderId="0" xfId="0" applyFont="1" applyAlignment="1">
      <alignment horizontal="right"/>
    </xf>
    <xf numFmtId="10" fontId="0" fillId="0" borderId="0" xfId="0" applyNumberFormat="1" applyBorder="1"/>
    <xf numFmtId="3" fontId="5" fillId="2" borderId="0" xfId="0" applyNumberFormat="1" applyFont="1" applyFill="1" applyBorder="1"/>
    <xf numFmtId="3" fontId="3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all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double" name="LiveVotesFor" form="unqualified"/>
                  <xsd:element minOccurs="0" nillable="true" type="xsd:double" name="LiveVotesAgainst" form="unqualified"/>
                  <xsd:element minOccurs="0" nillable="true" type="xsd:double" name="LiveVotesAbstain" form="unqualified"/>
                  <xsd:element minOccurs="0" nillable="true" type="xsd:double" name="LiveVotesReceived" form="unqualified"/>
                  <xsd:element minOccurs="0" nillable="true" type="xsd:double" name="LiveVotesNotReceived" form="unqualified"/>
                  <xsd:element minOccurs="0" nillable="true" type="xsd:double" name="LiveVotesTotal" form="unqualified"/>
                  <xsd:element minOccurs="0" nillable="true" type="xsd:double" name="LiveVotesPercentOfVotesTotalFor" form="unqualified"/>
                  <xsd:element minOccurs="0" nillable="true" type="xsd:double" name="LiveVotesPercentOfVotesTotalAgainst" form="unqualified"/>
                  <xsd:element minOccurs="0" nillable="true" type="xsd:double" name="LiveVotesPercentOfVotesTotalAbstain" form="unqualified"/>
                  <xsd:element minOccurs="0" nillable="true" type="xsd:double" name="LiveVotesPercentOfVotesTotalReceived" form="unqualified"/>
                  <xsd:element minOccurs="0" nillable="true" type="xsd:double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double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double" name="OverallVotesPercentOfVotesTotalNotReceived" form="unqualified"/>
                  <xsd:element minOccurs="0" nillable="true" type="xsd:double" name="OverallVotesForPossibleOutcomeMin" form="unqualified"/>
                  <xsd:element minOccurs="0" nillable="true" type="xsd:double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string" name="PollStatus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PollTime" form="unqualified"/>
                  <xsd:element minOccurs="0" nillable="true" type="xsd:string" name="ResolutionCarriedMessage" form="unqualified"/>
                </xsd:all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sequence minOccurs="0"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integer" name="LiveVotesFor" form="unqualified"/>
                  <xsd:element minOccurs="0" nillable="true" type="xsd:integer" name="LiveVotesAgainst" form="unqualified"/>
                  <xsd:element minOccurs="0" nillable="true" type="xsd:integer" name="LiveVotesAbstain" form="unqualified"/>
                  <xsd:element minOccurs="0" nillable="true" type="xsd:integer" name="LiveVotesReceived" form="unqualified"/>
                  <xsd:element minOccurs="0" nillable="true" type="xsd:integer" name="LiveVotesNotReceived" form="unqualified"/>
                  <xsd:element minOccurs="0" nillable="true" type="xsd:integer" name="LiveVotesTotal" form="unqualified"/>
                  <xsd:element minOccurs="0" nillable="true" type="xsd:integer" name="LiveVotesPercentOfVotesTotalFor" form="unqualified"/>
                  <xsd:element minOccurs="0" nillable="true" type="xsd:integer" name="LiveVotesPercentOfVotesTotalAgainst" form="unqualified"/>
                  <xsd:element minOccurs="0" nillable="true" type="xsd:integer" name="LiveVotesPercentOfVotesTotalAbstain" form="unqualified"/>
                  <xsd:element minOccurs="0" nillable="true" type="xsd:integer" name="LiveVotesPercentOfVotesTotalReceived" form="unqualified"/>
                  <xsd:element minOccurs="0" nillable="true" type="xsd:integer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integer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integer" name="OverallVotesPercentOfVotesTotalNotReceived" form="unqualified"/>
                  <xsd:element minOccurs="0" nillable="true" type="xsd:integer" name="OverallVotesForPossibleOutcomeMin" form="unqualified"/>
                  <xsd:element minOccurs="0" nillable="true" type="xsd:integer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ResolutionCarriedMessage" form="unqualified"/>
                </xsd:sequence>
              </xsd:complexType>
            </xsd:element>
          </xsd:sequence>
        </xsd:complexType>
      </xsd:element>
    </xsd:schema>
  </Schema>
  <Map ID="2" Name="QuestionResults_Map" RootElement="QuestionResults" SchemaID="Schema2" ShowImportExportValidationErrors="false" AutoFit="false" Append="false" PreserveSortAFLayout="true" PreserveFormat="true">
    <DataBinding FileBinding="true" ConnectionID="7" DataBindingLoadMode="1"/>
  </Map>
  <Map ID="3" Name="QuestionResultsWithAB_Map" RootElement="QuestionResults" SchemaID="Schema3" ShowImportExportValidationErrors="false" AutoFit="fals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xmlMaps" Target="xmlMap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21</xdr:row>
          <xdr:rowOff>0</xdr:rowOff>
        </xdr:from>
        <xdr:to>
          <xdr:col>21</xdr:col>
          <xdr:colOff>495300</xdr:colOff>
          <xdr:row>21</xdr:row>
          <xdr:rowOff>171450</xdr:rowOff>
        </xdr:to>
        <xdr:sp macro="" textlink="">
          <xdr:nvSpPr>
            <xdr:cNvPr id="1025" name="lblIssuedCapital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20</xdr:row>
          <xdr:rowOff>123825</xdr:rowOff>
        </xdr:from>
        <xdr:to>
          <xdr:col>23</xdr:col>
          <xdr:colOff>9525</xdr:colOff>
          <xdr:row>21</xdr:row>
          <xdr:rowOff>209550</xdr:rowOff>
        </xdr:to>
        <xdr:sp macro="" textlink="">
          <xdr:nvSpPr>
            <xdr:cNvPr id="1026" name="txtIssuedCapital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29</xdr:row>
          <xdr:rowOff>95250</xdr:rowOff>
        </xdr:from>
        <xdr:to>
          <xdr:col>21</xdr:col>
          <xdr:colOff>485775</xdr:colOff>
          <xdr:row>29</xdr:row>
          <xdr:rowOff>247650</xdr:rowOff>
        </xdr:to>
        <xdr:sp macro="" textlink="">
          <xdr:nvSpPr>
            <xdr:cNvPr id="1027" name="lblIndependentISC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457200</xdr:colOff>
          <xdr:row>29</xdr:row>
          <xdr:rowOff>57150</xdr:rowOff>
        </xdr:from>
        <xdr:to>
          <xdr:col>23</xdr:col>
          <xdr:colOff>9525</xdr:colOff>
          <xdr:row>29</xdr:row>
          <xdr:rowOff>304800</xdr:rowOff>
        </xdr:to>
        <xdr:sp macro="" textlink="">
          <xdr:nvSpPr>
            <xdr:cNvPr id="1028" name="txtIndependentISC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Query from Mms DSN_4" headers="0" growShrinkType="overwriteClear" fillFormulas="1" preserveFormatting="0" adjustColumnWidth="0" connectionId="4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2.xml><?xml version="1.0" encoding="utf-8"?>
<queryTable xmlns="http://schemas.openxmlformats.org/spreadsheetml/2006/main" name="Query from Mms DSN_5" headers="0" growShrinkType="overwriteClear" fillFormulas="1" preserveFormatting="0" adjustColumnWidth="0" connectionId="6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3.xml><?xml version="1.0" encoding="utf-8"?>
<queryTable xmlns="http://schemas.openxmlformats.org/spreadsheetml/2006/main" name="Query from Mms DSN_6" headers="0" backgroundRefresh="0" growShrinkType="insertClear" fillFormulas="1" preserveFormatting="0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4.xml><?xml version="1.0" encoding="utf-8"?>
<queryTable xmlns="http://schemas.openxmlformats.org/spreadsheetml/2006/main" name="Query from Mms DSN_1" headers="0" backgroundRefresh="0" growShrinkType="insertClear" fillFormulas="1" preserveFormatting="0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5.xml><?xml version="1.0" encoding="utf-8"?>
<queryTable xmlns="http://schemas.openxmlformats.org/spreadsheetml/2006/main" name="Query from Mms DSN_2" headers="0" growShrinkType="overwriteClear" fillFormulas="1" preserveFormatting="0" adjustColumnWidth="0" connectionId="3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6.xml><?xml version="1.0" encoding="utf-8"?>
<queryTable xmlns="http://schemas.openxmlformats.org/spreadsheetml/2006/main" name="Query from Mms DSN_4" headers="0" growShrinkType="overwriteClear" fillFormulas="1" preserveFormatting="0" adjustColumnWidth="0" connectionId="5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queryTable" Target="../queryTables/queryTable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6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queryTable" Target="../queryTables/queryTable4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  <pageSetUpPr autoPageBreaks="0" fitToPage="1"/>
  </sheetPr>
  <dimension ref="A5:Z35"/>
  <sheetViews>
    <sheetView showGridLines="0" tabSelected="1" topLeftCell="Q1" workbookViewId="0">
      <selection activeCell="T30" sqref="T30"/>
    </sheetView>
  </sheetViews>
  <sheetFormatPr defaultRowHeight="12.75" x14ac:dyDescent="0.2"/>
  <cols>
    <col min="1" max="1" width="9.28515625" style="2" hidden="1" customWidth="1"/>
    <col min="2" max="2" width="11.7109375" style="2" hidden="1" customWidth="1"/>
    <col min="3" max="3" width="13.7109375" style="2" hidden="1" customWidth="1"/>
    <col min="4" max="4" width="10.42578125" style="2" hidden="1" customWidth="1"/>
    <col min="5" max="5" width="12.140625" style="2" hidden="1" customWidth="1"/>
    <col min="6" max="6" width="9.140625" hidden="1" customWidth="1"/>
    <col min="7" max="10" width="12.42578125" style="2" hidden="1" customWidth="1"/>
    <col min="11" max="11" width="11.7109375" style="2" hidden="1" customWidth="1"/>
    <col min="12" max="14" width="14.28515625" style="2" hidden="1" customWidth="1"/>
    <col min="15" max="15" width="15.5703125" style="2" hidden="1" customWidth="1"/>
    <col min="16" max="16" width="13.28515625" style="2" hidden="1" customWidth="1"/>
    <col min="17" max="17" width="13.42578125" customWidth="1"/>
    <col min="18" max="18" width="12.7109375" style="1" customWidth="1"/>
    <col min="19" max="19" width="6.5703125" style="4" customWidth="1"/>
    <col min="20" max="20" width="12.7109375" style="1" customWidth="1"/>
    <col min="21" max="21" width="6.5703125" style="4" bestFit="1" customWidth="1"/>
    <col min="22" max="22" width="15.28515625" style="4" customWidth="1"/>
    <col min="23" max="23" width="8.7109375" style="1" customWidth="1"/>
    <col min="24" max="24" width="12.28515625" customWidth="1"/>
  </cols>
  <sheetData>
    <row r="5" spans="17:24" x14ac:dyDescent="0.2">
      <c r="W5" s="4"/>
    </row>
    <row r="6" spans="17:24" x14ac:dyDescent="0.2">
      <c r="Q6" t="s">
        <v>0</v>
      </c>
    </row>
    <row r="7" spans="17:24" x14ac:dyDescent="0.2">
      <c r="Q7" s="1" t="str">
        <f ca="1">INDIRECT("M25")</f>
        <v>NATIONAL GRID PLC</v>
      </c>
    </row>
    <row r="9" spans="17:24" x14ac:dyDescent="0.2">
      <c r="X9" s="3"/>
    </row>
    <row r="12" spans="17:24" x14ac:dyDescent="0.2">
      <c r="X12" s="16"/>
    </row>
    <row r="13" spans="17:24" x14ac:dyDescent="0.2">
      <c r="U13" s="15"/>
      <c r="V13" s="31">
        <f ca="1">INDIRECT("L25")</f>
        <v>42874</v>
      </c>
      <c r="W13" s="32"/>
      <c r="X13" s="32"/>
    </row>
    <row r="17" spans="1:26" ht="13.5" x14ac:dyDescent="0.25">
      <c r="Q17" t="s">
        <v>1</v>
      </c>
      <c r="Z17" s="14"/>
    </row>
    <row r="19" spans="1:26" x14ac:dyDescent="0.2">
      <c r="Q19" t="str">
        <f>"As scrutineer appointed for the purpose of the Poll taken at the "&amp;MeetingSession!B1&amp;" of the "</f>
        <v xml:space="preserve">As scrutineer appointed for the purpose of the Poll taken at the General Meeting of the </v>
      </c>
    </row>
    <row r="20" spans="1:26" x14ac:dyDescent="0.2">
      <c r="Q20" s="13" t="str">
        <f ca="1">"Members of the Company held on " &amp;TEXT(INDIRECT("L25"), "d mmmm yyyy") &amp; " I HEREBY CERTIFY that the result of the Poll"</f>
        <v>Members of the Company held on 19 May 2017 I HEREBY CERTIFY that the result of the Poll</v>
      </c>
    </row>
    <row r="21" spans="1:26" x14ac:dyDescent="0.2">
      <c r="Q21" t="s">
        <v>2</v>
      </c>
    </row>
    <row r="22" spans="1:26" ht="18.75" customHeight="1" x14ac:dyDescent="0.2"/>
    <row r="23" spans="1:26" ht="6.75" hidden="1" customHeight="1" x14ac:dyDescent="0.2">
      <c r="V23" s="20" t="s">
        <v>18</v>
      </c>
      <c r="W23" s="20">
        <v>3753995354</v>
      </c>
      <c r="X23" s="20">
        <v>0</v>
      </c>
    </row>
    <row r="24" spans="1:26" s="8" customFormat="1" ht="25.5" customHeight="1" x14ac:dyDescent="0.2">
      <c r="A24" s="10"/>
      <c r="B24" s="10"/>
      <c r="C24" s="10"/>
      <c r="D24" s="10"/>
      <c r="E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5"/>
      <c r="R24" s="6" t="str">
        <f ca="1">"VOTES" &amp; CHAR(10) &amp; UPPER(INDIRECT("I25"))</f>
        <v>VOTES
FOR</v>
      </c>
      <c r="S24" s="7" t="s">
        <v>3</v>
      </c>
      <c r="T24" s="6" t="str">
        <f ca="1">"VOTES" &amp; CHAR(10) &amp; UPPER(INDIRECT("J25"))</f>
        <v>VOTES
AGAINST</v>
      </c>
      <c r="U24" s="7" t="s">
        <v>3</v>
      </c>
      <c r="V24" s="6" t="s">
        <v>5</v>
      </c>
      <c r="W24" s="6" t="s">
        <v>6</v>
      </c>
      <c r="X24" s="6" t="str">
        <f ca="1">"VOTES" &amp; CHAR(10) &amp; UPPER(INDIRECT("K25"))</f>
        <v>VOTES
WITHHELD</v>
      </c>
    </row>
    <row r="25" spans="1:26" ht="12.75" customHeight="1" x14ac:dyDescent="0.2">
      <c r="A25" s="22" t="s">
        <v>7</v>
      </c>
      <c r="B25" s="23">
        <v>2419152878</v>
      </c>
      <c r="C25" s="24">
        <v>99.480358800000005</v>
      </c>
      <c r="D25" s="23">
        <v>12636579</v>
      </c>
      <c r="E25" s="24">
        <v>0.51964120000000003</v>
      </c>
      <c r="F25" s="21">
        <v>18998248</v>
      </c>
      <c r="G25" s="25">
        <v>2450787705</v>
      </c>
      <c r="H25" s="23">
        <v>42601</v>
      </c>
      <c r="I25" s="23" t="s">
        <v>8</v>
      </c>
      <c r="J25" s="25" t="s">
        <v>9</v>
      </c>
      <c r="K25" s="26" t="s">
        <v>10</v>
      </c>
      <c r="L25" s="25">
        <v>42874</v>
      </c>
      <c r="M25" s="25" t="s">
        <v>11</v>
      </c>
      <c r="N25" s="25" t="s">
        <v>12</v>
      </c>
      <c r="O25" s="25" t="s">
        <v>13</v>
      </c>
      <c r="P25" s="25">
        <v>0</v>
      </c>
      <c r="Q25" s="27" t="str">
        <f t="shared" ref="Q25:U25" si="0">A25</f>
        <v>1</v>
      </c>
      <c r="R25" s="28">
        <f t="shared" si="0"/>
        <v>2419152878</v>
      </c>
      <c r="S25" s="29">
        <f t="shared" si="0"/>
        <v>99.480358800000005</v>
      </c>
      <c r="T25" s="28">
        <f t="shared" si="0"/>
        <v>12636579</v>
      </c>
      <c r="U25" s="29">
        <f t="shared" si="0"/>
        <v>0.51964120000000003</v>
      </c>
      <c r="V25" s="28">
        <f>R25+T25</f>
        <v>2431789457</v>
      </c>
      <c r="W25" s="30">
        <f>V25/IF(P25=1,$X$23, $W$23)</f>
        <v>0.64778701827876584</v>
      </c>
      <c r="X25" s="28">
        <f>F25</f>
        <v>18998248</v>
      </c>
    </row>
    <row r="26" spans="1:26" ht="12.75" customHeight="1" x14ac:dyDescent="0.2">
      <c r="A26" s="22" t="s">
        <v>14</v>
      </c>
      <c r="B26" s="23">
        <v>2358335753</v>
      </c>
      <c r="C26" s="24">
        <v>96.385884599999997</v>
      </c>
      <c r="D26" s="23">
        <v>88428897</v>
      </c>
      <c r="E26" s="24">
        <v>3.6141154000000002</v>
      </c>
      <c r="F26" s="21">
        <v>4022972</v>
      </c>
      <c r="G26" s="25">
        <v>2450787622</v>
      </c>
      <c r="H26" s="23">
        <v>42684</v>
      </c>
      <c r="I26" s="23" t="s">
        <v>8</v>
      </c>
      <c r="J26" s="25" t="s">
        <v>9</v>
      </c>
      <c r="K26" s="26" t="s">
        <v>10</v>
      </c>
      <c r="L26" s="25">
        <v>42874</v>
      </c>
      <c r="M26" s="25" t="s">
        <v>11</v>
      </c>
      <c r="N26" s="25" t="s">
        <v>12</v>
      </c>
      <c r="O26" s="25" t="s">
        <v>13</v>
      </c>
      <c r="P26" s="25">
        <v>0</v>
      </c>
      <c r="Q26" s="27" t="str">
        <f t="shared" ref="Q26:Q29" si="1">A26</f>
        <v>2</v>
      </c>
      <c r="R26" s="28">
        <f t="shared" ref="R26:R29" si="2">B26</f>
        <v>2358335753</v>
      </c>
      <c r="S26" s="29">
        <f t="shared" ref="S26:S29" si="3">C26</f>
        <v>96.385884599999997</v>
      </c>
      <c r="T26" s="28">
        <f t="shared" ref="T26:T29" si="4">D26</f>
        <v>88428897</v>
      </c>
      <c r="U26" s="29">
        <f t="shared" ref="U26:U29" si="5">E26</f>
        <v>3.6141154000000002</v>
      </c>
      <c r="V26" s="28">
        <f t="shared" ref="V26:V29" si="6">R26+T26</f>
        <v>2446764650</v>
      </c>
      <c r="W26" s="30">
        <f t="shared" ref="W26:W29" si="7">V26/IF(P26=1,$X$23, $W$23)</f>
        <v>0.65177615294406144</v>
      </c>
      <c r="X26" s="28">
        <f t="shared" ref="X26:X29" si="8">F26</f>
        <v>4022972</v>
      </c>
    </row>
    <row r="27" spans="1:26" ht="12.75" customHeight="1" x14ac:dyDescent="0.2">
      <c r="A27" s="22" t="s">
        <v>15</v>
      </c>
      <c r="B27" s="23">
        <v>2427603376</v>
      </c>
      <c r="C27" s="24">
        <v>99.314087900000004</v>
      </c>
      <c r="D27" s="23">
        <v>16766228</v>
      </c>
      <c r="E27" s="24">
        <v>0.68591210000000002</v>
      </c>
      <c r="F27" s="21">
        <v>6416589</v>
      </c>
      <c r="G27" s="25">
        <v>2450786193</v>
      </c>
      <c r="H27" s="23">
        <v>44113</v>
      </c>
      <c r="I27" s="23" t="s">
        <v>8</v>
      </c>
      <c r="J27" s="25" t="s">
        <v>9</v>
      </c>
      <c r="K27" s="26" t="s">
        <v>10</v>
      </c>
      <c r="L27" s="25">
        <v>42874</v>
      </c>
      <c r="M27" s="25" t="s">
        <v>11</v>
      </c>
      <c r="N27" s="25" t="s">
        <v>12</v>
      </c>
      <c r="O27" s="25" t="s">
        <v>13</v>
      </c>
      <c r="P27" s="25">
        <v>0</v>
      </c>
      <c r="Q27" s="27" t="str">
        <f t="shared" si="1"/>
        <v>3</v>
      </c>
      <c r="R27" s="28">
        <f t="shared" si="2"/>
        <v>2427603376</v>
      </c>
      <c r="S27" s="29">
        <f t="shared" si="3"/>
        <v>99.314087900000004</v>
      </c>
      <c r="T27" s="28">
        <f t="shared" si="4"/>
        <v>16766228</v>
      </c>
      <c r="U27" s="29">
        <f t="shared" si="5"/>
        <v>0.68591210000000002</v>
      </c>
      <c r="V27" s="28">
        <f t="shared" si="6"/>
        <v>2444369604</v>
      </c>
      <c r="W27" s="30">
        <f t="shared" si="7"/>
        <v>0.6511381537527603</v>
      </c>
      <c r="X27" s="28">
        <f t="shared" si="8"/>
        <v>6416589</v>
      </c>
    </row>
    <row r="28" spans="1:26" ht="12.75" customHeight="1" x14ac:dyDescent="0.2">
      <c r="A28" s="22" t="s">
        <v>16</v>
      </c>
      <c r="B28" s="23">
        <v>2206760232</v>
      </c>
      <c r="C28" s="24">
        <v>90.345954300000002</v>
      </c>
      <c r="D28" s="23">
        <v>235806510</v>
      </c>
      <c r="E28" s="24">
        <v>9.6540456999999993</v>
      </c>
      <c r="F28" s="21">
        <v>8218255</v>
      </c>
      <c r="G28" s="25">
        <v>2450784997</v>
      </c>
      <c r="H28" s="23">
        <v>42684</v>
      </c>
      <c r="I28" s="23" t="s">
        <v>8</v>
      </c>
      <c r="J28" s="25" t="s">
        <v>9</v>
      </c>
      <c r="K28" s="26" t="s">
        <v>10</v>
      </c>
      <c r="L28" s="25">
        <v>42874</v>
      </c>
      <c r="M28" s="25" t="s">
        <v>11</v>
      </c>
      <c r="N28" s="25" t="s">
        <v>12</v>
      </c>
      <c r="O28" s="25" t="s">
        <v>13</v>
      </c>
      <c r="P28" s="25">
        <v>0</v>
      </c>
      <c r="Q28" s="27" t="str">
        <f t="shared" si="1"/>
        <v>4</v>
      </c>
      <c r="R28" s="28">
        <f t="shared" si="2"/>
        <v>2206760232</v>
      </c>
      <c r="S28" s="29">
        <f t="shared" si="3"/>
        <v>90.345954300000002</v>
      </c>
      <c r="T28" s="28">
        <f t="shared" si="4"/>
        <v>235806510</v>
      </c>
      <c r="U28" s="29">
        <f t="shared" si="5"/>
        <v>9.6540456999999993</v>
      </c>
      <c r="V28" s="28">
        <f t="shared" si="6"/>
        <v>2442566742</v>
      </c>
      <c r="W28" s="30">
        <f t="shared" si="7"/>
        <v>0.65065790222605591</v>
      </c>
      <c r="X28" s="28">
        <f t="shared" si="8"/>
        <v>8218255</v>
      </c>
    </row>
    <row r="29" spans="1:26" x14ac:dyDescent="0.2">
      <c r="A29" s="22" t="s">
        <v>17</v>
      </c>
      <c r="B29" s="23">
        <v>2408030551</v>
      </c>
      <c r="C29" s="24">
        <v>98.447826500000005</v>
      </c>
      <c r="D29" s="23">
        <v>37966113</v>
      </c>
      <c r="E29" s="24">
        <v>1.5521735000000001</v>
      </c>
      <c r="F29" s="21">
        <v>4757172</v>
      </c>
      <c r="G29" s="25">
        <v>2450753836</v>
      </c>
      <c r="H29" s="23">
        <v>43845</v>
      </c>
      <c r="I29" s="23" t="s">
        <v>8</v>
      </c>
      <c r="J29" s="25" t="s">
        <v>9</v>
      </c>
      <c r="K29" s="26" t="s">
        <v>10</v>
      </c>
      <c r="L29" s="25">
        <v>42874</v>
      </c>
      <c r="M29" s="25" t="s">
        <v>11</v>
      </c>
      <c r="N29" s="25" t="s">
        <v>12</v>
      </c>
      <c r="O29" s="25" t="s">
        <v>13</v>
      </c>
      <c r="P29" s="25">
        <v>0</v>
      </c>
      <c r="Q29" s="27" t="str">
        <f t="shared" si="1"/>
        <v>5</v>
      </c>
      <c r="R29" s="28">
        <f t="shared" si="2"/>
        <v>2408030551</v>
      </c>
      <c r="S29" s="29">
        <f t="shared" si="3"/>
        <v>98.447826500000005</v>
      </c>
      <c r="T29" s="28">
        <f t="shared" si="4"/>
        <v>37966113</v>
      </c>
      <c r="U29" s="29">
        <f t="shared" si="5"/>
        <v>1.5521735000000001</v>
      </c>
      <c r="V29" s="28">
        <f t="shared" si="6"/>
        <v>2445996664</v>
      </c>
      <c r="W29" s="30">
        <f t="shared" si="7"/>
        <v>0.65157157464079274</v>
      </c>
      <c r="X29" s="28">
        <f t="shared" si="8"/>
        <v>4757172</v>
      </c>
    </row>
    <row r="30" spans="1:26" ht="25.5" customHeight="1" x14ac:dyDescent="0.2">
      <c r="B30" s="9"/>
      <c r="C30" s="11"/>
      <c r="D30" s="9"/>
      <c r="E30" s="11"/>
      <c r="G30" s="1"/>
      <c r="H30" s="9"/>
      <c r="I30" s="9"/>
      <c r="J30" s="1"/>
      <c r="K30" s="12"/>
      <c r="L30" s="1"/>
      <c r="M30" s="1"/>
      <c r="N30" s="1"/>
      <c r="O30" s="1"/>
      <c r="P30" s="1"/>
      <c r="Q30" s="19" t="str">
        <f>IF($V$23="Ind", "* Independent Resolution", "")</f>
        <v/>
      </c>
      <c r="R30" s="18"/>
      <c r="S30" s="11"/>
      <c r="T30" s="9"/>
      <c r="U30" s="11"/>
      <c r="V30" s="9"/>
      <c r="W30" s="17"/>
      <c r="X30" s="9"/>
    </row>
    <row r="31" spans="1:26" ht="12.75" hidden="1" customHeight="1" x14ac:dyDescent="0.2">
      <c r="A31" s="22"/>
      <c r="B31" s="23"/>
      <c r="C31" s="24"/>
      <c r="D31" s="23"/>
      <c r="E31" s="24"/>
      <c r="F31" s="21"/>
      <c r="G31" s="25"/>
      <c r="H31" s="23"/>
      <c r="I31" s="23"/>
      <c r="J31" s="25"/>
      <c r="K31" s="26"/>
      <c r="L31" s="25"/>
      <c r="M31" s="25"/>
      <c r="N31" s="25"/>
      <c r="O31" s="25"/>
      <c r="P31" s="25"/>
      <c r="Q31" s="27">
        <f t="shared" ref="Q31:U31" si="9">A31</f>
        <v>0</v>
      </c>
      <c r="R31" s="28">
        <f t="shared" si="9"/>
        <v>0</v>
      </c>
      <c r="S31" s="29">
        <f t="shared" si="9"/>
        <v>0</v>
      </c>
      <c r="T31" s="28">
        <f t="shared" si="9"/>
        <v>0</v>
      </c>
      <c r="U31" s="29">
        <f t="shared" si="9"/>
        <v>0</v>
      </c>
      <c r="V31" s="28">
        <f>R31+T31</f>
        <v>0</v>
      </c>
      <c r="W31" s="30">
        <f>V31/IF(P31=1,$X$23, $W$23)</f>
        <v>0</v>
      </c>
      <c r="X31" s="28">
        <f>F31</f>
        <v>0</v>
      </c>
    </row>
    <row r="32" spans="1:26" hidden="1" x14ac:dyDescent="0.2">
      <c r="A32" s="22"/>
      <c r="B32" s="23"/>
      <c r="C32" s="24"/>
      <c r="D32" s="23"/>
      <c r="E32" s="24"/>
      <c r="F32" s="21"/>
      <c r="G32" s="25"/>
      <c r="H32" s="23"/>
      <c r="I32" s="23"/>
      <c r="J32" s="25"/>
      <c r="K32" s="26"/>
      <c r="L32" s="25"/>
      <c r="M32" s="25"/>
      <c r="N32" s="25"/>
      <c r="O32" s="25"/>
      <c r="P32" s="25"/>
      <c r="Q32" s="27">
        <f t="shared" ref="Q32" si="10">A32</f>
        <v>0</v>
      </c>
      <c r="R32" s="28">
        <f t="shared" ref="R32" si="11">B32</f>
        <v>0</v>
      </c>
      <c r="S32" s="29">
        <f t="shared" ref="S32" si="12">C32</f>
        <v>0</v>
      </c>
      <c r="T32" s="28">
        <f t="shared" ref="T32" si="13">D32</f>
        <v>0</v>
      </c>
      <c r="U32" s="29">
        <f t="shared" ref="U32" si="14">E32</f>
        <v>0</v>
      </c>
      <c r="V32" s="28">
        <f>R32+T32</f>
        <v>0</v>
      </c>
      <c r="W32" s="30">
        <f>V32/IF(P32=1,$X$23, $W$23)</f>
        <v>0</v>
      </c>
      <c r="X32" s="28">
        <f>F32</f>
        <v>0</v>
      </c>
    </row>
    <row r="33" spans="17:24" ht="26.25" customHeight="1" x14ac:dyDescent="0.2">
      <c r="Q33" s="2" t="s">
        <v>4</v>
      </c>
      <c r="W33"/>
    </row>
    <row r="34" spans="17:24" ht="52.5" customHeight="1" x14ac:dyDescent="0.2">
      <c r="Q34" s="2"/>
      <c r="W34"/>
    </row>
    <row r="35" spans="17:24" ht="72" customHeight="1" x14ac:dyDescent="0.2">
      <c r="Q35" s="33" t="str">
        <f ca="1">INDIRECT("N25")</f>
        <v>Graham Renn_x000D_
Director_x000D_
Shareholder Solutions_x000D_
Capita Asset Services</v>
      </c>
      <c r="R35" s="33"/>
      <c r="S35" s="33"/>
      <c r="T35" s="33"/>
      <c r="U35" s="33"/>
      <c r="V35" s="33"/>
      <c r="W35" s="33"/>
      <c r="X35" s="33"/>
    </row>
  </sheetData>
  <mergeCells count="2">
    <mergeCell ref="V13:X13"/>
    <mergeCell ref="Q35:X35"/>
  </mergeCells>
  <phoneticPr fontId="2" type="noConversion"/>
  <pageMargins left="0.7" right="0.7" top="0.75" bottom="0.75" header="0.3" footer="0.3"/>
  <pageSetup paperSize="9" fitToHeight="0" orientation="portrait" horizontalDpi="200" verticalDpi="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lblIssuedCapital">
          <controlPr print="0" autoLine="0" r:id="rId5">
            <anchor moveWithCells="1">
              <from>
                <xdr:col>20</xdr:col>
                <xdr:colOff>19050</xdr:colOff>
                <xdr:row>21</xdr:row>
                <xdr:rowOff>0</xdr:rowOff>
              </from>
              <to>
                <xdr:col>21</xdr:col>
                <xdr:colOff>495300</xdr:colOff>
                <xdr:row>21</xdr:row>
                <xdr:rowOff>171450</xdr:rowOff>
              </to>
            </anchor>
          </controlPr>
        </control>
      </mc:Choice>
      <mc:Fallback>
        <control shapeId="1025" r:id="rId4" name="lblIssuedCapital"/>
      </mc:Fallback>
    </mc:AlternateContent>
    <mc:AlternateContent xmlns:mc="http://schemas.openxmlformats.org/markup-compatibility/2006">
      <mc:Choice Requires="x14">
        <control shapeId="1026" r:id="rId6" name="txtIssuedCapital">
          <controlPr defaultSize="0" print="0" autoLine="0" linkedCell="W23" r:id="rId7">
            <anchor moveWithCells="1">
              <from>
                <xdr:col>21</xdr:col>
                <xdr:colOff>457200</xdr:colOff>
                <xdr:row>20</xdr:row>
                <xdr:rowOff>123825</xdr:rowOff>
              </from>
              <to>
                <xdr:col>23</xdr:col>
                <xdr:colOff>9525</xdr:colOff>
                <xdr:row>21</xdr:row>
                <xdr:rowOff>209550</xdr:rowOff>
              </to>
            </anchor>
          </controlPr>
        </control>
      </mc:Choice>
      <mc:Fallback>
        <control shapeId="1026" r:id="rId6" name="txtIssuedCapital"/>
      </mc:Fallback>
    </mc:AlternateContent>
    <mc:AlternateContent xmlns:mc="http://schemas.openxmlformats.org/markup-compatibility/2006">
      <mc:Choice Requires="x14">
        <control shapeId="1027" r:id="rId8" name="lblIndependentISC">
          <controlPr locked="0" print="0" autoLine="0" r:id="rId9">
            <anchor moveWithCells="1">
              <from>
                <xdr:col>19</xdr:col>
                <xdr:colOff>28575</xdr:colOff>
                <xdr:row>29</xdr:row>
                <xdr:rowOff>95250</xdr:rowOff>
              </from>
              <to>
                <xdr:col>21</xdr:col>
                <xdr:colOff>485775</xdr:colOff>
                <xdr:row>29</xdr:row>
                <xdr:rowOff>247650</xdr:rowOff>
              </to>
            </anchor>
          </controlPr>
        </control>
      </mc:Choice>
      <mc:Fallback>
        <control shapeId="1027" r:id="rId8" name="lblIndependentISC"/>
      </mc:Fallback>
    </mc:AlternateContent>
    <mc:AlternateContent xmlns:mc="http://schemas.openxmlformats.org/markup-compatibility/2006">
      <mc:Choice Requires="x14">
        <control shapeId="1028" r:id="rId10" name="txtIndependentISC">
          <controlPr locked="0" defaultSize="0" print="0" autoLine="0" linkedCell="X23" r:id="rId11">
            <anchor moveWithCells="1">
              <from>
                <xdr:col>21</xdr:col>
                <xdr:colOff>457200</xdr:colOff>
                <xdr:row>29</xdr:row>
                <xdr:rowOff>57150</xdr:rowOff>
              </from>
              <to>
                <xdr:col>23</xdr:col>
                <xdr:colOff>9525</xdr:colOff>
                <xdr:row>29</xdr:row>
                <xdr:rowOff>304800</xdr:rowOff>
              </to>
            </anchor>
          </controlPr>
        </control>
      </mc:Choice>
      <mc:Fallback>
        <control shapeId="1028" r:id="rId10" name="txtIndependentISC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"/>
  <sheetViews>
    <sheetView workbookViewId="0">
      <selection activeCell="B4" sqref="B4"/>
    </sheetView>
  </sheetViews>
  <sheetFormatPr defaultRowHeight="12.75" x14ac:dyDescent="0.2"/>
  <sheetData>
    <row r="1" spans="1:2" x14ac:dyDescent="0.2">
      <c r="A1" s="20" t="s">
        <v>19</v>
      </c>
      <c r="B1" s="21" t="str">
        <f>IF(OR(A1 = "AGM", A1 = ""), "Annual General Meeting", IF(A1 = "EGM", "General Meeting", IF(A1 = "Court", "Court Meeting", A1)))</f>
        <v>General Meeting</v>
      </c>
    </row>
    <row r="2" spans="1:2" x14ac:dyDescent="0.2">
      <c r="A2" s="21"/>
      <c r="B2" s="21"/>
    </row>
    <row r="3" spans="1:2" x14ac:dyDescent="0.2">
      <c r="A3" s="21"/>
      <c r="B3" s="21"/>
    </row>
    <row r="4" spans="1:2" x14ac:dyDescent="0.2">
      <c r="A4" s="21"/>
      <c r="B4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Final Poll Results</vt:lpstr>
      <vt:lpstr>MeetingSession</vt:lpstr>
      <vt:lpstr>FOpAGpAB_IndependentResult</vt:lpstr>
      <vt:lpstr>'Final Poll Results'!Query_from_Mms_DSN_1</vt:lpstr>
      <vt:lpstr>'Final Poll Results'!Query_from_Mms_DSN_2</vt:lpstr>
      <vt:lpstr>'Final Poll Results'!Query_from_Mms_DSN_4</vt:lpstr>
      <vt:lpstr>MeetingSession!Query_from_Mms_DSN_4</vt:lpstr>
      <vt:lpstr>'Final Poll Results'!Query_from_Mms_DSN_5</vt:lpstr>
      <vt:lpstr>'Final Poll Results'!Query_from_Mms_DSN_6</vt:lpstr>
    </vt:vector>
  </TitlesOfParts>
  <Company>Lloyds TSB Registrars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Alice</cp:lastModifiedBy>
  <cp:lastPrinted>2017-05-19T09:43:42Z</cp:lastPrinted>
  <dcterms:created xsi:type="dcterms:W3CDTF">2002-05-20T08:26:24Z</dcterms:created>
  <dcterms:modified xsi:type="dcterms:W3CDTF">2017-05-19T11:01:26Z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  <property fmtid="{D5CDD505-2E9C-101B-9397-08002B2CF9AE}" pid="3" name="_AdHocReviewCycleID">
    <vt:i4>1938697134</vt:i4>
  </property>
  <property fmtid="{D5CDD505-2E9C-101B-9397-08002B2CF9AE}" pid="4" name="_NewReviewCycle">
    <vt:lpwstr/>
  </property>
  <property fmtid="{D5CDD505-2E9C-101B-9397-08002B2CF9AE}" pid="5" name="_EmailSubject">
    <vt:lpwstr>Website updates following the GM</vt:lpwstr>
  </property>
  <property fmtid="{D5CDD505-2E9C-101B-9397-08002B2CF9AE}" pid="6" name="_AuthorEmail">
    <vt:lpwstr>Alice.Morgan@nationalgrid.com</vt:lpwstr>
  </property>
  <property fmtid="{D5CDD505-2E9C-101B-9397-08002B2CF9AE}" pid="7" name="_AuthorEmailDisplayName">
    <vt:lpwstr>Morgan, Alice</vt:lpwstr>
  </property>
</Properties>
</file>