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ahams1\AppData\Local\Microsoft\Windows\INetCache\Content.Outlook\WZUXEPIX\"/>
    </mc:Choice>
  </mc:AlternateContent>
  <bookViews>
    <workbookView xWindow="-110" yWindow="-110" windowWidth="19420" windowHeight="11020" tabRatio="775"/>
  </bookViews>
  <sheets>
    <sheet name="FO% AG% AB" sheetId="4" r:id="rId1"/>
    <sheet name="MeetingSession" sheetId="8" state="hidden" r:id="rId2"/>
  </sheets>
  <definedNames>
    <definedName name="FOpAGpAB_IndependentResult">'FO% AG% AB'!$A$52:$P$53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'FO% AG% AB'!#REF!</definedName>
    <definedName name="Query_from_Mms_DSN_1" localSheetId="0">'FO% AG% AB'!$A$25:$P$50</definedName>
    <definedName name="Query_from_Mms_DSN_2" localSheetId="0">'FO% AG% AB'!$W$23</definedName>
    <definedName name="Query_from_Mms_DSN_4" localSheetId="0">'FO% AG% AB'!$X$23</definedName>
    <definedName name="Query_from_Mms_DSN_4" localSheetId="1">MeetingSession!$A$1</definedName>
    <definedName name="Query_from_Mms_DSN_5" localSheetId="0">'FO% AG% AB'!$V$23</definedName>
    <definedName name="Query_from_Mms_DSN_6" localSheetId="0">'FO% AG% AB'!$A$52:$P$52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4" l="1"/>
  <c r="R26" i="4"/>
  <c r="S26" i="4"/>
  <c r="T26" i="4"/>
  <c r="V26" i="4" s="1"/>
  <c r="W26" i="4" s="1"/>
  <c r="U26" i="4"/>
  <c r="X26" i="4"/>
  <c r="Q27" i="4"/>
  <c r="R27" i="4"/>
  <c r="S27" i="4"/>
  <c r="T27" i="4"/>
  <c r="U27" i="4"/>
  <c r="V27" i="4"/>
  <c r="W27" i="4"/>
  <c r="X27" i="4"/>
  <c r="Q28" i="4"/>
  <c r="R28" i="4"/>
  <c r="S28" i="4"/>
  <c r="T28" i="4"/>
  <c r="U28" i="4"/>
  <c r="V28" i="4"/>
  <c r="W28" i="4"/>
  <c r="X28" i="4"/>
  <c r="Q29" i="4"/>
  <c r="R29" i="4"/>
  <c r="S29" i="4"/>
  <c r="T29" i="4"/>
  <c r="U29" i="4"/>
  <c r="V29" i="4"/>
  <c r="W29" i="4"/>
  <c r="X29" i="4"/>
  <c r="Q30" i="4"/>
  <c r="R30" i="4"/>
  <c r="S30" i="4"/>
  <c r="T30" i="4"/>
  <c r="U30" i="4"/>
  <c r="V30" i="4"/>
  <c r="W30" i="4"/>
  <c r="X30" i="4"/>
  <c r="Q31" i="4"/>
  <c r="R31" i="4"/>
  <c r="S31" i="4"/>
  <c r="T31" i="4"/>
  <c r="U31" i="4"/>
  <c r="V31" i="4"/>
  <c r="W31" i="4"/>
  <c r="X31" i="4"/>
  <c r="Q32" i="4"/>
  <c r="R32" i="4"/>
  <c r="S32" i="4"/>
  <c r="T32" i="4"/>
  <c r="U32" i="4"/>
  <c r="V32" i="4"/>
  <c r="W32" i="4"/>
  <c r="X32" i="4"/>
  <c r="Q33" i="4"/>
  <c r="R33" i="4"/>
  <c r="S33" i="4"/>
  <c r="T33" i="4"/>
  <c r="U33" i="4"/>
  <c r="V33" i="4"/>
  <c r="W33" i="4"/>
  <c r="X33" i="4"/>
  <c r="Q34" i="4"/>
  <c r="R34" i="4"/>
  <c r="S34" i="4"/>
  <c r="T34" i="4"/>
  <c r="U34" i="4"/>
  <c r="V34" i="4"/>
  <c r="W34" i="4"/>
  <c r="X34" i="4"/>
  <c r="Q35" i="4"/>
  <c r="R35" i="4"/>
  <c r="S35" i="4"/>
  <c r="T35" i="4"/>
  <c r="U35" i="4"/>
  <c r="V35" i="4"/>
  <c r="W35" i="4"/>
  <c r="X35" i="4"/>
  <c r="Q36" i="4"/>
  <c r="R36" i="4"/>
  <c r="S36" i="4"/>
  <c r="T36" i="4"/>
  <c r="U36" i="4"/>
  <c r="V36" i="4"/>
  <c r="W36" i="4"/>
  <c r="X36" i="4"/>
  <c r="Q37" i="4"/>
  <c r="R37" i="4"/>
  <c r="S37" i="4"/>
  <c r="T37" i="4"/>
  <c r="U37" i="4"/>
  <c r="V37" i="4"/>
  <c r="W37" i="4"/>
  <c r="X37" i="4"/>
  <c r="Q38" i="4"/>
  <c r="R38" i="4"/>
  <c r="S38" i="4"/>
  <c r="T38" i="4"/>
  <c r="U38" i="4"/>
  <c r="V38" i="4"/>
  <c r="W38" i="4"/>
  <c r="X38" i="4"/>
  <c r="Q39" i="4"/>
  <c r="R39" i="4"/>
  <c r="S39" i="4"/>
  <c r="T39" i="4"/>
  <c r="U39" i="4"/>
  <c r="V39" i="4"/>
  <c r="W39" i="4"/>
  <c r="X39" i="4"/>
  <c r="Q40" i="4"/>
  <c r="R40" i="4"/>
  <c r="S40" i="4"/>
  <c r="T40" i="4"/>
  <c r="U40" i="4"/>
  <c r="V40" i="4"/>
  <c r="W40" i="4"/>
  <c r="X40" i="4"/>
  <c r="Q41" i="4"/>
  <c r="R41" i="4"/>
  <c r="S41" i="4"/>
  <c r="T41" i="4"/>
  <c r="U41" i="4"/>
  <c r="V41" i="4"/>
  <c r="W41" i="4"/>
  <c r="X41" i="4"/>
  <c r="Q42" i="4"/>
  <c r="R42" i="4"/>
  <c r="S42" i="4"/>
  <c r="T42" i="4"/>
  <c r="U42" i="4"/>
  <c r="V42" i="4"/>
  <c r="W42" i="4"/>
  <c r="X42" i="4"/>
  <c r="Q43" i="4"/>
  <c r="R43" i="4"/>
  <c r="S43" i="4"/>
  <c r="T43" i="4"/>
  <c r="U43" i="4"/>
  <c r="V43" i="4"/>
  <c r="W43" i="4"/>
  <c r="X43" i="4"/>
  <c r="Q44" i="4"/>
  <c r="R44" i="4"/>
  <c r="S44" i="4"/>
  <c r="T44" i="4"/>
  <c r="U44" i="4"/>
  <c r="V44" i="4"/>
  <c r="W44" i="4"/>
  <c r="X44" i="4"/>
  <c r="Q45" i="4"/>
  <c r="R45" i="4"/>
  <c r="S45" i="4"/>
  <c r="T45" i="4"/>
  <c r="U45" i="4"/>
  <c r="V45" i="4"/>
  <c r="W45" i="4"/>
  <c r="X45" i="4"/>
  <c r="Q46" i="4"/>
  <c r="R46" i="4"/>
  <c r="S46" i="4"/>
  <c r="T46" i="4"/>
  <c r="U46" i="4"/>
  <c r="V46" i="4"/>
  <c r="W46" i="4"/>
  <c r="X46" i="4"/>
  <c r="Q47" i="4"/>
  <c r="R47" i="4"/>
  <c r="S47" i="4"/>
  <c r="T47" i="4"/>
  <c r="U47" i="4"/>
  <c r="V47" i="4"/>
  <c r="W47" i="4"/>
  <c r="X47" i="4"/>
  <c r="Q48" i="4"/>
  <c r="R48" i="4"/>
  <c r="S48" i="4"/>
  <c r="T48" i="4"/>
  <c r="U48" i="4"/>
  <c r="V48" i="4"/>
  <c r="W48" i="4"/>
  <c r="X48" i="4"/>
  <c r="Q49" i="4"/>
  <c r="R49" i="4"/>
  <c r="S49" i="4"/>
  <c r="T49" i="4"/>
  <c r="U49" i="4"/>
  <c r="V49" i="4"/>
  <c r="W49" i="4"/>
  <c r="X49" i="4"/>
  <c r="Q50" i="4"/>
  <c r="R50" i="4"/>
  <c r="S50" i="4"/>
  <c r="T50" i="4"/>
  <c r="U50" i="4"/>
  <c r="V50" i="4"/>
  <c r="W50" i="4"/>
  <c r="X50" i="4"/>
  <c r="V51" i="4"/>
  <c r="W51" i="4" s="1"/>
  <c r="W22" i="4"/>
  <c r="B1" i="8"/>
  <c r="Q51" i="4"/>
  <c r="X52" i="4"/>
  <c r="U52" i="4"/>
  <c r="T52" i="4"/>
  <c r="S52" i="4"/>
  <c r="R52" i="4"/>
  <c r="Q52" i="4"/>
  <c r="X25" i="4"/>
  <c r="T25" i="4"/>
  <c r="V25" i="4" s="1"/>
  <c r="W25" i="4" s="1"/>
  <c r="Q25" i="4"/>
  <c r="R25" i="4"/>
  <c r="S25" i="4"/>
  <c r="U25" i="4"/>
  <c r="Q7" i="4"/>
  <c r="R24" i="4"/>
  <c r="V13" i="4"/>
  <c r="Q20" i="4"/>
  <c r="X24" i="4"/>
  <c r="T24" i="4"/>
  <c r="Q56" i="4"/>
  <c r="Q19" i="4" l="1"/>
  <c r="V52" i="4"/>
  <c r="W52" i="4" s="1"/>
</calcChain>
</file>

<file path=xl/connections.xml><?xml version="1.0" encoding="utf-8"?>
<connections xmlns="http://schemas.openxmlformats.org/spreadsheetml/2006/main">
  <connection id="1" name="conn_FOpAGpAB_IndependentResult" type="1" refreshedVersion="6" saveData="1">
    <dbPr connection="DRIVER=SQL Server;SERVER=EQ03\SQLEXPRESS;UID=Equiniti;Trusted_Connection=Yes;APP=Microsoft Office;WSID=EQ03;DATABASE=LumiAgm_National Grid plc - AGM 27 July 2020" command="exec [usp_Poll_SelectScrutineersReportWithAbstain] @ForceRecalc=0, @ReportIndependentVotes=1"/>
  </connection>
  <connection id="2" name="conn_FOpAGpAB_OverallResult" type="1" refreshedVersion="6" saveData="1">
    <dbPr connection="DRIVER=SQL Server;SERVER=EQ03\SQLEXPRESS;UID=Equiniti;Trusted_Connection=Yes;APP=Microsoft Office;WSID=EQ03;DATABASE=LumiAgm_National Grid plc - AGM 27 July 2020" command="exec [usp_Poll_SelectScrutineersReportWithAbstain] @ForceRecalc=0, @ReportIndependentVotes=0"/>
  </connection>
  <connection id="3" name="Connection61" type="1" refreshedVersion="6" background="1" saveData="1">
    <dbPr connection="DRIVER=SQL Server;SERVER=EQ03\SQLEXPRESS;UID=Equiniti;Trusted_Connection=Yes;APP=Microsoft Office;WSID=EQ03;DATABASE=LumiAgm_National Grid plc - AGM 27 July 2020" command="SELECT MeetingSession.MeetingType_x000d__x000a_FROM MeetingSession"/>
  </connection>
  <connection id="4" name="Connection7" type="1" refreshedVersion="6" background="1" saveData="1">
    <dbPr connection="DRIVER=SQL Server;SERVER=EQ03\SQLEXPRESS;UID=Equiniti;Trusted_Connection=Yes;APP=Microsoft Office;WSID=EQ03;DATABASE=LumiAgm_National Grid plc - AGM 27 July 2020" command="select case when exists (select * from Question where CalculateIndependentVotes=1) then 'Ind'  else 'NoInd' end"/>
  </connection>
  <connection id="5" name="qryISC1" type="1" refreshedVersion="6" background="1" saveData="1">
    <dbPr connection="DRIVER=SQL Server;SERVER=EQ03\SQLEXPRESS;UID=Equiniti;Trusted_Connection=Yes;APP=Microsoft Office;WSID=EQ03;DATABASE=LumiAgm_National Grid plc - AGM 27 July 2020" command="select case when sum(IssuedShareCapitalVotable) &gt; 0 then sum(IssuedShareCapitalVotable) else sum(IssuedShareCapital) end as SumOfIssuedShareCapital from ShareClass"/>
  </connection>
  <connection id="6" name="qryIscIndependent" type="1" refreshedVersion="6" background="1" saveData="1">
    <dbPr connection="DRIVER=SQL Server;SERVER=EQ03\SQLEXPRESS;UID=Equiniti;Trusted_Connection=Yes;APP=Microsoft Office;WSID=EQ03;DATABASE=LumiAgm_National Grid plc - AGM 27 July 2020" command="SELECT Sum(ShareClass.IssuedShareCapitalIndependents) AS SumOfIssuedShareCapitalIndependents FROM ShareClass"/>
  </connection>
</connections>
</file>

<file path=xl/sharedStrings.xml><?xml version="1.0" encoding="utf-8"?>
<sst xmlns="http://schemas.openxmlformats.org/spreadsheetml/2006/main" count="166" uniqueCount="40">
  <si>
    <t>The Chairman</t>
  </si>
  <si>
    <t>Dear Sir,</t>
  </si>
  <si>
    <t>is correctly set out as follows:-</t>
  </si>
  <si>
    <t>%</t>
  </si>
  <si>
    <t>Yours faithfully,</t>
  </si>
  <si>
    <t>VOTES
TOTAL</t>
  </si>
  <si>
    <t>% of ISC VOTED</t>
  </si>
  <si>
    <t>1</t>
  </si>
  <si>
    <t>For</t>
  </si>
  <si>
    <t>Against</t>
  </si>
  <si>
    <t>Withheld</t>
  </si>
  <si>
    <t>National Grid plc</t>
  </si>
  <si>
    <t>Sarah Graham_x000D_
Deputy Registrar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</si>
  <si>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</si>
  <si>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</si>
  <si>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</si>
  <si>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</si>
  <si>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</si>
  <si>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</si>
  <si>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</si>
  <si>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</si>
  <si>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</si>
  <si>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</si>
  <si>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</si>
  <si>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</si>
  <si>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</si>
  <si>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</si>
  <si>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</si>
  <si>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</si>
  <si>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</si>
  <si>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</si>
  <si>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</si>
  <si>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</si>
  <si>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</si>
  <si>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</si>
  <si>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</si>
  <si>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</si>
  <si>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</si>
  <si>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NoInd</t>
  </si>
  <si>
    <t>Voting capital: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</si>
</sst>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Border="1"/>
    <xf numFmtId="3" fontId="0" fillId="0" borderId="0" xfId="0" applyNumberFormat="1" applyBorder="1"/>
    <xf numFmtId="10" fontId="0" fillId="0" borderId="1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22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/>
    <xf numFmtId="0" fontId="3" fillId="0" borderId="0" xfId="0" applyFont="1" applyAlignment="1">
      <alignment horizontal="right"/>
    </xf>
    <xf numFmtId="3" fontId="5" fillId="2" borderId="0" xfId="0" applyNumberFormat="1" applyFont="1" applyFill="1" applyBorder="1"/>
    <xf numFmtId="3" fontId="3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4" fontId="3" fillId="0" borderId="0" xfId="0" applyNumberFormat="1" applyFont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Query from Mms DSN_1" headers="0" backgroundRefresh="0" growShrinkType="insertClear" fillFormulas="1" preserveFormatting="0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2.xml><?xml version="1.0" encoding="utf-8"?>
<queryTable xmlns="http://schemas.openxmlformats.org/spreadsheetml/2006/main" name="Query from Mms DSN_6" headers="0" backgroundRefresh="0" growShrinkType="insertClear" fillFormulas="1" preserveFormatting="0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3.xml><?xml version="1.0" encoding="utf-8"?>
<queryTable xmlns="http://schemas.openxmlformats.org/spreadsheetml/2006/main" name="Query from Mms DSN_5" headers="0" growShrinkType="overwriteClear" fillFormulas="1" preserveFormatting="0" adjustColumnWidth="0" connectionId="4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4.xml><?xml version="1.0" encoding="utf-8"?>
<queryTable xmlns="http://schemas.openxmlformats.org/spreadsheetml/2006/main" name="Query from Mms DSN_4" headers="0" growShrinkType="overwriteClear" fillFormulas="1" preserveFormatting="0" adjustColumnWidth="0" connectionId="6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5.xml><?xml version="1.0" encoding="utf-8"?>
<queryTable xmlns="http://schemas.openxmlformats.org/spreadsheetml/2006/main" name="Query from Mms DSN_2" headers="0" growShrinkType="overwriteClear" fillFormulas="1" preserveFormatting="0" adjustColumnWidth="0" connectionId="5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6.xml><?xml version="1.0" encoding="utf-8"?>
<queryTable xmlns="http://schemas.openxmlformats.org/spreadsheetml/2006/main" name="Query from Mms DSN_4" headers="0" growShrinkType="overwriteClear" fillFormulas="1" preserveFormatting="0" adjustColumnWidth="0" connectionId="3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0"/>
    <pageSetUpPr autoPageBreaks="0" fitToPage="1"/>
  </sheetPr>
  <dimension ref="A5:Z56"/>
  <sheetViews>
    <sheetView showGridLines="0" tabSelected="1" topLeftCell="Q1" workbookViewId="0">
      <selection activeCell="Q1" sqref="Q1"/>
    </sheetView>
  </sheetViews>
  <sheetFormatPr defaultRowHeight="12.5"/>
  <cols>
    <col min="1" max="1" width="9.36328125" style="2" hidden="1" customWidth="1"/>
    <col min="2" max="2" width="11.6328125" style="2" hidden="1" customWidth="1"/>
    <col min="3" max="3" width="13.6328125" style="2" hidden="1" customWidth="1"/>
    <col min="4" max="4" width="10.453125" style="2" hidden="1" customWidth="1"/>
    <col min="5" max="5" width="12.08984375" style="2" hidden="1" customWidth="1"/>
    <col min="6" max="6" width="9.08984375" hidden="1" customWidth="1"/>
    <col min="7" max="10" width="12.453125" style="2" hidden="1" customWidth="1"/>
    <col min="11" max="11" width="11.6328125" style="2" hidden="1" customWidth="1"/>
    <col min="12" max="14" width="14.36328125" style="2" hidden="1" customWidth="1"/>
    <col min="15" max="15" width="15.54296875" style="2" hidden="1" customWidth="1"/>
    <col min="16" max="16" width="13.36328125" style="2" hidden="1" customWidth="1"/>
    <col min="17" max="17" width="13.453125" customWidth="1"/>
    <col min="18" max="18" width="12.6328125" style="1" customWidth="1"/>
    <col min="19" max="19" width="6.54296875" style="6" customWidth="1"/>
    <col min="20" max="20" width="12.6328125" style="1" customWidth="1"/>
    <col min="21" max="21" width="6.54296875" style="6" bestFit="1" customWidth="1"/>
    <col min="22" max="22" width="15.36328125" style="6" customWidth="1"/>
    <col min="23" max="23" width="8.6328125" style="1" customWidth="1"/>
    <col min="24" max="24" width="12.36328125" customWidth="1"/>
  </cols>
  <sheetData>
    <row r="5" spans="17:24">
      <c r="W5" s="6"/>
    </row>
    <row r="6" spans="17:24">
      <c r="Q6" t="s">
        <v>0</v>
      </c>
    </row>
    <row r="7" spans="17:24">
      <c r="Q7" s="1" t="str">
        <f ca="1">INDIRECT("M25")</f>
        <v>National Grid plc</v>
      </c>
    </row>
    <row r="9" spans="17:24">
      <c r="X9" s="5"/>
    </row>
    <row r="12" spans="17:24">
      <c r="X12" s="20"/>
    </row>
    <row r="13" spans="17:24">
      <c r="U13" s="19"/>
      <c r="V13" s="36">
        <f ca="1">INDIRECT("L25")</f>
        <v>44039</v>
      </c>
      <c r="W13" s="37"/>
      <c r="X13" s="37"/>
    </row>
    <row r="17" spans="1:26">
      <c r="Q17" t="s">
        <v>1</v>
      </c>
      <c r="Z17" s="18"/>
    </row>
    <row r="19" spans="1:26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>
      <c r="Q20" s="17" t="str">
        <f ca="1">"Members of the Company held on " &amp;TEXT(INDIRECT("L25"), "d mmmm yyyy") &amp; " I HEREBY CERTIFY that the result of the Poll"</f>
        <v>Members of the Company held on 27 July 2020 I HEREBY CERTIFY that the result of the Poll</v>
      </c>
    </row>
    <row r="21" spans="1:26">
      <c r="Q21" t="s">
        <v>2</v>
      </c>
    </row>
    <row r="22" spans="1:26" ht="18.75" customHeight="1">
      <c r="V22" s="25" t="s">
        <v>39</v>
      </c>
      <c r="W22" s="39">
        <f>W23</f>
        <v>3514165311</v>
      </c>
      <c r="X22" s="37"/>
    </row>
    <row r="23" spans="1:26" ht="6.65" hidden="1" customHeight="1">
      <c r="V23" s="23" t="s">
        <v>38</v>
      </c>
      <c r="W23" s="23">
        <v>3514165311</v>
      </c>
      <c r="X23" s="23">
        <v>0</v>
      </c>
    </row>
    <row r="24" spans="1:26" s="10" customFormat="1" ht="25.5" customHeight="1">
      <c r="A24" s="14"/>
      <c r="B24" s="14"/>
      <c r="C24" s="14"/>
      <c r="D24" s="14"/>
      <c r="E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7"/>
      <c r="R24" s="8" t="str">
        <f ca="1">"VOTES" &amp; CHAR(10) &amp; UPPER(INDIRECT("I25"))</f>
        <v>VOTES
FOR</v>
      </c>
      <c r="S24" s="9" t="s">
        <v>3</v>
      </c>
      <c r="T24" s="8" t="str">
        <f ca="1">"VOTES" &amp; CHAR(10) &amp; UPPER(INDIRECT("J25"))</f>
        <v>VOTES
AGAINST</v>
      </c>
      <c r="U24" s="9" t="s">
        <v>3</v>
      </c>
      <c r="V24" s="8" t="s">
        <v>5</v>
      </c>
      <c r="W24" s="8" t="s">
        <v>6</v>
      </c>
      <c r="X24" s="8" t="str">
        <f ca="1">"VOTES" &amp; CHAR(10) &amp; UPPER(INDIRECT("K25"))</f>
        <v>VOTES
WITHHELD</v>
      </c>
    </row>
    <row r="25" spans="1:26" ht="12.75" customHeight="1">
      <c r="A25" s="27" t="s">
        <v>7</v>
      </c>
      <c r="B25" s="28">
        <v>2370239911</v>
      </c>
      <c r="C25" s="29">
        <v>99.900348300000005</v>
      </c>
      <c r="D25" s="28">
        <v>2364341</v>
      </c>
      <c r="E25" s="29">
        <v>9.9651699999999996E-2</v>
      </c>
      <c r="F25" s="24">
        <v>2520206</v>
      </c>
      <c r="G25" s="30">
        <v>2375124458</v>
      </c>
      <c r="H25" s="28">
        <v>0</v>
      </c>
      <c r="I25" s="28" t="s">
        <v>8</v>
      </c>
      <c r="J25" s="30" t="s">
        <v>9</v>
      </c>
      <c r="K25" s="31" t="s">
        <v>10</v>
      </c>
      <c r="L25" s="30">
        <v>44039</v>
      </c>
      <c r="M25" s="30" t="s">
        <v>11</v>
      </c>
      <c r="N25" s="30" t="s">
        <v>12</v>
      </c>
      <c r="O25" s="30"/>
      <c r="P25" s="30">
        <v>0</v>
      </c>
      <c r="Q25" s="32" t="str">
        <f t="shared" ref="Q25:U25" si="0">A25</f>
        <v>1</v>
      </c>
      <c r="R25" s="33">
        <f t="shared" si="0"/>
        <v>2370239911</v>
      </c>
      <c r="S25" s="34">
        <f t="shared" si="0"/>
        <v>99.900348300000005</v>
      </c>
      <c r="T25" s="33">
        <f t="shared" si="0"/>
        <v>2364341</v>
      </c>
      <c r="U25" s="34">
        <f t="shared" si="0"/>
        <v>9.9651699999999996E-2</v>
      </c>
      <c r="V25" s="33">
        <f>R25+T25</f>
        <v>2372604252</v>
      </c>
      <c r="W25" s="35">
        <f>V25/IF(P25=1,$X$23, $W$23)</f>
        <v>0.67515442275105875</v>
      </c>
      <c r="X25" s="33">
        <f>F25</f>
        <v>2520206</v>
      </c>
    </row>
    <row r="26" spans="1:26" ht="12.75" customHeight="1">
      <c r="A26" s="27" t="s">
        <v>13</v>
      </c>
      <c r="B26" s="28">
        <v>2352146577</v>
      </c>
      <c r="C26" s="29">
        <v>99.087734800000007</v>
      </c>
      <c r="D26" s="28">
        <v>21655368</v>
      </c>
      <c r="E26" s="29">
        <v>0.9122652</v>
      </c>
      <c r="F26" s="24">
        <v>1325997</v>
      </c>
      <c r="G26" s="30">
        <v>2375127942</v>
      </c>
      <c r="H26" s="28">
        <v>0</v>
      </c>
      <c r="I26" s="28" t="s">
        <v>8</v>
      </c>
      <c r="J26" s="30" t="s">
        <v>9</v>
      </c>
      <c r="K26" s="31" t="s">
        <v>10</v>
      </c>
      <c r="L26" s="30">
        <v>44039</v>
      </c>
      <c r="M26" s="30" t="s">
        <v>11</v>
      </c>
      <c r="N26" s="30" t="s">
        <v>12</v>
      </c>
      <c r="O26" s="30"/>
      <c r="P26" s="30">
        <v>0</v>
      </c>
      <c r="Q26" s="32" t="str">
        <f t="shared" ref="Q26:Q50" si="1">A26</f>
        <v>2</v>
      </c>
      <c r="R26" s="33">
        <f t="shared" ref="R26:R50" si="2">B26</f>
        <v>2352146577</v>
      </c>
      <c r="S26" s="34">
        <f t="shared" ref="S26:S50" si="3">C26</f>
        <v>99.087734800000007</v>
      </c>
      <c r="T26" s="33">
        <f t="shared" ref="T26:T50" si="4">D26</f>
        <v>21655368</v>
      </c>
      <c r="U26" s="34">
        <f t="shared" ref="U26:U50" si="5">E26</f>
        <v>0.9122652</v>
      </c>
      <c r="V26" s="33">
        <f t="shared" ref="V26:V50" si="6">R26+T26</f>
        <v>2373801945</v>
      </c>
      <c r="W26" s="35">
        <f t="shared" ref="W26:W50" si="7">V26/IF(P26=1,$X$23, $W$23)</f>
        <v>0.67549524137909855</v>
      </c>
      <c r="X26" s="33">
        <f t="shared" ref="X26:X50" si="8">F26</f>
        <v>1325997</v>
      </c>
    </row>
    <row r="27" spans="1:26" ht="12.75" customHeight="1">
      <c r="A27" s="27" t="s">
        <v>14</v>
      </c>
      <c r="B27" s="28">
        <v>2350837977</v>
      </c>
      <c r="C27" s="29">
        <v>99.095177300000003</v>
      </c>
      <c r="D27" s="28">
        <v>21465138</v>
      </c>
      <c r="E27" s="29">
        <v>0.90482269999999998</v>
      </c>
      <c r="F27" s="24">
        <v>2824828</v>
      </c>
      <c r="G27" s="30">
        <v>2375127943</v>
      </c>
      <c r="H27" s="28">
        <v>0</v>
      </c>
      <c r="I27" s="28" t="s">
        <v>8</v>
      </c>
      <c r="J27" s="30" t="s">
        <v>9</v>
      </c>
      <c r="K27" s="31" t="s">
        <v>10</v>
      </c>
      <c r="L27" s="30">
        <v>44039</v>
      </c>
      <c r="M27" s="30" t="s">
        <v>11</v>
      </c>
      <c r="N27" s="30" t="s">
        <v>12</v>
      </c>
      <c r="O27" s="30"/>
      <c r="P27" s="30">
        <v>0</v>
      </c>
      <c r="Q27" s="32" t="str">
        <f t="shared" si="1"/>
        <v>3</v>
      </c>
      <c r="R27" s="33">
        <f t="shared" si="2"/>
        <v>2350837977</v>
      </c>
      <c r="S27" s="34">
        <f t="shared" si="3"/>
        <v>99.095177300000003</v>
      </c>
      <c r="T27" s="33">
        <f t="shared" si="4"/>
        <v>21465138</v>
      </c>
      <c r="U27" s="34">
        <f t="shared" si="5"/>
        <v>0.90482269999999998</v>
      </c>
      <c r="V27" s="33">
        <f t="shared" si="6"/>
        <v>2372303115</v>
      </c>
      <c r="W27" s="35">
        <f t="shared" si="7"/>
        <v>0.67506873042490179</v>
      </c>
      <c r="X27" s="33">
        <f t="shared" si="8"/>
        <v>2824828</v>
      </c>
    </row>
    <row r="28" spans="1:26" ht="12.75" customHeight="1">
      <c r="A28" s="27" t="s">
        <v>15</v>
      </c>
      <c r="B28" s="28">
        <v>2364206040</v>
      </c>
      <c r="C28" s="29">
        <v>99.651233300000001</v>
      </c>
      <c r="D28" s="28">
        <v>8274421</v>
      </c>
      <c r="E28" s="29">
        <v>0.34876669999999999</v>
      </c>
      <c r="F28" s="24">
        <v>2647482</v>
      </c>
      <c r="G28" s="30">
        <v>2375127943</v>
      </c>
      <c r="H28" s="28">
        <v>0</v>
      </c>
      <c r="I28" s="28" t="s">
        <v>8</v>
      </c>
      <c r="J28" s="30" t="s">
        <v>9</v>
      </c>
      <c r="K28" s="31" t="s">
        <v>10</v>
      </c>
      <c r="L28" s="30">
        <v>44039</v>
      </c>
      <c r="M28" s="30" t="s">
        <v>11</v>
      </c>
      <c r="N28" s="30" t="s">
        <v>12</v>
      </c>
      <c r="O28" s="30"/>
      <c r="P28" s="30">
        <v>0</v>
      </c>
      <c r="Q28" s="32" t="str">
        <f t="shared" si="1"/>
        <v>4</v>
      </c>
      <c r="R28" s="33">
        <f t="shared" si="2"/>
        <v>2364206040</v>
      </c>
      <c r="S28" s="34">
        <f t="shared" si="3"/>
        <v>99.651233300000001</v>
      </c>
      <c r="T28" s="33">
        <f t="shared" si="4"/>
        <v>8274421</v>
      </c>
      <c r="U28" s="34">
        <f t="shared" si="5"/>
        <v>0.34876669999999999</v>
      </c>
      <c r="V28" s="33">
        <f t="shared" si="6"/>
        <v>2372480461</v>
      </c>
      <c r="W28" s="35">
        <f t="shared" si="7"/>
        <v>0.67511919646286667</v>
      </c>
      <c r="X28" s="33">
        <f t="shared" si="8"/>
        <v>2647482</v>
      </c>
    </row>
    <row r="29" spans="1:26" ht="12.75" customHeight="1">
      <c r="A29" s="27" t="s">
        <v>16</v>
      </c>
      <c r="B29" s="28">
        <v>2335511566</v>
      </c>
      <c r="C29" s="29">
        <v>98.446254800000006</v>
      </c>
      <c r="D29" s="28">
        <v>36860618</v>
      </c>
      <c r="E29" s="29">
        <v>1.5537452</v>
      </c>
      <c r="F29" s="24">
        <v>2745071</v>
      </c>
      <c r="G29" s="30">
        <v>2375117255</v>
      </c>
      <c r="H29" s="28">
        <v>0</v>
      </c>
      <c r="I29" s="28" t="s">
        <v>8</v>
      </c>
      <c r="J29" s="30" t="s">
        <v>9</v>
      </c>
      <c r="K29" s="31" t="s">
        <v>10</v>
      </c>
      <c r="L29" s="30">
        <v>44039</v>
      </c>
      <c r="M29" s="30" t="s">
        <v>11</v>
      </c>
      <c r="N29" s="30" t="s">
        <v>12</v>
      </c>
      <c r="O29" s="30"/>
      <c r="P29" s="30">
        <v>0</v>
      </c>
      <c r="Q29" s="32" t="str">
        <f t="shared" si="1"/>
        <v>5</v>
      </c>
      <c r="R29" s="33">
        <f t="shared" si="2"/>
        <v>2335511566</v>
      </c>
      <c r="S29" s="34">
        <f t="shared" si="3"/>
        <v>98.446254800000006</v>
      </c>
      <c r="T29" s="33">
        <f t="shared" si="4"/>
        <v>36860618</v>
      </c>
      <c r="U29" s="34">
        <f t="shared" si="5"/>
        <v>1.5537452</v>
      </c>
      <c r="V29" s="33">
        <f t="shared" si="6"/>
        <v>2372372184</v>
      </c>
      <c r="W29" s="35">
        <f t="shared" si="7"/>
        <v>0.67508838487877276</v>
      </c>
      <c r="X29" s="33">
        <f t="shared" si="8"/>
        <v>2745071</v>
      </c>
    </row>
    <row r="30" spans="1:26" ht="12.75" customHeight="1">
      <c r="A30" s="27" t="s">
        <v>17</v>
      </c>
      <c r="B30" s="28">
        <v>2363642190</v>
      </c>
      <c r="C30" s="29">
        <v>99.709455500000004</v>
      </c>
      <c r="D30" s="28">
        <v>6887443</v>
      </c>
      <c r="E30" s="29">
        <v>0.29054449999999998</v>
      </c>
      <c r="F30" s="24">
        <v>4597366</v>
      </c>
      <c r="G30" s="30">
        <v>2375126999</v>
      </c>
      <c r="H30" s="28">
        <v>0</v>
      </c>
      <c r="I30" s="28" t="s">
        <v>8</v>
      </c>
      <c r="J30" s="30" t="s">
        <v>9</v>
      </c>
      <c r="K30" s="31" t="s">
        <v>10</v>
      </c>
      <c r="L30" s="30">
        <v>44039</v>
      </c>
      <c r="M30" s="30" t="s">
        <v>11</v>
      </c>
      <c r="N30" s="30" t="s">
        <v>12</v>
      </c>
      <c r="O30" s="30"/>
      <c r="P30" s="30">
        <v>0</v>
      </c>
      <c r="Q30" s="32" t="str">
        <f t="shared" si="1"/>
        <v>6</v>
      </c>
      <c r="R30" s="33">
        <f t="shared" si="2"/>
        <v>2363642190</v>
      </c>
      <c r="S30" s="34">
        <f t="shared" si="3"/>
        <v>99.709455500000004</v>
      </c>
      <c r="T30" s="33">
        <f t="shared" si="4"/>
        <v>6887443</v>
      </c>
      <c r="U30" s="34">
        <f t="shared" si="5"/>
        <v>0.29054449999999998</v>
      </c>
      <c r="V30" s="33">
        <f t="shared" si="6"/>
        <v>2370529633</v>
      </c>
      <c r="W30" s="35">
        <f t="shared" si="7"/>
        <v>0.67456406378487521</v>
      </c>
      <c r="X30" s="33">
        <f t="shared" si="8"/>
        <v>4597366</v>
      </c>
    </row>
    <row r="31" spans="1:26" ht="12.75" customHeight="1">
      <c r="A31" s="27" t="s">
        <v>18</v>
      </c>
      <c r="B31" s="28">
        <v>2361625789</v>
      </c>
      <c r="C31" s="29">
        <v>99.616423499999996</v>
      </c>
      <c r="D31" s="28">
        <v>9093522</v>
      </c>
      <c r="E31" s="29">
        <v>0.38357649999999999</v>
      </c>
      <c r="F31" s="24">
        <v>4402872</v>
      </c>
      <c r="G31" s="30">
        <v>2375122183</v>
      </c>
      <c r="H31" s="28">
        <v>0</v>
      </c>
      <c r="I31" s="28" t="s">
        <v>8</v>
      </c>
      <c r="J31" s="30" t="s">
        <v>9</v>
      </c>
      <c r="K31" s="31" t="s">
        <v>10</v>
      </c>
      <c r="L31" s="30">
        <v>44039</v>
      </c>
      <c r="M31" s="30" t="s">
        <v>11</v>
      </c>
      <c r="N31" s="30" t="s">
        <v>12</v>
      </c>
      <c r="O31" s="30"/>
      <c r="P31" s="30">
        <v>0</v>
      </c>
      <c r="Q31" s="32" t="str">
        <f t="shared" si="1"/>
        <v>7</v>
      </c>
      <c r="R31" s="33">
        <f t="shared" si="2"/>
        <v>2361625789</v>
      </c>
      <c r="S31" s="34">
        <f t="shared" si="3"/>
        <v>99.616423499999996</v>
      </c>
      <c r="T31" s="33">
        <f t="shared" si="4"/>
        <v>9093522</v>
      </c>
      <c r="U31" s="34">
        <f t="shared" si="5"/>
        <v>0.38357649999999999</v>
      </c>
      <c r="V31" s="33">
        <f t="shared" si="6"/>
        <v>2370719311</v>
      </c>
      <c r="W31" s="35">
        <f t="shared" si="7"/>
        <v>0.67461803904876116</v>
      </c>
      <c r="X31" s="33">
        <f t="shared" si="8"/>
        <v>4402872</v>
      </c>
    </row>
    <row r="32" spans="1:26" ht="12.75" customHeight="1">
      <c r="A32" s="27" t="s">
        <v>19</v>
      </c>
      <c r="B32" s="28">
        <v>2351511762</v>
      </c>
      <c r="C32" s="29">
        <v>99.189711000000003</v>
      </c>
      <c r="D32" s="28">
        <v>19209695</v>
      </c>
      <c r="E32" s="29">
        <v>0.81028900000000004</v>
      </c>
      <c r="F32" s="24">
        <v>4400726</v>
      </c>
      <c r="G32" s="30">
        <v>2375122183</v>
      </c>
      <c r="H32" s="28">
        <v>0</v>
      </c>
      <c r="I32" s="28" t="s">
        <v>8</v>
      </c>
      <c r="J32" s="30" t="s">
        <v>9</v>
      </c>
      <c r="K32" s="31" t="s">
        <v>10</v>
      </c>
      <c r="L32" s="30">
        <v>44039</v>
      </c>
      <c r="M32" s="30" t="s">
        <v>11</v>
      </c>
      <c r="N32" s="30" t="s">
        <v>12</v>
      </c>
      <c r="O32" s="30"/>
      <c r="P32" s="30">
        <v>0</v>
      </c>
      <c r="Q32" s="32" t="str">
        <f t="shared" si="1"/>
        <v>8</v>
      </c>
      <c r="R32" s="33">
        <f t="shared" si="2"/>
        <v>2351511762</v>
      </c>
      <c r="S32" s="34">
        <f t="shared" si="3"/>
        <v>99.189711000000003</v>
      </c>
      <c r="T32" s="33">
        <f t="shared" si="4"/>
        <v>19209695</v>
      </c>
      <c r="U32" s="34">
        <f t="shared" si="5"/>
        <v>0.81028900000000004</v>
      </c>
      <c r="V32" s="33">
        <f t="shared" si="6"/>
        <v>2370721457</v>
      </c>
      <c r="W32" s="35">
        <f t="shared" si="7"/>
        <v>0.67461864972009</v>
      </c>
      <c r="X32" s="33">
        <f t="shared" si="8"/>
        <v>4400726</v>
      </c>
    </row>
    <row r="33" spans="1:24" ht="12.75" customHeight="1">
      <c r="A33" s="27" t="s">
        <v>20</v>
      </c>
      <c r="B33" s="28">
        <v>2363815145</v>
      </c>
      <c r="C33" s="29">
        <v>99.698882699999999</v>
      </c>
      <c r="D33" s="28">
        <v>7139353</v>
      </c>
      <c r="E33" s="29">
        <v>0.30111729999999998</v>
      </c>
      <c r="F33" s="24">
        <v>4167685</v>
      </c>
      <c r="G33" s="30">
        <v>2375122183</v>
      </c>
      <c r="H33" s="28">
        <v>0</v>
      </c>
      <c r="I33" s="28" t="s">
        <v>8</v>
      </c>
      <c r="J33" s="30" t="s">
        <v>9</v>
      </c>
      <c r="K33" s="31" t="s">
        <v>10</v>
      </c>
      <c r="L33" s="30">
        <v>44039</v>
      </c>
      <c r="M33" s="30" t="s">
        <v>11</v>
      </c>
      <c r="N33" s="30" t="s">
        <v>12</v>
      </c>
      <c r="O33" s="30"/>
      <c r="P33" s="30">
        <v>0</v>
      </c>
      <c r="Q33" s="32" t="str">
        <f t="shared" si="1"/>
        <v>9</v>
      </c>
      <c r="R33" s="33">
        <f t="shared" si="2"/>
        <v>2363815145</v>
      </c>
      <c r="S33" s="34">
        <f t="shared" si="3"/>
        <v>99.698882699999999</v>
      </c>
      <c r="T33" s="33">
        <f t="shared" si="4"/>
        <v>7139353</v>
      </c>
      <c r="U33" s="34">
        <f t="shared" si="5"/>
        <v>0.30111729999999998</v>
      </c>
      <c r="V33" s="33">
        <f t="shared" si="6"/>
        <v>2370954498</v>
      </c>
      <c r="W33" s="35">
        <f t="shared" si="7"/>
        <v>0.67468496447178095</v>
      </c>
      <c r="X33" s="33">
        <f t="shared" si="8"/>
        <v>4167685</v>
      </c>
    </row>
    <row r="34" spans="1:24" ht="12.75" customHeight="1">
      <c r="A34" s="27" t="s">
        <v>21</v>
      </c>
      <c r="B34" s="28">
        <v>2362346442</v>
      </c>
      <c r="C34" s="29">
        <v>99.664505500000004</v>
      </c>
      <c r="D34" s="28">
        <v>7952222</v>
      </c>
      <c r="E34" s="29">
        <v>0.33549449999999997</v>
      </c>
      <c r="F34" s="24">
        <v>4823519</v>
      </c>
      <c r="G34" s="30">
        <v>2375122183</v>
      </c>
      <c r="H34" s="28">
        <v>0</v>
      </c>
      <c r="I34" s="28" t="s">
        <v>8</v>
      </c>
      <c r="J34" s="30" t="s">
        <v>9</v>
      </c>
      <c r="K34" s="31" t="s">
        <v>10</v>
      </c>
      <c r="L34" s="30">
        <v>44039</v>
      </c>
      <c r="M34" s="30" t="s">
        <v>11</v>
      </c>
      <c r="N34" s="30" t="s">
        <v>12</v>
      </c>
      <c r="O34" s="30"/>
      <c r="P34" s="30">
        <v>0</v>
      </c>
      <c r="Q34" s="32" t="str">
        <f t="shared" si="1"/>
        <v>10</v>
      </c>
      <c r="R34" s="33">
        <f t="shared" si="2"/>
        <v>2362346442</v>
      </c>
      <c r="S34" s="34">
        <f t="shared" si="3"/>
        <v>99.664505500000004</v>
      </c>
      <c r="T34" s="33">
        <f t="shared" si="4"/>
        <v>7952222</v>
      </c>
      <c r="U34" s="34">
        <f t="shared" si="5"/>
        <v>0.33549449999999997</v>
      </c>
      <c r="V34" s="33">
        <f t="shared" si="6"/>
        <v>2370298664</v>
      </c>
      <c r="W34" s="35">
        <f t="shared" si="7"/>
        <v>0.67449833864688102</v>
      </c>
      <c r="X34" s="33">
        <f t="shared" si="8"/>
        <v>4823519</v>
      </c>
    </row>
    <row r="35" spans="1:24" ht="12.75" customHeight="1">
      <c r="A35" s="27" t="s">
        <v>22</v>
      </c>
      <c r="B35" s="28">
        <v>2354019341</v>
      </c>
      <c r="C35" s="29">
        <v>99.309063800000004</v>
      </c>
      <c r="D35" s="28">
        <v>16377932</v>
      </c>
      <c r="E35" s="29">
        <v>0.6909362</v>
      </c>
      <c r="F35" s="24">
        <v>4724910</v>
      </c>
      <c r="G35" s="30">
        <v>2375122183</v>
      </c>
      <c r="H35" s="28">
        <v>0</v>
      </c>
      <c r="I35" s="28" t="s">
        <v>8</v>
      </c>
      <c r="J35" s="30" t="s">
        <v>9</v>
      </c>
      <c r="K35" s="31" t="s">
        <v>10</v>
      </c>
      <c r="L35" s="30">
        <v>44039</v>
      </c>
      <c r="M35" s="30" t="s">
        <v>11</v>
      </c>
      <c r="N35" s="30" t="s">
        <v>12</v>
      </c>
      <c r="O35" s="30"/>
      <c r="P35" s="30">
        <v>0</v>
      </c>
      <c r="Q35" s="32" t="str">
        <f t="shared" si="1"/>
        <v>11</v>
      </c>
      <c r="R35" s="33">
        <f t="shared" si="2"/>
        <v>2354019341</v>
      </c>
      <c r="S35" s="34">
        <f t="shared" si="3"/>
        <v>99.309063800000004</v>
      </c>
      <c r="T35" s="33">
        <f t="shared" si="4"/>
        <v>16377932</v>
      </c>
      <c r="U35" s="34">
        <f t="shared" si="5"/>
        <v>0.6909362</v>
      </c>
      <c r="V35" s="33">
        <f t="shared" si="6"/>
        <v>2370397273</v>
      </c>
      <c r="W35" s="35">
        <f t="shared" si="7"/>
        <v>0.67452639907980694</v>
      </c>
      <c r="X35" s="33">
        <f t="shared" si="8"/>
        <v>4724910</v>
      </c>
    </row>
    <row r="36" spans="1:24" ht="12.75" customHeight="1">
      <c r="A36" s="27" t="s">
        <v>23</v>
      </c>
      <c r="B36" s="28">
        <v>2363523122</v>
      </c>
      <c r="C36" s="29">
        <v>99.7062296</v>
      </c>
      <c r="D36" s="28">
        <v>6963789</v>
      </c>
      <c r="E36" s="29">
        <v>0.29377039999999999</v>
      </c>
      <c r="F36" s="24">
        <v>4635272</v>
      </c>
      <c r="G36" s="30">
        <v>2375122183</v>
      </c>
      <c r="H36" s="28">
        <v>0</v>
      </c>
      <c r="I36" s="28" t="s">
        <v>8</v>
      </c>
      <c r="J36" s="30" t="s">
        <v>9</v>
      </c>
      <c r="K36" s="31" t="s">
        <v>10</v>
      </c>
      <c r="L36" s="30">
        <v>44039</v>
      </c>
      <c r="M36" s="30" t="s">
        <v>11</v>
      </c>
      <c r="N36" s="30" t="s">
        <v>12</v>
      </c>
      <c r="O36" s="30"/>
      <c r="P36" s="30">
        <v>0</v>
      </c>
      <c r="Q36" s="32" t="str">
        <f t="shared" si="1"/>
        <v>12</v>
      </c>
      <c r="R36" s="33">
        <f t="shared" si="2"/>
        <v>2363523122</v>
      </c>
      <c r="S36" s="34">
        <f t="shared" si="3"/>
        <v>99.7062296</v>
      </c>
      <c r="T36" s="33">
        <f t="shared" si="4"/>
        <v>6963789</v>
      </c>
      <c r="U36" s="34">
        <f t="shared" si="5"/>
        <v>0.29377039999999999</v>
      </c>
      <c r="V36" s="33">
        <f t="shared" si="6"/>
        <v>2370486911</v>
      </c>
      <c r="W36" s="35">
        <f t="shared" si="7"/>
        <v>0.67455190670169363</v>
      </c>
      <c r="X36" s="33">
        <f t="shared" si="8"/>
        <v>4635272</v>
      </c>
    </row>
    <row r="37" spans="1:24" ht="12.75" customHeight="1">
      <c r="A37" s="27" t="s">
        <v>24</v>
      </c>
      <c r="B37" s="28">
        <v>2362999504</v>
      </c>
      <c r="C37" s="29">
        <v>99.689097500000003</v>
      </c>
      <c r="D37" s="28">
        <v>7369536</v>
      </c>
      <c r="E37" s="29">
        <v>0.31090250000000003</v>
      </c>
      <c r="F37" s="24">
        <v>3349143</v>
      </c>
      <c r="G37" s="30">
        <v>2373718183</v>
      </c>
      <c r="H37" s="28">
        <v>0</v>
      </c>
      <c r="I37" s="28" t="s">
        <v>8</v>
      </c>
      <c r="J37" s="30" t="s">
        <v>9</v>
      </c>
      <c r="K37" s="31" t="s">
        <v>10</v>
      </c>
      <c r="L37" s="30">
        <v>44039</v>
      </c>
      <c r="M37" s="30" t="s">
        <v>11</v>
      </c>
      <c r="N37" s="30" t="s">
        <v>12</v>
      </c>
      <c r="O37" s="30"/>
      <c r="P37" s="30">
        <v>0</v>
      </c>
      <c r="Q37" s="32" t="str">
        <f t="shared" si="1"/>
        <v>13</v>
      </c>
      <c r="R37" s="33">
        <f t="shared" si="2"/>
        <v>2362999504</v>
      </c>
      <c r="S37" s="34">
        <f t="shared" si="3"/>
        <v>99.689097500000003</v>
      </c>
      <c r="T37" s="33">
        <f t="shared" si="4"/>
        <v>7369536</v>
      </c>
      <c r="U37" s="34">
        <f t="shared" si="5"/>
        <v>0.31090250000000003</v>
      </c>
      <c r="V37" s="33">
        <f t="shared" si="6"/>
        <v>2370369040</v>
      </c>
      <c r="W37" s="35">
        <f t="shared" si="7"/>
        <v>0.67451836502406359</v>
      </c>
      <c r="X37" s="33">
        <f t="shared" si="8"/>
        <v>3349143</v>
      </c>
    </row>
    <row r="38" spans="1:24" ht="12.75" customHeight="1">
      <c r="A38" s="27" t="s">
        <v>25</v>
      </c>
      <c r="B38" s="28">
        <v>2360068009</v>
      </c>
      <c r="C38" s="29">
        <v>99.5640152</v>
      </c>
      <c r="D38" s="28">
        <v>10334594</v>
      </c>
      <c r="E38" s="29">
        <v>0.43598480000000001</v>
      </c>
      <c r="F38" s="24">
        <v>4718384</v>
      </c>
      <c r="G38" s="30">
        <v>2375120987</v>
      </c>
      <c r="H38" s="28">
        <v>0</v>
      </c>
      <c r="I38" s="28" t="s">
        <v>8</v>
      </c>
      <c r="J38" s="30" t="s">
        <v>9</v>
      </c>
      <c r="K38" s="31" t="s">
        <v>10</v>
      </c>
      <c r="L38" s="30">
        <v>44039</v>
      </c>
      <c r="M38" s="30" t="s">
        <v>11</v>
      </c>
      <c r="N38" s="30" t="s">
        <v>12</v>
      </c>
      <c r="O38" s="30"/>
      <c r="P38" s="30">
        <v>0</v>
      </c>
      <c r="Q38" s="32" t="str">
        <f t="shared" si="1"/>
        <v>14</v>
      </c>
      <c r="R38" s="33">
        <f t="shared" si="2"/>
        <v>2360068009</v>
      </c>
      <c r="S38" s="34">
        <f t="shared" si="3"/>
        <v>99.5640152</v>
      </c>
      <c r="T38" s="33">
        <f t="shared" si="4"/>
        <v>10334594</v>
      </c>
      <c r="U38" s="34">
        <f t="shared" si="5"/>
        <v>0.43598480000000001</v>
      </c>
      <c r="V38" s="33">
        <f t="shared" si="6"/>
        <v>2370402603</v>
      </c>
      <c r="W38" s="35">
        <f t="shared" si="7"/>
        <v>0.67452791579843807</v>
      </c>
      <c r="X38" s="33">
        <f t="shared" si="8"/>
        <v>4718384</v>
      </c>
    </row>
    <row r="39" spans="1:24" ht="12.75" customHeight="1">
      <c r="A39" s="27" t="s">
        <v>26</v>
      </c>
      <c r="B39" s="28">
        <v>2369468945</v>
      </c>
      <c r="C39" s="29">
        <v>99.853876299999996</v>
      </c>
      <c r="D39" s="28">
        <v>3467423</v>
      </c>
      <c r="E39" s="29">
        <v>0.1461237</v>
      </c>
      <c r="F39" s="24">
        <v>2185434</v>
      </c>
      <c r="G39" s="30">
        <v>2375121802</v>
      </c>
      <c r="H39" s="28">
        <v>0</v>
      </c>
      <c r="I39" s="28" t="s">
        <v>8</v>
      </c>
      <c r="J39" s="30" t="s">
        <v>9</v>
      </c>
      <c r="K39" s="31" t="s">
        <v>10</v>
      </c>
      <c r="L39" s="30">
        <v>44039</v>
      </c>
      <c r="M39" s="30" t="s">
        <v>11</v>
      </c>
      <c r="N39" s="30" t="s">
        <v>12</v>
      </c>
      <c r="O39" s="30"/>
      <c r="P39" s="30">
        <v>0</v>
      </c>
      <c r="Q39" s="32" t="str">
        <f t="shared" si="1"/>
        <v>15</v>
      </c>
      <c r="R39" s="33">
        <f t="shared" si="2"/>
        <v>2369468945</v>
      </c>
      <c r="S39" s="34">
        <f t="shared" si="3"/>
        <v>99.853876299999996</v>
      </c>
      <c r="T39" s="33">
        <f t="shared" si="4"/>
        <v>3467423</v>
      </c>
      <c r="U39" s="34">
        <f t="shared" si="5"/>
        <v>0.1461237</v>
      </c>
      <c r="V39" s="33">
        <f t="shared" si="6"/>
        <v>2372936368</v>
      </c>
      <c r="W39" s="35">
        <f t="shared" si="7"/>
        <v>0.67524893054184498</v>
      </c>
      <c r="X39" s="33">
        <f t="shared" si="8"/>
        <v>2185434</v>
      </c>
    </row>
    <row r="40" spans="1:24" ht="12.75" customHeight="1">
      <c r="A40" s="27" t="s">
        <v>27</v>
      </c>
      <c r="B40" s="28">
        <v>2366006827</v>
      </c>
      <c r="C40" s="29">
        <v>99.820377500000006</v>
      </c>
      <c r="D40" s="28">
        <v>4257527</v>
      </c>
      <c r="E40" s="29">
        <v>0.17962249999999999</v>
      </c>
      <c r="F40" s="24">
        <v>4854201</v>
      </c>
      <c r="G40" s="30">
        <v>2375118555</v>
      </c>
      <c r="H40" s="28">
        <v>0</v>
      </c>
      <c r="I40" s="28" t="s">
        <v>8</v>
      </c>
      <c r="J40" s="30" t="s">
        <v>9</v>
      </c>
      <c r="K40" s="31" t="s">
        <v>10</v>
      </c>
      <c r="L40" s="30">
        <v>44039</v>
      </c>
      <c r="M40" s="30" t="s">
        <v>11</v>
      </c>
      <c r="N40" s="30" t="s">
        <v>12</v>
      </c>
      <c r="O40" s="30"/>
      <c r="P40" s="30">
        <v>0</v>
      </c>
      <c r="Q40" s="32" t="str">
        <f t="shared" si="1"/>
        <v>16</v>
      </c>
      <c r="R40" s="33">
        <f t="shared" si="2"/>
        <v>2366006827</v>
      </c>
      <c r="S40" s="34">
        <f t="shared" si="3"/>
        <v>99.820377500000006</v>
      </c>
      <c r="T40" s="33">
        <f t="shared" si="4"/>
        <v>4257527</v>
      </c>
      <c r="U40" s="34">
        <f t="shared" si="5"/>
        <v>0.17962249999999999</v>
      </c>
      <c r="V40" s="33">
        <f t="shared" si="6"/>
        <v>2370264354</v>
      </c>
      <c r="W40" s="35">
        <f t="shared" si="7"/>
        <v>0.67448857530424811</v>
      </c>
      <c r="X40" s="33">
        <f t="shared" si="8"/>
        <v>4854201</v>
      </c>
    </row>
    <row r="41" spans="1:24" ht="12.75" customHeight="1">
      <c r="A41" s="27" t="s">
        <v>28</v>
      </c>
      <c r="B41" s="28">
        <v>2273916544</v>
      </c>
      <c r="C41" s="29">
        <v>96.923998600000004</v>
      </c>
      <c r="D41" s="28">
        <v>72165518</v>
      </c>
      <c r="E41" s="29">
        <v>3.0760014</v>
      </c>
      <c r="F41" s="24">
        <v>29038913</v>
      </c>
      <c r="G41" s="30">
        <v>2375120975</v>
      </c>
      <c r="H41" s="28">
        <v>0</v>
      </c>
      <c r="I41" s="28" t="s">
        <v>8</v>
      </c>
      <c r="J41" s="30" t="s">
        <v>9</v>
      </c>
      <c r="K41" s="31" t="s">
        <v>10</v>
      </c>
      <c r="L41" s="30">
        <v>44039</v>
      </c>
      <c r="M41" s="30" t="s">
        <v>11</v>
      </c>
      <c r="N41" s="30" t="s">
        <v>12</v>
      </c>
      <c r="O41" s="30"/>
      <c r="P41" s="30">
        <v>0</v>
      </c>
      <c r="Q41" s="32" t="str">
        <f t="shared" si="1"/>
        <v>17</v>
      </c>
      <c r="R41" s="33">
        <f t="shared" si="2"/>
        <v>2273916544</v>
      </c>
      <c r="S41" s="34">
        <f t="shared" si="3"/>
        <v>96.923998600000004</v>
      </c>
      <c r="T41" s="33">
        <f t="shared" si="4"/>
        <v>72165518</v>
      </c>
      <c r="U41" s="34">
        <f t="shared" si="5"/>
        <v>3.0760014</v>
      </c>
      <c r="V41" s="33">
        <f t="shared" si="6"/>
        <v>2346082062</v>
      </c>
      <c r="W41" s="35">
        <f t="shared" si="7"/>
        <v>0.66760719954076175</v>
      </c>
      <c r="X41" s="33">
        <f t="shared" si="8"/>
        <v>29038913</v>
      </c>
    </row>
    <row r="42" spans="1:24" ht="12.75" customHeight="1">
      <c r="A42" s="27" t="s">
        <v>29</v>
      </c>
      <c r="B42" s="28">
        <v>2300577177</v>
      </c>
      <c r="C42" s="29">
        <v>97.622009399999996</v>
      </c>
      <c r="D42" s="28">
        <v>56040139</v>
      </c>
      <c r="E42" s="29">
        <v>2.3779906</v>
      </c>
      <c r="F42" s="24">
        <v>18503670</v>
      </c>
      <c r="G42" s="30">
        <v>2375120986</v>
      </c>
      <c r="H42" s="28">
        <v>0</v>
      </c>
      <c r="I42" s="28" t="s">
        <v>8</v>
      </c>
      <c r="J42" s="30" t="s">
        <v>9</v>
      </c>
      <c r="K42" s="31" t="s">
        <v>10</v>
      </c>
      <c r="L42" s="30">
        <v>44039</v>
      </c>
      <c r="M42" s="30" t="s">
        <v>11</v>
      </c>
      <c r="N42" s="30" t="s">
        <v>12</v>
      </c>
      <c r="O42" s="30"/>
      <c r="P42" s="30">
        <v>0</v>
      </c>
      <c r="Q42" s="32" t="str">
        <f t="shared" si="1"/>
        <v>18</v>
      </c>
      <c r="R42" s="33">
        <f t="shared" si="2"/>
        <v>2300577177</v>
      </c>
      <c r="S42" s="34">
        <f t="shared" si="3"/>
        <v>97.622009399999996</v>
      </c>
      <c r="T42" s="33">
        <f t="shared" si="4"/>
        <v>56040139</v>
      </c>
      <c r="U42" s="34">
        <f t="shared" si="5"/>
        <v>2.3779906</v>
      </c>
      <c r="V42" s="33">
        <f t="shared" si="6"/>
        <v>2356617316</v>
      </c>
      <c r="W42" s="35">
        <f t="shared" si="7"/>
        <v>0.67060513875751471</v>
      </c>
      <c r="X42" s="33">
        <f t="shared" si="8"/>
        <v>18503670</v>
      </c>
    </row>
    <row r="43" spans="1:24" ht="12.75" customHeight="1">
      <c r="A43" s="27" t="s">
        <v>30</v>
      </c>
      <c r="B43" s="28">
        <v>2314485550</v>
      </c>
      <c r="C43" s="29">
        <v>97.545700299999993</v>
      </c>
      <c r="D43" s="28">
        <v>58233641</v>
      </c>
      <c r="E43" s="29">
        <v>2.4542997</v>
      </c>
      <c r="F43" s="24">
        <v>2401796</v>
      </c>
      <c r="G43" s="30">
        <v>2375120987</v>
      </c>
      <c r="H43" s="28">
        <v>0</v>
      </c>
      <c r="I43" s="28" t="s">
        <v>8</v>
      </c>
      <c r="J43" s="30" t="s">
        <v>9</v>
      </c>
      <c r="K43" s="31" t="s">
        <v>10</v>
      </c>
      <c r="L43" s="30">
        <v>44039</v>
      </c>
      <c r="M43" s="30" t="s">
        <v>11</v>
      </c>
      <c r="N43" s="30" t="s">
        <v>12</v>
      </c>
      <c r="O43" s="30"/>
      <c r="P43" s="30">
        <v>0</v>
      </c>
      <c r="Q43" s="32" t="str">
        <f t="shared" si="1"/>
        <v>19</v>
      </c>
      <c r="R43" s="33">
        <f t="shared" si="2"/>
        <v>2314485550</v>
      </c>
      <c r="S43" s="34">
        <f t="shared" si="3"/>
        <v>97.545700299999993</v>
      </c>
      <c r="T43" s="33">
        <f t="shared" si="4"/>
        <v>58233641</v>
      </c>
      <c r="U43" s="34">
        <f t="shared" si="5"/>
        <v>2.4542997</v>
      </c>
      <c r="V43" s="33">
        <f t="shared" si="6"/>
        <v>2372719191</v>
      </c>
      <c r="W43" s="35">
        <f t="shared" si="7"/>
        <v>0.67518713009116038</v>
      </c>
      <c r="X43" s="33">
        <f t="shared" si="8"/>
        <v>2401796</v>
      </c>
    </row>
    <row r="44" spans="1:24" ht="12.75" customHeight="1">
      <c r="A44" s="27" t="s">
        <v>31</v>
      </c>
      <c r="B44" s="28">
        <v>2355628504</v>
      </c>
      <c r="C44" s="29">
        <v>99.362265199999996</v>
      </c>
      <c r="D44" s="28">
        <v>15119083</v>
      </c>
      <c r="E44" s="29">
        <v>0.63773480000000005</v>
      </c>
      <c r="F44" s="24">
        <v>4380356</v>
      </c>
      <c r="G44" s="30">
        <v>2375127943</v>
      </c>
      <c r="H44" s="28">
        <v>0</v>
      </c>
      <c r="I44" s="28" t="s">
        <v>8</v>
      </c>
      <c r="J44" s="30" t="s">
        <v>9</v>
      </c>
      <c r="K44" s="31" t="s">
        <v>10</v>
      </c>
      <c r="L44" s="30">
        <v>44039</v>
      </c>
      <c r="M44" s="30" t="s">
        <v>11</v>
      </c>
      <c r="N44" s="30" t="s">
        <v>12</v>
      </c>
      <c r="O44" s="30"/>
      <c r="P44" s="30">
        <v>0</v>
      </c>
      <c r="Q44" s="32" t="str">
        <f t="shared" si="1"/>
        <v>20</v>
      </c>
      <c r="R44" s="33">
        <f t="shared" si="2"/>
        <v>2355628504</v>
      </c>
      <c r="S44" s="34">
        <f t="shared" si="3"/>
        <v>99.362265199999996</v>
      </c>
      <c r="T44" s="33">
        <f t="shared" si="4"/>
        <v>15119083</v>
      </c>
      <c r="U44" s="34">
        <f t="shared" si="5"/>
        <v>0.63773480000000005</v>
      </c>
      <c r="V44" s="33">
        <f t="shared" si="6"/>
        <v>2370747587</v>
      </c>
      <c r="W44" s="35">
        <f t="shared" si="7"/>
        <v>0.67462608534069612</v>
      </c>
      <c r="X44" s="33">
        <f t="shared" si="8"/>
        <v>4380356</v>
      </c>
    </row>
    <row r="45" spans="1:24" ht="12.75" customHeight="1">
      <c r="A45" s="27" t="s">
        <v>32</v>
      </c>
      <c r="B45" s="28">
        <v>2299020699</v>
      </c>
      <c r="C45" s="29">
        <v>96.975722599999997</v>
      </c>
      <c r="D45" s="28">
        <v>71697082</v>
      </c>
      <c r="E45" s="29">
        <v>3.0242773999999999</v>
      </c>
      <c r="F45" s="24">
        <v>4410162</v>
      </c>
      <c r="G45" s="30">
        <v>2375127943</v>
      </c>
      <c r="H45" s="28">
        <v>0</v>
      </c>
      <c r="I45" s="28" t="s">
        <v>8</v>
      </c>
      <c r="J45" s="30" t="s">
        <v>9</v>
      </c>
      <c r="K45" s="31" t="s">
        <v>10</v>
      </c>
      <c r="L45" s="30">
        <v>44039</v>
      </c>
      <c r="M45" s="30" t="s">
        <v>11</v>
      </c>
      <c r="N45" s="30" t="s">
        <v>12</v>
      </c>
      <c r="O45" s="30"/>
      <c r="P45" s="30">
        <v>0</v>
      </c>
      <c r="Q45" s="32" t="str">
        <f t="shared" si="1"/>
        <v>21</v>
      </c>
      <c r="R45" s="33">
        <f t="shared" si="2"/>
        <v>2299020699</v>
      </c>
      <c r="S45" s="34">
        <f t="shared" si="3"/>
        <v>96.975722599999997</v>
      </c>
      <c r="T45" s="33">
        <f t="shared" si="4"/>
        <v>71697082</v>
      </c>
      <c r="U45" s="34">
        <f t="shared" si="5"/>
        <v>3.0242773999999999</v>
      </c>
      <c r="V45" s="33">
        <f t="shared" si="6"/>
        <v>2370717781</v>
      </c>
      <c r="W45" s="35">
        <f t="shared" si="7"/>
        <v>0.67461760366799095</v>
      </c>
      <c r="X45" s="33">
        <f t="shared" si="8"/>
        <v>4410162</v>
      </c>
    </row>
    <row r="46" spans="1:24" ht="12.75" customHeight="1">
      <c r="A46" s="27" t="s">
        <v>33</v>
      </c>
      <c r="B46" s="28">
        <v>2346865378</v>
      </c>
      <c r="C46" s="29">
        <v>98.947201000000007</v>
      </c>
      <c r="D46" s="28">
        <v>24970667</v>
      </c>
      <c r="E46" s="29">
        <v>1.052799</v>
      </c>
      <c r="F46" s="24">
        <v>3284639</v>
      </c>
      <c r="G46" s="30">
        <v>2375120684</v>
      </c>
      <c r="H46" s="28">
        <v>0</v>
      </c>
      <c r="I46" s="28" t="s">
        <v>8</v>
      </c>
      <c r="J46" s="30" t="s">
        <v>9</v>
      </c>
      <c r="K46" s="31" t="s">
        <v>10</v>
      </c>
      <c r="L46" s="30">
        <v>44039</v>
      </c>
      <c r="M46" s="30" t="s">
        <v>11</v>
      </c>
      <c r="N46" s="30" t="s">
        <v>12</v>
      </c>
      <c r="O46" s="30"/>
      <c r="P46" s="30">
        <v>0</v>
      </c>
      <c r="Q46" s="32" t="str">
        <f t="shared" si="1"/>
        <v>22</v>
      </c>
      <c r="R46" s="33">
        <f t="shared" si="2"/>
        <v>2346865378</v>
      </c>
      <c r="S46" s="34">
        <f t="shared" si="3"/>
        <v>98.947201000000007</v>
      </c>
      <c r="T46" s="33">
        <f t="shared" si="4"/>
        <v>24970667</v>
      </c>
      <c r="U46" s="34">
        <f t="shared" si="5"/>
        <v>1.052799</v>
      </c>
      <c r="V46" s="33">
        <f t="shared" si="6"/>
        <v>2371836045</v>
      </c>
      <c r="W46" s="35">
        <f t="shared" si="7"/>
        <v>0.674935819773676</v>
      </c>
      <c r="X46" s="33">
        <f t="shared" si="8"/>
        <v>3284639</v>
      </c>
    </row>
    <row r="47" spans="1:24" ht="12.75" customHeight="1">
      <c r="A47" s="27" t="s">
        <v>34</v>
      </c>
      <c r="B47" s="28">
        <v>2347855461</v>
      </c>
      <c r="C47" s="29">
        <v>99.074269999999999</v>
      </c>
      <c r="D47" s="28">
        <v>21937889</v>
      </c>
      <c r="E47" s="29">
        <v>0.92573000000000005</v>
      </c>
      <c r="F47" s="24">
        <v>5328833</v>
      </c>
      <c r="G47" s="30">
        <v>2375122183</v>
      </c>
      <c r="H47" s="28">
        <v>0</v>
      </c>
      <c r="I47" s="28" t="s">
        <v>8</v>
      </c>
      <c r="J47" s="30" t="s">
        <v>9</v>
      </c>
      <c r="K47" s="31" t="s">
        <v>10</v>
      </c>
      <c r="L47" s="30">
        <v>44039</v>
      </c>
      <c r="M47" s="30" t="s">
        <v>11</v>
      </c>
      <c r="N47" s="30" t="s">
        <v>12</v>
      </c>
      <c r="O47" s="30"/>
      <c r="P47" s="30">
        <v>0</v>
      </c>
      <c r="Q47" s="32" t="str">
        <f t="shared" si="1"/>
        <v>23</v>
      </c>
      <c r="R47" s="33">
        <f t="shared" si="2"/>
        <v>2347855461</v>
      </c>
      <c r="S47" s="34">
        <f t="shared" si="3"/>
        <v>99.074269999999999</v>
      </c>
      <c r="T47" s="33">
        <f t="shared" si="4"/>
        <v>21937889</v>
      </c>
      <c r="U47" s="34">
        <f t="shared" si="5"/>
        <v>0.92573000000000005</v>
      </c>
      <c r="V47" s="33">
        <f t="shared" si="6"/>
        <v>2369793350</v>
      </c>
      <c r="W47" s="35">
        <f t="shared" si="7"/>
        <v>0.6743545451837738</v>
      </c>
      <c r="X47" s="33">
        <f t="shared" si="8"/>
        <v>5328833</v>
      </c>
    </row>
    <row r="48" spans="1:24" ht="12.75" customHeight="1">
      <c r="A48" s="27" t="s">
        <v>35</v>
      </c>
      <c r="B48" s="28">
        <v>2317456179</v>
      </c>
      <c r="C48" s="29">
        <v>97.785467800000006</v>
      </c>
      <c r="D48" s="28">
        <v>52483067</v>
      </c>
      <c r="E48" s="29">
        <v>2.2145321999999998</v>
      </c>
      <c r="F48" s="24">
        <v>5177064</v>
      </c>
      <c r="G48" s="30">
        <v>2375116310</v>
      </c>
      <c r="H48" s="28">
        <v>0</v>
      </c>
      <c r="I48" s="28" t="s">
        <v>8</v>
      </c>
      <c r="J48" s="30" t="s">
        <v>9</v>
      </c>
      <c r="K48" s="31" t="s">
        <v>10</v>
      </c>
      <c r="L48" s="30">
        <v>44039</v>
      </c>
      <c r="M48" s="30" t="s">
        <v>11</v>
      </c>
      <c r="N48" s="30" t="s">
        <v>12</v>
      </c>
      <c r="O48" s="30"/>
      <c r="P48" s="30">
        <v>0</v>
      </c>
      <c r="Q48" s="32" t="str">
        <f t="shared" si="1"/>
        <v>24</v>
      </c>
      <c r="R48" s="33">
        <f t="shared" si="2"/>
        <v>2317456179</v>
      </c>
      <c r="S48" s="34">
        <f t="shared" si="3"/>
        <v>97.785467800000006</v>
      </c>
      <c r="T48" s="33">
        <f t="shared" si="4"/>
        <v>52483067</v>
      </c>
      <c r="U48" s="34">
        <f t="shared" si="5"/>
        <v>2.2145321999999998</v>
      </c>
      <c r="V48" s="33">
        <f t="shared" si="6"/>
        <v>2369939246</v>
      </c>
      <c r="W48" s="35">
        <f t="shared" si="7"/>
        <v>0.67439606172812738</v>
      </c>
      <c r="X48" s="33">
        <f t="shared" si="8"/>
        <v>5177064</v>
      </c>
    </row>
    <row r="49" spans="1:24" ht="12.75" customHeight="1">
      <c r="A49" s="27" t="s">
        <v>36</v>
      </c>
      <c r="B49" s="28">
        <v>2335095456</v>
      </c>
      <c r="C49" s="29">
        <v>98.392921099999995</v>
      </c>
      <c r="D49" s="28">
        <v>38139762</v>
      </c>
      <c r="E49" s="29">
        <v>1.6070789000000001</v>
      </c>
      <c r="F49" s="24">
        <v>1880085</v>
      </c>
      <c r="G49" s="30">
        <v>2375115303</v>
      </c>
      <c r="H49" s="28">
        <v>0</v>
      </c>
      <c r="I49" s="28" t="s">
        <v>8</v>
      </c>
      <c r="J49" s="30" t="s">
        <v>9</v>
      </c>
      <c r="K49" s="31" t="s">
        <v>10</v>
      </c>
      <c r="L49" s="30">
        <v>44039</v>
      </c>
      <c r="M49" s="30" t="s">
        <v>11</v>
      </c>
      <c r="N49" s="30" t="s">
        <v>12</v>
      </c>
      <c r="O49" s="30"/>
      <c r="P49" s="30">
        <v>0</v>
      </c>
      <c r="Q49" s="32" t="str">
        <f t="shared" si="1"/>
        <v>25</v>
      </c>
      <c r="R49" s="33">
        <f t="shared" si="2"/>
        <v>2335095456</v>
      </c>
      <c r="S49" s="34">
        <f t="shared" si="3"/>
        <v>98.392921099999995</v>
      </c>
      <c r="T49" s="33">
        <f t="shared" si="4"/>
        <v>38139762</v>
      </c>
      <c r="U49" s="34">
        <f t="shared" si="5"/>
        <v>1.6070789000000001</v>
      </c>
      <c r="V49" s="33">
        <f t="shared" si="6"/>
        <v>2373235218</v>
      </c>
      <c r="W49" s="35">
        <f t="shared" si="7"/>
        <v>0.67533397207334733</v>
      </c>
      <c r="X49" s="33">
        <f t="shared" si="8"/>
        <v>1880085</v>
      </c>
    </row>
    <row r="50" spans="1:24">
      <c r="A50" s="27" t="s">
        <v>37</v>
      </c>
      <c r="B50" s="28">
        <v>2178231519</v>
      </c>
      <c r="C50" s="29">
        <v>91.808901500000005</v>
      </c>
      <c r="D50" s="28">
        <v>194339641</v>
      </c>
      <c r="E50" s="29">
        <v>8.1910985000000007</v>
      </c>
      <c r="F50" s="24">
        <v>2549043</v>
      </c>
      <c r="G50" s="30">
        <v>2375120203</v>
      </c>
      <c r="H50" s="28">
        <v>0</v>
      </c>
      <c r="I50" s="28" t="s">
        <v>8</v>
      </c>
      <c r="J50" s="30" t="s">
        <v>9</v>
      </c>
      <c r="K50" s="31" t="s">
        <v>10</v>
      </c>
      <c r="L50" s="30">
        <v>44039</v>
      </c>
      <c r="M50" s="30" t="s">
        <v>11</v>
      </c>
      <c r="N50" s="30" t="s">
        <v>12</v>
      </c>
      <c r="O50" s="30"/>
      <c r="P50" s="30">
        <v>0</v>
      </c>
      <c r="Q50" s="32" t="str">
        <f t="shared" si="1"/>
        <v>26</v>
      </c>
      <c r="R50" s="33">
        <f t="shared" si="2"/>
        <v>2178231519</v>
      </c>
      <c r="S50" s="34">
        <f t="shared" si="3"/>
        <v>91.808901500000005</v>
      </c>
      <c r="T50" s="33">
        <f t="shared" si="4"/>
        <v>194339641</v>
      </c>
      <c r="U50" s="34">
        <f t="shared" si="5"/>
        <v>8.1910985000000007</v>
      </c>
      <c r="V50" s="33">
        <f t="shared" si="6"/>
        <v>2372571160</v>
      </c>
      <c r="W50" s="35">
        <f t="shared" si="7"/>
        <v>0.67514500600566651</v>
      </c>
      <c r="X50" s="33">
        <f t="shared" si="8"/>
        <v>2549043</v>
      </c>
    </row>
    <row r="51" spans="1:24" ht="25.5" customHeight="1">
      <c r="B51" s="12"/>
      <c r="C51" s="15"/>
      <c r="D51" s="12"/>
      <c r="E51" s="15"/>
      <c r="G51" s="1"/>
      <c r="H51" s="12"/>
      <c r="I51" s="12"/>
      <c r="J51" s="1"/>
      <c r="K51" s="16"/>
      <c r="L51" s="1"/>
      <c r="M51" s="1"/>
      <c r="N51" s="1"/>
      <c r="O51" s="1"/>
      <c r="P51" s="1"/>
      <c r="Q51" s="22" t="str">
        <f>IF($V$23="Ind", "* Independent Resolution", "")</f>
        <v/>
      </c>
      <c r="R51" s="21"/>
      <c r="S51" s="15"/>
      <c r="T51" s="12"/>
      <c r="U51" s="15"/>
      <c r="V51" s="26" t="str">
        <f>IF($V$23="Ind", "Independent issued capital:", "")</f>
        <v/>
      </c>
      <c r="W51" s="39" t="str">
        <f>IF(V51&gt;" ", X23, "")</f>
        <v/>
      </c>
      <c r="X51" s="37"/>
    </row>
    <row r="52" spans="1:24" ht="12.75" hidden="1" customHeight="1">
      <c r="A52" s="27"/>
      <c r="B52" s="28"/>
      <c r="C52" s="29"/>
      <c r="D52" s="28"/>
      <c r="E52" s="29"/>
      <c r="F52" s="24"/>
      <c r="G52" s="30"/>
      <c r="H52" s="28"/>
      <c r="I52" s="28"/>
      <c r="J52" s="30"/>
      <c r="K52" s="31"/>
      <c r="L52" s="30"/>
      <c r="M52" s="30"/>
      <c r="N52" s="30"/>
      <c r="O52" s="30"/>
      <c r="P52" s="30"/>
      <c r="Q52" s="32">
        <f t="shared" ref="Q52:U52" si="9">A52</f>
        <v>0</v>
      </c>
      <c r="R52" s="33">
        <f t="shared" si="9"/>
        <v>0</v>
      </c>
      <c r="S52" s="34">
        <f t="shared" si="9"/>
        <v>0</v>
      </c>
      <c r="T52" s="33">
        <f t="shared" si="9"/>
        <v>0</v>
      </c>
      <c r="U52" s="34">
        <f t="shared" si="9"/>
        <v>0</v>
      </c>
      <c r="V52" s="33">
        <f>R52+T52</f>
        <v>0</v>
      </c>
      <c r="W52" s="35">
        <f>V52/IF(P52=1,$X$23, $W$23)</f>
        <v>0</v>
      </c>
      <c r="X52" s="33">
        <f>F52</f>
        <v>0</v>
      </c>
    </row>
    <row r="53" spans="1:24" ht="12.5" hidden="1" customHeight="1">
      <c r="B53" s="12"/>
      <c r="C53" s="15"/>
      <c r="D53" s="12"/>
      <c r="E53" s="15"/>
      <c r="G53" s="1"/>
      <c r="H53" s="12"/>
      <c r="I53" s="12"/>
      <c r="J53" s="1"/>
      <c r="K53" s="16"/>
      <c r="L53" s="1"/>
      <c r="M53" s="1"/>
      <c r="N53" s="1"/>
      <c r="O53" s="1"/>
      <c r="P53" s="1"/>
      <c r="Q53" s="4"/>
      <c r="R53" s="3"/>
      <c r="S53" s="11"/>
      <c r="T53" s="3"/>
      <c r="U53" s="11"/>
      <c r="V53" s="3"/>
      <c r="W53" s="13"/>
      <c r="X53" s="3"/>
    </row>
    <row r="54" spans="1:24" ht="26.25" customHeight="1">
      <c r="Q54" s="2" t="s">
        <v>4</v>
      </c>
      <c r="W54"/>
    </row>
    <row r="55" spans="1:24" ht="52.5" customHeight="1">
      <c r="Q55" s="2"/>
      <c r="W55"/>
    </row>
    <row r="56" spans="1:24" ht="72" customHeight="1">
      <c r="Q56" s="38" t="str">
        <f ca="1">INDIRECT("N25")</f>
        <v>Sarah Graham_x000D_
Deputy Registrar</v>
      </c>
      <c r="R56" s="38"/>
      <c r="S56" s="38"/>
      <c r="T56" s="38"/>
      <c r="U56" s="38"/>
      <c r="V56" s="38"/>
      <c r="W56" s="38"/>
      <c r="X56" s="38"/>
    </row>
  </sheetData>
  <mergeCells count="4">
    <mergeCell ref="V13:X13"/>
    <mergeCell ref="Q56:X56"/>
    <mergeCell ref="W22:X22"/>
    <mergeCell ref="W51:X5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"/>
  <sheetViews>
    <sheetView workbookViewId="0">
      <selection activeCell="B4" sqref="B4"/>
    </sheetView>
  </sheetViews>
  <sheetFormatPr defaultRowHeight="12.5"/>
  <sheetData>
    <row r="1" spans="1:2">
      <c r="A1" s="23"/>
      <c r="B1" s="24" t="str">
        <f>IF(OR(A1 = "AGM", A1 = ""), "Annual General Meeting", IF(A1 = "EGM", "General Meeting", IF(A1 = "Court", "Court Meeting", A1)))</f>
        <v>Annual General Meeting</v>
      </c>
    </row>
    <row r="2" spans="1:2">
      <c r="A2" s="24"/>
      <c r="B2" s="24"/>
    </row>
    <row r="3" spans="1:2">
      <c r="A3" s="24"/>
      <c r="B3" s="24"/>
    </row>
    <row r="4" spans="1:2">
      <c r="A4" s="24"/>
      <c r="B4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FO% AG% AB</vt:lpstr>
      <vt:lpstr>MeetingSession</vt:lpstr>
      <vt:lpstr>FOpAGpAB_IndependentResult</vt:lpstr>
      <vt:lpstr>'FO% AG% AB'!Query_from_Mms_DSN_1</vt:lpstr>
      <vt:lpstr>'FO% AG% AB'!Query_from_Mms_DSN_2</vt:lpstr>
      <vt:lpstr>'FO% AG% AB'!Query_from_Mms_DSN_4</vt:lpstr>
      <vt:lpstr>MeetingSession!Query_from_Mms_DSN_4</vt:lpstr>
      <vt:lpstr>'FO% AG% AB'!Query_from_Mms_DSN_5</vt:lpstr>
      <vt:lpstr>'FO% AG% AB'!Query_from_Mms_DSN_6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Equiniti</dc:creator>
  <cp:lastModifiedBy>Graham, Sarah</cp:lastModifiedBy>
  <cp:lastPrinted>2015-11-24T10:15:23Z</cp:lastPrinted>
  <dcterms:created xsi:type="dcterms:W3CDTF">2002-05-20T08:26:24Z</dcterms:created>
  <dcterms:modified xsi:type="dcterms:W3CDTF">2020-07-27T09:09:06Z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</Properties>
</file>